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mc:AlternateContent xmlns:mc="http://schemas.openxmlformats.org/markup-compatibility/2006">
    <mc:Choice Requires="x15">
      <x15ac:absPath xmlns:x15ac="http://schemas.microsoft.com/office/spreadsheetml/2010/11/ac" url="d:\Users\Conalep\Downloads\"/>
    </mc:Choice>
  </mc:AlternateContent>
  <xr:revisionPtr revIDLastSave="0" documentId="8_{89349D04-21FD-4F9B-AD57-5EFDCF87CDFA}" xr6:coauthVersionLast="36" xr6:coauthVersionMax="36" xr10:uidLastSave="{00000000-0000-0000-0000-000000000000}"/>
  <bookViews>
    <workbookView xWindow="0" yWindow="0" windowWidth="14325" windowHeight="11445" tabRatio="847" firstSheet="1" activeTab="8" xr2:uid="{00000000-000D-0000-FFFF-FFFF00000000}"/>
  </bookViews>
  <sheets>
    <sheet name="Resumen_general" sheetId="8" r:id="rId1"/>
    <sheet name="reprobación" sheetId="9" r:id="rId2"/>
    <sheet name="capacitacion" sheetId="10" r:id="rId3"/>
    <sheet name="servtec" sheetId="11" r:id="rId4"/>
    <sheet name="certificación" sheetId="12" r:id="rId5"/>
    <sheet name="evaluación" sheetId="13" r:id="rId6"/>
    <sheet name="becas_ext" sheetId="14" r:id="rId7"/>
    <sheet name="ecolocados" sheetId="15" r:id="rId8"/>
    <sheet name="cd" sheetId="1" r:id="rId9"/>
    <sheet name="eprt" sheetId="2" r:id="rId10"/>
    <sheet name="epr" sheetId="3" r:id="rId11"/>
    <sheet name="egc" sheetId="4" r:id="rId12"/>
    <sheet name="egi" sheetId="5" r:id="rId13"/>
    <sheet name="auto" sheetId="6" r:id="rId14"/>
    <sheet name="capip" sheetId="7" r:id="rId15"/>
  </sheets>
  <externalReferences>
    <externalReference r:id="rId16"/>
    <externalReference r:id="rId17"/>
    <externalReference r:id="rId18"/>
    <externalReference r:id="rId19"/>
  </externalReferences>
  <definedNames>
    <definedName name="A_impresión_IM" localSheetId="6">#REF!</definedName>
    <definedName name="A_impresión_IM" localSheetId="2">#REF!</definedName>
    <definedName name="A_impresión_IM" localSheetId="4">#REF!</definedName>
    <definedName name="A_impresión_IM" localSheetId="5">#REF!</definedName>
    <definedName name="A_impresión_IM" localSheetId="1">#REF!</definedName>
    <definedName name="A_impresión_IM" localSheetId="0">#REF!</definedName>
    <definedName name="A_impresión_IM" localSheetId="3">#REF!</definedName>
    <definedName name="A_impresión_IM">#REF!</definedName>
    <definedName name="a_impresión_imn" localSheetId="6">#REF!</definedName>
    <definedName name="a_impresión_imn" localSheetId="2">#REF!</definedName>
    <definedName name="a_impresión_imn" localSheetId="4">#REF!</definedName>
    <definedName name="a_impresión_imn" localSheetId="5">#REF!</definedName>
    <definedName name="a_impresión_imn" localSheetId="1">#REF!</definedName>
    <definedName name="a_impresión_imn" localSheetId="0">#REF!</definedName>
    <definedName name="a_impresión_imn" localSheetId="3">#REF!</definedName>
    <definedName name="a_impresión_imn">#REF!</definedName>
    <definedName name="Abril" localSheetId="6">#REF!</definedName>
    <definedName name="Abril" localSheetId="2">#REF!</definedName>
    <definedName name="Abril" localSheetId="4">#REF!</definedName>
    <definedName name="Abril" localSheetId="5">#REF!</definedName>
    <definedName name="Abril" localSheetId="1">#REF!</definedName>
    <definedName name="Abril" localSheetId="0">#REF!</definedName>
    <definedName name="Abril" localSheetId="3">#REF!</definedName>
    <definedName name="Abril">#REF!</definedName>
    <definedName name="AbrilA" localSheetId="6">#REF!</definedName>
    <definedName name="AbrilA" localSheetId="2">#REF!</definedName>
    <definedName name="AbrilA" localSheetId="4">#REF!</definedName>
    <definedName name="AbrilA" localSheetId="5">#REF!</definedName>
    <definedName name="AbrilA" localSheetId="1">#REF!</definedName>
    <definedName name="AbrilA" localSheetId="0">#REF!</definedName>
    <definedName name="AbrilA" localSheetId="3">#REF!</definedName>
    <definedName name="AbrilA">#REF!</definedName>
    <definedName name="Agosto" localSheetId="6">#REF!</definedName>
    <definedName name="Agosto" localSheetId="2">#REF!</definedName>
    <definedName name="Agosto" localSheetId="4">#REF!</definedName>
    <definedName name="Agosto" localSheetId="5">#REF!</definedName>
    <definedName name="Agosto" localSheetId="1">#REF!</definedName>
    <definedName name="Agosto" localSheetId="0">#REF!</definedName>
    <definedName name="Agosto" localSheetId="3">#REF!</definedName>
    <definedName name="Agosto">#REF!</definedName>
    <definedName name="AgostoA" localSheetId="6">#REF!</definedName>
    <definedName name="AgostoA" localSheetId="2">#REF!</definedName>
    <definedName name="AgostoA" localSheetId="4">#REF!</definedName>
    <definedName name="AgostoA" localSheetId="5">#REF!</definedName>
    <definedName name="AgostoA" localSheetId="1">#REF!</definedName>
    <definedName name="AgostoA" localSheetId="0">#REF!</definedName>
    <definedName name="AgostoA" localSheetId="3">#REF!</definedName>
    <definedName name="AgostoA">#REF!</definedName>
    <definedName name="AGUS" localSheetId="6">#REF!</definedName>
    <definedName name="AGUS" localSheetId="2">#REF!</definedName>
    <definedName name="AGUS" localSheetId="1">#REF!</definedName>
    <definedName name="AGUS" localSheetId="0">#REF!</definedName>
    <definedName name="AGUS" localSheetId="3">#REF!</definedName>
    <definedName name="AGUS">#REF!</definedName>
    <definedName name="AGUSTIN" localSheetId="6">#REF!</definedName>
    <definedName name="AGUSTIN" localSheetId="2">#REF!</definedName>
    <definedName name="AGUSTIN" localSheetId="1">#REF!</definedName>
    <definedName name="AGUSTIN" localSheetId="0">#REF!</definedName>
    <definedName name="AGUSTIN" localSheetId="3">#REF!</definedName>
    <definedName name="AGUSTIN">#REF!</definedName>
    <definedName name="_xlnm.Print_Area" localSheetId="2">capacitacion!$A$1:$F$56</definedName>
    <definedName name="_xlnm.Print_Area" localSheetId="4">certificación!$A$1:$F$56</definedName>
    <definedName name="_xlnm.Print_Area" localSheetId="7">ecolocados!$A$1:$D$51</definedName>
    <definedName name="_xlnm.Print_Area" localSheetId="5">evaluación!$A$1:$F$55</definedName>
    <definedName name="_xlnm.Print_Area" localSheetId="1">reprobación!$A$1:$F$54</definedName>
    <definedName name="_xlnm.Print_Area" localSheetId="3">servtec!$A$1:$F$29</definedName>
    <definedName name="CEREZO" localSheetId="6">#REF!</definedName>
    <definedName name="CEREZO" localSheetId="2">#REF!</definedName>
    <definedName name="CEREZO" localSheetId="1">#REF!</definedName>
    <definedName name="CEREZO" localSheetId="0">#REF!</definedName>
    <definedName name="CEREZO" localSheetId="3">#REF!</definedName>
    <definedName name="CEREZO">#REF!</definedName>
    <definedName name="Clave" localSheetId="6">#REF!</definedName>
    <definedName name="Clave" localSheetId="2">#REF!</definedName>
    <definedName name="Clave" localSheetId="4">#REF!</definedName>
    <definedName name="Clave" localSheetId="5">#REF!</definedName>
    <definedName name="Clave" localSheetId="1">#REF!</definedName>
    <definedName name="Clave" localSheetId="0">#REF!</definedName>
    <definedName name="Clave" localSheetId="3">#REF!</definedName>
    <definedName name="Clave">#REF!</definedName>
    <definedName name="Desviación" localSheetId="6">IF(AND(#REF!=0,#REF!=0),0,IF(AND(#REF!=0,#REF!&gt;0),"----",(#REF!-#REF!)/#REF!))</definedName>
    <definedName name="Desviación" localSheetId="2">IF(AND(#REF!=0,#REF!=0),0,IF(AND(#REF!=0,#REF!&gt;0),"----",(#REF!-#REF!)/#REF!))</definedName>
    <definedName name="Desviación" localSheetId="4">IF(AND(#REF!=0,#REF!=0),0,IF(AND(#REF!=0,#REF!&gt;0),"----",(#REF!-#REF!)/#REF!))</definedName>
    <definedName name="Desviación" localSheetId="5">IF(AND(#REF!=0,#REF!=0),0,IF(AND(#REF!=0,#REF!&gt;0),"----",(#REF!-#REF!)/#REF!))</definedName>
    <definedName name="Desviación" localSheetId="1">IF(AND(#REF!=0,#REF!=0),0,IF(AND(#REF!=0,#REF!&gt;0),"----",(#REF!-#REF!)/#REF!))</definedName>
    <definedName name="Desviación" localSheetId="0">IF(AND(#REF!=0,#REF!=0),0,IF(AND(#REF!=0,#REF!&gt;0),"----",(#REF!-#REF!)/#REF!))</definedName>
    <definedName name="Desviación" localSheetId="3">IF(AND(#REF!=0,#REF!=0),0,IF(AND(#REF!=0,#REF!&gt;0),"----",(#REF!-#REF!)/#REF!))</definedName>
    <definedName name="Desviación">IF(AND(#REF!=0,#REF!=0),0,IF(AND(#REF!=0,#REF!&gt;0),"----",(#REF!-#REF!)/#REF!))</definedName>
    <definedName name="Diciembre" localSheetId="6">#REF!</definedName>
    <definedName name="Diciembre" localSheetId="2">#REF!</definedName>
    <definedName name="Diciembre" localSheetId="4">#REF!</definedName>
    <definedName name="Diciembre" localSheetId="5">#REF!</definedName>
    <definedName name="Diciembre" localSheetId="1">#REF!</definedName>
    <definedName name="Diciembre" localSheetId="0">#REF!</definedName>
    <definedName name="Diciembre" localSheetId="3">#REF!</definedName>
    <definedName name="Diciembre">#REF!</definedName>
    <definedName name="DiciembreA" localSheetId="6">#REF!</definedName>
    <definedName name="DiciembreA" localSheetId="2">#REF!</definedName>
    <definedName name="DiciembreA" localSheetId="4">#REF!</definedName>
    <definedName name="DiciembreA" localSheetId="5">#REF!</definedName>
    <definedName name="DiciembreA" localSheetId="1">#REF!</definedName>
    <definedName name="DiciembreA" localSheetId="0">#REF!</definedName>
    <definedName name="DiciembreA" localSheetId="3">#REF!</definedName>
    <definedName name="DiciembreA">#REF!</definedName>
    <definedName name="Enero" localSheetId="6">#REF!</definedName>
    <definedName name="Enero" localSheetId="2">#REF!</definedName>
    <definedName name="Enero" localSheetId="4">#REF!</definedName>
    <definedName name="Enero" localSheetId="5">#REF!</definedName>
    <definedName name="Enero" localSheetId="1">#REF!</definedName>
    <definedName name="Enero" localSheetId="0">#REF!</definedName>
    <definedName name="Enero" localSheetId="3">#REF!</definedName>
    <definedName name="Enero">#REF!</definedName>
    <definedName name="EneroA" localSheetId="6">#REF!</definedName>
    <definedName name="EneroA" localSheetId="2">#REF!</definedName>
    <definedName name="EneroA" localSheetId="4">#REF!</definedName>
    <definedName name="EneroA" localSheetId="5">#REF!</definedName>
    <definedName name="EneroA" localSheetId="1">#REF!</definedName>
    <definedName name="EneroA" localSheetId="0">#REF!</definedName>
    <definedName name="EneroA" localSheetId="3">#REF!</definedName>
    <definedName name="EneroA">#REF!</definedName>
    <definedName name="Entidad" localSheetId="6">#REF!</definedName>
    <definedName name="Entidad" localSheetId="2">#REF!</definedName>
    <definedName name="Entidad" localSheetId="4">#REF!</definedName>
    <definedName name="Entidad" localSheetId="5">#REF!</definedName>
    <definedName name="Entidad" localSheetId="1">#REF!</definedName>
    <definedName name="Entidad" localSheetId="0">#REF!</definedName>
    <definedName name="Entidad" localSheetId="3">#REF!</definedName>
    <definedName name="Entidad">#REF!</definedName>
    <definedName name="EntidadDinamico" localSheetId="6">[1]Cat_entidad!$C$2</definedName>
    <definedName name="EntidadDinamico" localSheetId="2">[1]Cat_entidad!$C$2</definedName>
    <definedName name="EntidadDinamico" localSheetId="4">[2]Cat_entidad!$C$2</definedName>
    <definedName name="EntidadDinamico" localSheetId="7">[3]Cat_entidad!$C$2</definedName>
    <definedName name="EntidadDinamico" localSheetId="5">[2]Cat_entidad!$C$2</definedName>
    <definedName name="EntidadDinamico" localSheetId="1">[2]Cat_entidad!$C$2</definedName>
    <definedName name="EntidadDinamico" localSheetId="0">[1]Cat_entidad!$C$2</definedName>
    <definedName name="EntidadDinamico" localSheetId="3">[1]Cat_entidad!$C$2</definedName>
    <definedName name="EntidadDinamico">[2]Cat_entidad!$C$2</definedName>
    <definedName name="Febrero" localSheetId="6">#REF!</definedName>
    <definedName name="Febrero" localSheetId="2">#REF!</definedName>
    <definedName name="Febrero" localSheetId="4">#REF!</definedName>
    <definedName name="Febrero" localSheetId="5">#REF!</definedName>
    <definedName name="Febrero" localSheetId="1">#REF!</definedName>
    <definedName name="Febrero" localSheetId="0">#REF!</definedName>
    <definedName name="Febrero" localSheetId="3">#REF!</definedName>
    <definedName name="Febrero">#REF!</definedName>
    <definedName name="FebreroA" localSheetId="6">#REF!</definedName>
    <definedName name="FebreroA" localSheetId="2">#REF!</definedName>
    <definedName name="FebreroA" localSheetId="4">#REF!</definedName>
    <definedName name="FebreroA" localSheetId="5">#REF!</definedName>
    <definedName name="FebreroA" localSheetId="1">#REF!</definedName>
    <definedName name="FebreroA" localSheetId="0">#REF!</definedName>
    <definedName name="FebreroA" localSheetId="3">#REF!</definedName>
    <definedName name="FebreroA">#REF!</definedName>
    <definedName name="GUS" localSheetId="6">#REF!</definedName>
    <definedName name="GUS" localSheetId="2">#REF!</definedName>
    <definedName name="GUS" localSheetId="1">#REF!</definedName>
    <definedName name="GUS" localSheetId="0">#REF!</definedName>
    <definedName name="GUS" localSheetId="3">#REF!</definedName>
    <definedName name="GUS">#REF!</definedName>
    <definedName name="Julio" localSheetId="6">#REF!</definedName>
    <definedName name="Julio" localSheetId="2">#REF!</definedName>
    <definedName name="Julio" localSheetId="4">#REF!</definedName>
    <definedName name="Julio" localSheetId="5">#REF!</definedName>
    <definedName name="Julio" localSheetId="1">#REF!</definedName>
    <definedName name="Julio" localSheetId="0">#REF!</definedName>
    <definedName name="Julio" localSheetId="3">#REF!</definedName>
    <definedName name="Julio">#REF!</definedName>
    <definedName name="JulioA" localSheetId="6">#REF!</definedName>
    <definedName name="JulioA" localSheetId="2">#REF!</definedName>
    <definedName name="JulioA" localSheetId="4">#REF!</definedName>
    <definedName name="JulioA" localSheetId="5">#REF!</definedName>
    <definedName name="JulioA" localSheetId="1">#REF!</definedName>
    <definedName name="JulioA" localSheetId="0">#REF!</definedName>
    <definedName name="JulioA" localSheetId="3">#REF!</definedName>
    <definedName name="JulioA">#REF!</definedName>
    <definedName name="Junio" localSheetId="6">#REF!</definedName>
    <definedName name="Junio" localSheetId="2">#REF!</definedName>
    <definedName name="Junio" localSheetId="4">#REF!</definedName>
    <definedName name="Junio" localSheetId="5">#REF!</definedName>
    <definedName name="Junio" localSheetId="1">#REF!</definedName>
    <definedName name="Junio" localSheetId="0">#REF!</definedName>
    <definedName name="Junio" localSheetId="3">#REF!</definedName>
    <definedName name="Junio">#REF!</definedName>
    <definedName name="JunioA" localSheetId="6">#REF!</definedName>
    <definedName name="JunioA" localSheetId="2">#REF!</definedName>
    <definedName name="JunioA" localSheetId="4">#REF!</definedName>
    <definedName name="JunioA" localSheetId="5">#REF!</definedName>
    <definedName name="JunioA" localSheetId="1">#REF!</definedName>
    <definedName name="JunioA" localSheetId="0">#REF!</definedName>
    <definedName name="JunioA" localSheetId="3">#REF!</definedName>
    <definedName name="JunioA">#REF!</definedName>
    <definedName name="Marzo" localSheetId="6">#REF!</definedName>
    <definedName name="Marzo" localSheetId="2">#REF!</definedName>
    <definedName name="Marzo" localSheetId="4">#REF!</definedName>
    <definedName name="Marzo" localSheetId="5">#REF!</definedName>
    <definedName name="Marzo" localSheetId="1">#REF!</definedName>
    <definedName name="Marzo" localSheetId="0">#REF!</definedName>
    <definedName name="Marzo" localSheetId="3">#REF!</definedName>
    <definedName name="Marzo">#REF!</definedName>
    <definedName name="MarzoA" localSheetId="6">#REF!</definedName>
    <definedName name="MarzoA" localSheetId="2">#REF!</definedName>
    <definedName name="MarzoA" localSheetId="4">#REF!</definedName>
    <definedName name="MarzoA" localSheetId="5">#REF!</definedName>
    <definedName name="MarzoA" localSheetId="1">#REF!</definedName>
    <definedName name="MarzoA" localSheetId="0">#REF!</definedName>
    <definedName name="MarzoA" localSheetId="3">#REF!</definedName>
    <definedName name="MarzoA">#REF!</definedName>
    <definedName name="MaxAnual" localSheetId="6">MAX(#REF!,#REF!,#REF!,#REF!,#REF!,#REF!,#REF!,#REF!,#REF!,#REF!,#REF!,#REF!)</definedName>
    <definedName name="MaxAnual" localSheetId="2">MAX(#REF!,#REF!,#REF!,#REF!,#REF!,#REF!,#REF!,#REF!,#REF!,#REF!,#REF!,#REF!)</definedName>
    <definedName name="MaxAnual" localSheetId="4">MAX(#REF!,#REF!,#REF!,#REF!,#REF!,#REF!,#REF!,#REF!,#REF!,#REF!,#REF!,#REF!)</definedName>
    <definedName name="MaxAnual" localSheetId="5">MAX(#REF!,#REF!,#REF!,#REF!,#REF!,#REF!,#REF!,#REF!,#REF!,#REF!,#REF!,#REF!)</definedName>
    <definedName name="MaxAnual" localSheetId="1">MAX(#REF!,#REF!,#REF!,#REF!,#REF!,#REF!,#REF!,#REF!,#REF!,#REF!,#REF!,#REF!)</definedName>
    <definedName name="MaxAnual" localSheetId="0">MAX(#REF!,#REF!,#REF!,#REF!,#REF!,#REF!,#REF!,#REF!,#REF!,#REF!,#REF!,#REF!)</definedName>
    <definedName name="MaxAnual" localSheetId="3">MAX(#REF!,#REF!,#REF!,#REF!,#REF!,#REF!,#REF!,#REF!,#REF!,#REF!,#REF!,#REF!)</definedName>
    <definedName name="MaxAnual">MAX(#REF!,#REF!,#REF!,#REF!,#REF!,#REF!,#REF!,#REF!,#REF!,#REF!,#REF!,#REF!)</definedName>
    <definedName name="Máximo" localSheetId="6">MAX(#REF!)</definedName>
    <definedName name="Máximo" localSheetId="2">MAX(#REF!)</definedName>
    <definedName name="Máximo" localSheetId="4">MAX(#REF!)</definedName>
    <definedName name="Máximo" localSheetId="5">MAX(#REF!)</definedName>
    <definedName name="Máximo" localSheetId="1">MAX(#REF!)</definedName>
    <definedName name="Máximo" localSheetId="0">MAX(#REF!)</definedName>
    <definedName name="Máximo" localSheetId="3">MAX(#REF!)</definedName>
    <definedName name="Máximo">MAX(#REF!)</definedName>
    <definedName name="MaxTrimestral" localSheetId="6">MAX(#REF!,#REF!,#REF!,#REF!)</definedName>
    <definedName name="MaxTrimestral" localSheetId="2">MAX(#REF!,#REF!,#REF!,#REF!)</definedName>
    <definedName name="MaxTrimestral" localSheetId="4">MAX(#REF!,#REF!,#REF!,#REF!)</definedName>
    <definedName name="MaxTrimestral" localSheetId="5">MAX(#REF!,#REF!,#REF!,#REF!)</definedName>
    <definedName name="MaxTrimestral" localSheetId="1">MAX(#REF!,#REF!,#REF!,#REF!)</definedName>
    <definedName name="MaxTrimestral" localSheetId="0">MAX(#REF!,#REF!,#REF!,#REF!)</definedName>
    <definedName name="MaxTrimestral" localSheetId="3">MAX(#REF!,#REF!,#REF!,#REF!)</definedName>
    <definedName name="MaxTrimestral">MAX(#REF!,#REF!,#REF!,#REF!)</definedName>
    <definedName name="Mayo" localSheetId="6">#REF!</definedName>
    <definedName name="Mayo" localSheetId="2">#REF!</definedName>
    <definedName name="Mayo" localSheetId="4">#REF!</definedName>
    <definedName name="Mayo" localSheetId="5">#REF!</definedName>
    <definedName name="Mayo" localSheetId="1">#REF!</definedName>
    <definedName name="Mayo" localSheetId="0">#REF!</definedName>
    <definedName name="Mayo" localSheetId="3">#REF!</definedName>
    <definedName name="Mayo">#REF!</definedName>
    <definedName name="MayoA" localSheetId="6">#REF!</definedName>
    <definedName name="MayoA" localSheetId="2">#REF!</definedName>
    <definedName name="MayoA" localSheetId="4">#REF!</definedName>
    <definedName name="MayoA" localSheetId="5">#REF!</definedName>
    <definedName name="MayoA" localSheetId="1">#REF!</definedName>
    <definedName name="MayoA" localSheetId="0">#REF!</definedName>
    <definedName name="MayoA" localSheetId="3">#REF!</definedName>
    <definedName name="MayoA">#REF!</definedName>
    <definedName name="NombrePlantel">[4]PCEU01!$B$9</definedName>
    <definedName name="Noviembre" localSheetId="6">#REF!</definedName>
    <definedName name="Noviembre" localSheetId="2">#REF!</definedName>
    <definedName name="Noviembre" localSheetId="4">#REF!</definedName>
    <definedName name="Noviembre" localSheetId="5">#REF!</definedName>
    <definedName name="Noviembre" localSheetId="1">#REF!</definedName>
    <definedName name="Noviembre" localSheetId="0">#REF!</definedName>
    <definedName name="Noviembre" localSheetId="3">#REF!</definedName>
    <definedName name="Noviembre">#REF!</definedName>
    <definedName name="NoviembreA" localSheetId="6">#REF!</definedName>
    <definedName name="NoviembreA" localSheetId="2">#REF!</definedName>
    <definedName name="NoviembreA" localSheetId="4">#REF!</definedName>
    <definedName name="NoviembreA" localSheetId="5">#REF!</definedName>
    <definedName name="NoviembreA" localSheetId="1">#REF!</definedName>
    <definedName name="NoviembreA" localSheetId="0">#REF!</definedName>
    <definedName name="NoviembreA" localSheetId="3">#REF!</definedName>
    <definedName name="NoviembreA">#REF!</definedName>
    <definedName name="Octubre" localSheetId="6">#REF!</definedName>
    <definedName name="Octubre" localSheetId="2">#REF!</definedName>
    <definedName name="Octubre" localSheetId="4">#REF!</definedName>
    <definedName name="Octubre" localSheetId="5">#REF!</definedName>
    <definedName name="Octubre" localSheetId="1">#REF!</definedName>
    <definedName name="Octubre" localSheetId="0">#REF!</definedName>
    <definedName name="Octubre" localSheetId="3">#REF!</definedName>
    <definedName name="Octubre">#REF!</definedName>
    <definedName name="OctubreA" localSheetId="6">#REF!</definedName>
    <definedName name="OctubreA" localSheetId="2">#REF!</definedName>
    <definedName name="OctubreA" localSheetId="4">#REF!</definedName>
    <definedName name="OctubreA" localSheetId="5">#REF!</definedName>
    <definedName name="OctubreA" localSheetId="1">#REF!</definedName>
    <definedName name="OctubreA" localSheetId="0">#REF!</definedName>
    <definedName name="OctubreA" localSheetId="3">#REF!</definedName>
    <definedName name="OctubreA">#REF!</definedName>
    <definedName name="Plantel" localSheetId="6">#REF!</definedName>
    <definedName name="Plantel" localSheetId="2">#REF!</definedName>
    <definedName name="Plantel" localSheetId="4">#REF!</definedName>
    <definedName name="Plantel" localSheetId="5">#REF!</definedName>
    <definedName name="Plantel" localSheetId="1">#REF!</definedName>
    <definedName name="Plantel" localSheetId="0">#REF!</definedName>
    <definedName name="Plantel" localSheetId="3">#REF!</definedName>
    <definedName name="Plantel">#REF!</definedName>
    <definedName name="PORCENTUAL" localSheetId="6">#REF!</definedName>
    <definedName name="PORCENTUAL" localSheetId="2">#REF!</definedName>
    <definedName name="PORCENTUAL" localSheetId="4">#REF!</definedName>
    <definedName name="PORCENTUAL" localSheetId="5">#REF!</definedName>
    <definedName name="PORCENTUAL" localSheetId="1">#REF!</definedName>
    <definedName name="PORCENTUAL" localSheetId="0">#REF!</definedName>
    <definedName name="PORCENTUAL" localSheetId="3">#REF!</definedName>
    <definedName name="PORCENTUAL">#REF!</definedName>
    <definedName name="q" localSheetId="6">#REF!</definedName>
    <definedName name="q" localSheetId="2">#REF!</definedName>
    <definedName name="q" localSheetId="4">#REF!</definedName>
    <definedName name="q" localSheetId="5">#REF!</definedName>
    <definedName name="q" localSheetId="1">#REF!</definedName>
    <definedName name="q" localSheetId="0">#REF!</definedName>
    <definedName name="q" localSheetId="3">#REF!</definedName>
    <definedName name="q">#REF!</definedName>
    <definedName name="RODRI" localSheetId="6">#REF!</definedName>
    <definedName name="RODRI" localSheetId="2">#REF!</definedName>
    <definedName name="RODRI" localSheetId="1">#REF!</definedName>
    <definedName name="RODRI" localSheetId="0">#REF!</definedName>
    <definedName name="RODRI" localSheetId="3">#REF!</definedName>
    <definedName name="RODRI">#REF!</definedName>
    <definedName name="s" localSheetId="6">#REF!</definedName>
    <definedName name="s" localSheetId="2">#REF!</definedName>
    <definedName name="s" localSheetId="4">#REF!</definedName>
    <definedName name="s" localSheetId="5">#REF!</definedName>
    <definedName name="s" localSheetId="1">#REF!</definedName>
    <definedName name="s" localSheetId="0">#REF!</definedName>
    <definedName name="s" localSheetId="3">#REF!</definedName>
    <definedName name="s">#REF!</definedName>
    <definedName name="Septiembre" localSheetId="6">#REF!</definedName>
    <definedName name="Septiembre" localSheetId="2">#REF!</definedName>
    <definedName name="Septiembre" localSheetId="4">#REF!</definedName>
    <definedName name="Septiembre" localSheetId="5">#REF!</definedName>
    <definedName name="Septiembre" localSheetId="1">#REF!</definedName>
    <definedName name="Septiembre" localSheetId="0">#REF!</definedName>
    <definedName name="Septiembre" localSheetId="3">#REF!</definedName>
    <definedName name="Septiembre">#REF!</definedName>
    <definedName name="SeptiembreA" localSheetId="6">#REF!</definedName>
    <definedName name="SeptiembreA" localSheetId="2">#REF!</definedName>
    <definedName name="SeptiembreA" localSheetId="4">#REF!</definedName>
    <definedName name="SeptiembreA" localSheetId="5">#REF!</definedName>
    <definedName name="SeptiembreA" localSheetId="1">#REF!</definedName>
    <definedName name="SeptiembreA" localSheetId="0">#REF!</definedName>
    <definedName name="SeptiembreA" localSheetId="3">#REF!</definedName>
    <definedName name="SeptiembreA">#REF!</definedName>
    <definedName name="SumaAnual" localSheetId="6">SUM(#REF!,#REF!,#REF!,#REF!,#REF!,#REF!,#REF!,#REF!,#REF!,#REF!,#REF!,#REF!)</definedName>
    <definedName name="SumaAnual" localSheetId="2">SUM(#REF!,#REF!,#REF!,#REF!,#REF!,#REF!,#REF!,#REF!,#REF!,#REF!,#REF!,#REF!)</definedName>
    <definedName name="SumaAnual" localSheetId="4">SUM(#REF!,#REF!,#REF!,#REF!,#REF!,#REF!,#REF!,#REF!,#REF!,#REF!,#REF!,#REF!)</definedName>
    <definedName name="SumaAnual" localSheetId="5">SUM(#REF!,#REF!,#REF!,#REF!,#REF!,#REF!,#REF!,#REF!,#REF!,#REF!,#REF!,#REF!)</definedName>
    <definedName name="SumaAnual" localSheetId="1">SUM(#REF!,#REF!,#REF!,#REF!,#REF!,#REF!,#REF!,#REF!,#REF!,#REF!,#REF!,#REF!)</definedName>
    <definedName name="SumaAnual" localSheetId="0">SUM(#REF!,#REF!,#REF!,#REF!,#REF!,#REF!,#REF!,#REF!,#REF!,#REF!,#REF!,#REF!)</definedName>
    <definedName name="SumaAnual" localSheetId="3">SUM(#REF!,#REF!,#REF!,#REF!,#REF!,#REF!,#REF!,#REF!,#REF!,#REF!,#REF!,#REF!)</definedName>
    <definedName name="SumaAnual">SUM(#REF!,#REF!,#REF!,#REF!,#REF!,#REF!,#REF!,#REF!,#REF!,#REF!,#REF!,#REF!)</definedName>
    <definedName name="Sumas" localSheetId="6">SUM(#REF!)</definedName>
    <definedName name="Sumas" localSheetId="2">SUM(#REF!)</definedName>
    <definedName name="Sumas" localSheetId="4">SUM(#REF!)</definedName>
    <definedName name="Sumas" localSheetId="5">SUM(#REF!)</definedName>
    <definedName name="Sumas" localSheetId="1">SUM(#REF!)</definedName>
    <definedName name="Sumas" localSheetId="0">SUM(#REF!)</definedName>
    <definedName name="Sumas" localSheetId="3">SUM(#REF!)</definedName>
    <definedName name="Sumas">SUM(#REF!)</definedName>
    <definedName name="SumaTrimestral" localSheetId="6">SUM(#REF!,#REF!,#REF!,#REF!)</definedName>
    <definedName name="SumaTrimestral" localSheetId="2">SUM(#REF!,#REF!,#REF!,#REF!)</definedName>
    <definedName name="SumaTrimestral" localSheetId="4">SUM(#REF!,#REF!,#REF!,#REF!)</definedName>
    <definedName name="SumaTrimestral" localSheetId="5">SUM(#REF!,#REF!,#REF!,#REF!)</definedName>
    <definedName name="SumaTrimestral" localSheetId="1">SUM(#REF!,#REF!,#REF!,#REF!)</definedName>
    <definedName name="SumaTrimestral" localSheetId="0">SUM(#REF!,#REF!,#REF!,#REF!)</definedName>
    <definedName name="SumaTrimestral" localSheetId="3">SUM(#REF!,#REF!,#REF!,#REF!)</definedName>
    <definedName name="SumaTrimestral">SUM(#REF!,#REF!,#REF!,#REF!)</definedName>
    <definedName name="TIN" localSheetId="6">#REF!</definedName>
    <definedName name="TIN" localSheetId="2">#REF!</definedName>
    <definedName name="TIN" localSheetId="1">#REF!</definedName>
    <definedName name="TIN" localSheetId="0">#REF!</definedName>
    <definedName name="TIN" localSheetId="3">#REF!</definedName>
    <definedName name="TIN">#REF!</definedName>
    <definedName name="_xlnm.Print_Titles" localSheetId="0">Resumen_general!$1:$7</definedName>
    <definedName name="Trimestre" localSheetId="6">#REF!</definedName>
    <definedName name="Trimestre" localSheetId="2">#REF!</definedName>
    <definedName name="Trimestre" localSheetId="4">#REF!</definedName>
    <definedName name="Trimestre" localSheetId="5">#REF!</definedName>
    <definedName name="Trimestre" localSheetId="1">#REF!</definedName>
    <definedName name="Trimestre" localSheetId="0">#REF!</definedName>
    <definedName name="Trimestre" localSheetId="3">#REF!</definedName>
    <definedName name="Trimestre">#REF!</definedName>
    <definedName name="Trimestres" localSheetId="6">#REF!</definedName>
    <definedName name="Trimestres" localSheetId="2">#REF!</definedName>
    <definedName name="Trimestres" localSheetId="4">#REF!</definedName>
    <definedName name="Trimestres" localSheetId="5">#REF!</definedName>
    <definedName name="Trimestres" localSheetId="1">#REF!</definedName>
    <definedName name="Trimestres" localSheetId="0">#REF!</definedName>
    <definedName name="Trimestres" localSheetId="3">#REF!</definedName>
    <definedName name="Trimestres">#REF!</definedName>
    <definedName name="vige" localSheetId="6">#REF!</definedName>
    <definedName name="vige" localSheetId="2">#REF!</definedName>
    <definedName name="vige" localSheetId="1">#REF!</definedName>
    <definedName name="vige" localSheetId="0">#REF!</definedName>
    <definedName name="vige" localSheetId="3">#REF!</definedName>
    <definedName name="vig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15" l="1"/>
  <c r="B47" i="15"/>
  <c r="F51" i="10"/>
  <c r="D51" i="10"/>
  <c r="F47" i="10"/>
  <c r="F17" i="12" l="1"/>
  <c r="D10" i="1" l="1"/>
  <c r="D11" i="1"/>
  <c r="D12" i="1"/>
  <c r="D13" i="1"/>
  <c r="B10" i="15" l="1"/>
  <c r="F20" i="8" l="1"/>
  <c r="F53" i="12" l="1"/>
  <c r="G16" i="8" l="1"/>
  <c r="F10" i="8" l="1"/>
  <c r="D13" i="5" l="1"/>
  <c r="F50" i="14" l="1"/>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B12" i="14"/>
  <c r="B16" i="13" l="1"/>
  <c r="C16" i="13"/>
  <c r="D16" i="13"/>
  <c r="E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B47" i="13"/>
  <c r="C47" i="13"/>
  <c r="C52" i="13" s="1"/>
  <c r="B9" i="13" s="1"/>
  <c r="D47" i="13"/>
  <c r="F48" i="13"/>
  <c r="F49" i="13"/>
  <c r="F50" i="13"/>
  <c r="F51" i="13"/>
  <c r="F52" i="12"/>
  <c r="F51" i="12"/>
  <c r="F50" i="12"/>
  <c r="F49" i="12"/>
  <c r="E48" i="12"/>
  <c r="D48" i="12"/>
  <c r="C48" i="12"/>
  <c r="B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D17" i="12"/>
  <c r="C17" i="12"/>
  <c r="B17" i="12"/>
  <c r="B53" i="12" s="1"/>
  <c r="B8" i="12" s="1"/>
  <c r="C53" i="12" l="1"/>
  <c r="B9" i="12" s="1"/>
  <c r="D53" i="12"/>
  <c r="B10" i="12" s="1"/>
  <c r="D52" i="13"/>
  <c r="B10" i="13" s="1"/>
  <c r="B52" i="13"/>
  <c r="B8" i="13" s="1"/>
  <c r="F16" i="13"/>
  <c r="F47" i="13"/>
  <c r="E47" i="13"/>
  <c r="E52" i="13" s="1"/>
  <c r="F48" i="12"/>
  <c r="E17" i="12"/>
  <c r="F52" i="13" l="1"/>
  <c r="B12" i="13" s="1"/>
  <c r="B11" i="13"/>
  <c r="F14" i="8" s="1"/>
  <c r="E53" i="12"/>
  <c r="B12" i="12" l="1"/>
  <c r="B11" i="12"/>
  <c r="F13" i="8" s="1"/>
  <c r="F24" i="11" l="1"/>
  <c r="F23" i="11"/>
  <c r="F22" i="11"/>
  <c r="F21" i="11"/>
  <c r="F20" i="11"/>
  <c r="F19" i="11"/>
  <c r="F18" i="11"/>
  <c r="F17" i="11"/>
  <c r="E16" i="11"/>
  <c r="B11" i="11" s="1"/>
  <c r="F12" i="8" s="1"/>
  <c r="D16" i="11"/>
  <c r="B10" i="11" s="1"/>
  <c r="C16" i="11"/>
  <c r="B9" i="11" s="1"/>
  <c r="B16" i="11"/>
  <c r="B8" i="11" s="1"/>
  <c r="C47" i="10"/>
  <c r="F50" i="10"/>
  <c r="F49" i="10"/>
  <c r="F48" i="10"/>
  <c r="E47" i="10"/>
  <c r="D47" i="10"/>
  <c r="B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D16" i="10"/>
  <c r="C16" i="10"/>
  <c r="C51" i="10" s="1"/>
  <c r="B16" i="10"/>
  <c r="E51" i="10" l="1"/>
  <c r="B11" i="10" s="1"/>
  <c r="F11" i="8" s="1"/>
  <c r="B12" i="11"/>
  <c r="F16" i="11"/>
  <c r="B9" i="10"/>
  <c r="B51" i="10"/>
  <c r="B8" i="10" s="1"/>
  <c r="B10" i="10"/>
  <c r="F16" i="10"/>
  <c r="B12" i="10" l="1"/>
  <c r="G13" i="8"/>
  <c r="G12" i="8"/>
  <c r="G11" i="8"/>
  <c r="B12" i="9" l="1"/>
  <c r="F49" i="9" l="1"/>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G15" i="8"/>
  <c r="G14" i="8"/>
  <c r="G10" i="8"/>
  <c r="F23" i="8" l="1"/>
  <c r="G23" i="8" s="1"/>
  <c r="D21" i="5" l="1"/>
  <c r="D24" i="7"/>
  <c r="C24" i="7"/>
  <c r="B24" i="7"/>
  <c r="A24" i="7"/>
  <c r="D23" i="7"/>
  <c r="C23" i="7"/>
  <c r="B23" i="7"/>
  <c r="A23" i="7"/>
  <c r="D22" i="7"/>
  <c r="C22" i="7"/>
  <c r="B22" i="7"/>
  <c r="A22" i="7"/>
  <c r="C21" i="7"/>
  <c r="B21" i="7"/>
  <c r="A21" i="7"/>
  <c r="C20" i="7"/>
  <c r="B20" i="7"/>
  <c r="A20" i="7"/>
  <c r="C19" i="7"/>
  <c r="B19" i="7"/>
  <c r="A19" i="7"/>
  <c r="C18" i="7"/>
  <c r="B18" i="7"/>
  <c r="A18" i="7"/>
  <c r="D17" i="7"/>
  <c r="C17" i="7"/>
  <c r="B17" i="7"/>
  <c r="A17" i="7"/>
  <c r="C15" i="7"/>
  <c r="B15" i="7"/>
  <c r="D13" i="7"/>
  <c r="D12" i="7"/>
  <c r="D20" i="7" s="1"/>
  <c r="D11" i="7"/>
  <c r="D19" i="7" s="1"/>
  <c r="D10" i="7"/>
  <c r="D18" i="7" s="1"/>
  <c r="D24" i="6"/>
  <c r="C24" i="6"/>
  <c r="B24" i="6"/>
  <c r="A24" i="6"/>
  <c r="D23" i="6"/>
  <c r="C23" i="6"/>
  <c r="B23" i="6"/>
  <c r="A23" i="6"/>
  <c r="D22" i="6"/>
  <c r="C22" i="6"/>
  <c r="B22" i="6"/>
  <c r="A22" i="6"/>
  <c r="C21" i="6"/>
  <c r="B21" i="6"/>
  <c r="A21" i="6"/>
  <c r="C20" i="6"/>
  <c r="B20" i="6"/>
  <c r="A20" i="6"/>
  <c r="C19" i="6"/>
  <c r="B19" i="6"/>
  <c r="A19" i="6"/>
  <c r="C18" i="6"/>
  <c r="B18" i="6"/>
  <c r="A18" i="6"/>
  <c r="D17" i="6"/>
  <c r="C17" i="6"/>
  <c r="B17" i="6"/>
  <c r="A17" i="6"/>
  <c r="C15" i="6"/>
  <c r="B15" i="6"/>
  <c r="D12" i="6"/>
  <c r="D20" i="6" s="1"/>
  <c r="D11" i="6"/>
  <c r="D19" i="6" s="1"/>
  <c r="D10" i="6"/>
  <c r="D18" i="6" s="1"/>
  <c r="D24" i="5"/>
  <c r="C24" i="5"/>
  <c r="B24" i="5"/>
  <c r="A24" i="5"/>
  <c r="D23" i="5"/>
  <c r="C23" i="5"/>
  <c r="B23" i="5"/>
  <c r="A23" i="5"/>
  <c r="D22" i="5"/>
  <c r="C22" i="5"/>
  <c r="B22" i="5"/>
  <c r="A22" i="5"/>
  <c r="C21" i="5"/>
  <c r="B21" i="5"/>
  <c r="A21" i="5"/>
  <c r="D20" i="5"/>
  <c r="C20" i="5"/>
  <c r="B20" i="5"/>
  <c r="A20" i="5"/>
  <c r="C19" i="5"/>
  <c r="B19" i="5"/>
  <c r="A19" i="5"/>
  <c r="C18" i="5"/>
  <c r="B18" i="5"/>
  <c r="A18" i="5"/>
  <c r="D17" i="5"/>
  <c r="C17" i="5"/>
  <c r="B17" i="5"/>
  <c r="A17" i="5"/>
  <c r="C15" i="5"/>
  <c r="B15" i="5"/>
  <c r="D19" i="5"/>
  <c r="D18" i="5"/>
  <c r="D24" i="4"/>
  <c r="C24" i="4"/>
  <c r="B24" i="4"/>
  <c r="A24" i="4"/>
  <c r="D23" i="4"/>
  <c r="C23" i="4"/>
  <c r="B23" i="4"/>
  <c r="A23" i="4"/>
  <c r="D22" i="4"/>
  <c r="C22" i="4"/>
  <c r="B22" i="4"/>
  <c r="A22" i="4"/>
  <c r="C21" i="4"/>
  <c r="B21" i="4"/>
  <c r="A21" i="4"/>
  <c r="C20" i="4"/>
  <c r="B20" i="4"/>
  <c r="A20" i="4"/>
  <c r="C19" i="4"/>
  <c r="B19" i="4"/>
  <c r="A19" i="4"/>
  <c r="C18" i="4"/>
  <c r="B18" i="4"/>
  <c r="A18" i="4"/>
  <c r="D17" i="4"/>
  <c r="C17" i="4"/>
  <c r="B17" i="4"/>
  <c r="A17" i="4"/>
  <c r="C15" i="4"/>
  <c r="B15" i="4"/>
  <c r="D12" i="4"/>
  <c r="D20" i="4" s="1"/>
  <c r="D11" i="4"/>
  <c r="D19" i="4" s="1"/>
  <c r="D10" i="4"/>
  <c r="D18" i="4" s="1"/>
  <c r="D24" i="3"/>
  <c r="C24" i="3"/>
  <c r="B24" i="3"/>
  <c r="A24" i="3"/>
  <c r="D23" i="3"/>
  <c r="C23" i="3"/>
  <c r="B23" i="3"/>
  <c r="A23" i="3"/>
  <c r="D22" i="3"/>
  <c r="C22" i="3"/>
  <c r="B22" i="3"/>
  <c r="A22" i="3"/>
  <c r="C21" i="3"/>
  <c r="B21" i="3"/>
  <c r="A21" i="3"/>
  <c r="D20" i="3"/>
  <c r="C20" i="3"/>
  <c r="B20" i="3"/>
  <c r="A20" i="3"/>
  <c r="D19" i="3"/>
  <c r="C19" i="3"/>
  <c r="B19" i="3"/>
  <c r="A19" i="3"/>
  <c r="D18" i="3"/>
  <c r="C18" i="3"/>
  <c r="B18" i="3"/>
  <c r="A18" i="3"/>
  <c r="D17" i="3"/>
  <c r="C17" i="3"/>
  <c r="B17" i="3"/>
  <c r="A17" i="3"/>
  <c r="C15" i="3"/>
  <c r="B15" i="3"/>
  <c r="D13" i="3"/>
  <c r="D24" i="2"/>
  <c r="C24" i="2"/>
  <c r="B24" i="2"/>
  <c r="A24" i="2"/>
  <c r="D23" i="2"/>
  <c r="C23" i="2"/>
  <c r="B23" i="2"/>
  <c r="A23" i="2"/>
  <c r="D22" i="2"/>
  <c r="C22" i="2"/>
  <c r="B22" i="2"/>
  <c r="A22" i="2"/>
  <c r="C21" i="2"/>
  <c r="B21" i="2"/>
  <c r="A21" i="2"/>
  <c r="C20" i="2"/>
  <c r="B20" i="2"/>
  <c r="A20" i="2"/>
  <c r="C19" i="2"/>
  <c r="B19" i="2"/>
  <c r="A19" i="2"/>
  <c r="C18" i="2"/>
  <c r="B18" i="2"/>
  <c r="A18" i="2"/>
  <c r="D17" i="2"/>
  <c r="C17" i="2"/>
  <c r="B17" i="2"/>
  <c r="A17" i="2"/>
  <c r="C15" i="2"/>
  <c r="B15" i="2"/>
  <c r="D12" i="2"/>
  <c r="D20" i="2" s="1"/>
  <c r="D11" i="2"/>
  <c r="D19" i="2" s="1"/>
  <c r="D10" i="2"/>
  <c r="D18" i="2" s="1"/>
  <c r="D24" i="1"/>
  <c r="C24" i="1"/>
  <c r="B24" i="1"/>
  <c r="A24" i="1"/>
  <c r="D23" i="1"/>
  <c r="C23" i="1"/>
  <c r="B23" i="1"/>
  <c r="A23" i="1"/>
  <c r="D22" i="1"/>
  <c r="C22" i="1"/>
  <c r="B22" i="1"/>
  <c r="A22" i="1"/>
  <c r="C21" i="1"/>
  <c r="B21" i="1"/>
  <c r="A21" i="1"/>
  <c r="C20" i="1"/>
  <c r="B20" i="1"/>
  <c r="A20" i="1"/>
  <c r="C19" i="1"/>
  <c r="B19" i="1"/>
  <c r="A19" i="1"/>
  <c r="C18" i="1"/>
  <c r="B18" i="1"/>
  <c r="A18" i="1"/>
  <c r="D17" i="1"/>
  <c r="C17" i="1"/>
  <c r="B17" i="1"/>
  <c r="A17" i="1"/>
  <c r="C15" i="1"/>
  <c r="B15" i="1"/>
  <c r="D20" i="1"/>
  <c r="D19" i="1"/>
  <c r="D18" i="1"/>
  <c r="D21" i="4" l="1"/>
  <c r="F22" i="8"/>
  <c r="G22" i="8" s="1"/>
  <c r="D21" i="2"/>
  <c r="G20" i="8"/>
  <c r="D21" i="1"/>
  <c r="F19" i="8"/>
  <c r="G19" i="8" s="1"/>
  <c r="D21" i="7"/>
  <c r="F25" i="8"/>
  <c r="G25" i="8" s="1"/>
  <c r="D21" i="6"/>
  <c r="F24" i="8"/>
  <c r="G24" i="8" s="1"/>
  <c r="D21" i="3"/>
  <c r="F21" i="8"/>
  <c r="G21" i="8" s="1"/>
  <c r="D15" i="5"/>
  <c r="D15" i="3"/>
  <c r="D15" i="1"/>
  <c r="D15" i="2"/>
  <c r="D15" i="7"/>
  <c r="D15" i="4"/>
  <c r="D15" i="6"/>
</calcChain>
</file>

<file path=xl/sharedStrings.xml><?xml version="1.0" encoding="utf-8"?>
<sst xmlns="http://schemas.openxmlformats.org/spreadsheetml/2006/main" count="406" uniqueCount="130">
  <si>
    <t>Dirección de Evaluación Institucional</t>
  </si>
  <si>
    <t>Coordinación de Análisis Estadístico</t>
  </si>
  <si>
    <t>Cifras en miles de pesos</t>
  </si>
  <si>
    <t>Año</t>
  </si>
  <si>
    <t>Gasto total ejercido</t>
  </si>
  <si>
    <t>Gasto Ejercido en docentes</t>
  </si>
  <si>
    <t>Costo docente (%)</t>
  </si>
  <si>
    <t>Oficinas Nacionales</t>
  </si>
  <si>
    <t>Presupuesto Reprogramado total</t>
  </si>
  <si>
    <t>Presupuesto
Ejercido Total</t>
  </si>
  <si>
    <t>Evolución del Presupuesto Reprogramado Total</t>
  </si>
  <si>
    <t>Presupuesto Reprogramado
(Recursos Fiscales)</t>
  </si>
  <si>
    <t>Presupuesto Ejercido (Recursos Fiscales)</t>
  </si>
  <si>
    <t>Evolución del Presupuesto Reprogramado
(Recursos fiscales)</t>
  </si>
  <si>
    <t>Presupuesto Reprogramado
(Gasto Corriente)</t>
  </si>
  <si>
    <t>Presupuesto Ejercido (Gasto Corriente)</t>
  </si>
  <si>
    <t xml:space="preserve">Evolución del Gasto Corriente </t>
  </si>
  <si>
    <t>Presupuesto Reprogramado
(Gasto de Inversión)</t>
  </si>
  <si>
    <t>Presupuesto Ejercido (Gasto de Inversión)</t>
  </si>
  <si>
    <t>Evolución del Gasto de Inversión</t>
  </si>
  <si>
    <t>Presupuesto Ejercido Total</t>
  </si>
  <si>
    <t>Ingresos Propios ejercidos</t>
  </si>
  <si>
    <t>Índice de Autofinancimiento</t>
  </si>
  <si>
    <t>Ingresos Propios Programados</t>
  </si>
  <si>
    <t>Ingresos Propios captados</t>
  </si>
  <si>
    <t>Captación de Ingresos Propios</t>
  </si>
  <si>
    <t>2021-2022</t>
  </si>
  <si>
    <t>Cifras al Primer Semestre de cada Ejercicio Fiscal</t>
  </si>
  <si>
    <t>No.</t>
  </si>
  <si>
    <t>INDICADOR</t>
  </si>
  <si>
    <t>INDICADORES EDUCATIVOS</t>
  </si>
  <si>
    <t>Reprobación*</t>
  </si>
  <si>
    <t>Personas Capacitadas</t>
  </si>
  <si>
    <t>Servicios Tecnológicos Proporcionados</t>
  </si>
  <si>
    <t>Certificación de Competencias</t>
  </si>
  <si>
    <t>Cobertura de Becados Externos (%)</t>
  </si>
  <si>
    <t>INDICADORES FINANCIEROS RAMO 11</t>
  </si>
  <si>
    <t>Costo Docente (%)</t>
  </si>
  <si>
    <t>Evolución del Presupuesto Reprogramado Total (%)</t>
  </si>
  <si>
    <t>Evolución del Presupuesto Reprogramado (%)</t>
  </si>
  <si>
    <t>Evolución del Gasto Corriente (%)</t>
  </si>
  <si>
    <t>Evolución del Gasto de Inversión (%)</t>
  </si>
  <si>
    <t>Autofinanciamiento (%)</t>
  </si>
  <si>
    <t>Captación de Ingresos Propios (%)</t>
  </si>
  <si>
    <t xml:space="preserve">Elaboró </t>
  </si>
  <si>
    <t>Autorizó</t>
  </si>
  <si>
    <t>Valor</t>
  </si>
  <si>
    <t>Colegios Estatales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</si>
  <si>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</si>
  <si>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</si>
  <si>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</si>
  <si>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</si>
  <si>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</si>
  <si>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</si>
  <si>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</si>
  <si>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</si>
  <si>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</si>
  <si>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</si>
  <si>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</si>
  <si>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</si>
  <si>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</si>
  <si>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</si>
  <si>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</si>
  <si>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</si>
  <si>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</si>
  <si>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</si>
  <si>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Puebla</t>
  </si>
  <si>
    <t>Querétaro</t>
  </si>
  <si>
    <t>Quintana Roo</t>
  </si>
  <si>
    <t>San Luis Potosí</t>
  </si>
  <si>
    <t>Sinaloa</t>
  </si>
  <si>
    <t>Sonora</t>
  </si>
  <si>
    <t>Tabasco</t>
  </si>
  <si>
    <t>Tamaulipas</t>
  </si>
  <si>
    <t>Tlaxcala</t>
  </si>
  <si>
    <t>Veracruz</t>
  </si>
  <si>
    <t>Yucatán</t>
  </si>
  <si>
    <t>Zacatecas</t>
  </si>
  <si>
    <t>Planteles Federales</t>
  </si>
  <si>
    <t>Ciudad de México</t>
  </si>
  <si>
    <t>Oaxaca</t>
  </si>
  <si>
    <t xml:space="preserve">Fuente: Dirección de Servicios Educativos, Sistema de Administración Escolar (SAE). </t>
  </si>
  <si>
    <t>Evaluación de Competencias</t>
  </si>
  <si>
    <t>Estatal</t>
  </si>
  <si>
    <t>Federal</t>
  </si>
  <si>
    <t>Distrito Federal</t>
  </si>
  <si>
    <t>Fuente:  Dirección de Servicios Tecnológicos y Capacitación. SECyT.</t>
  </si>
  <si>
    <t>Estado de México</t>
  </si>
  <si>
    <t>Otros</t>
  </si>
  <si>
    <t>Fuente: Dirección de Vinculación Social, Sistema de Información Ejecutiva (SIE).</t>
  </si>
  <si>
    <t>Justificación de las desviaciones:</t>
  </si>
  <si>
    <t>Como puede observarse, el indicador en comparación con periodos anteriores, ha sido superado y esto se debe al esfuerzo que realizan los planteles para conseguir beneficios para los estudiantes a pesar de las condiciones de confinamiento en las que se encuentra todo el país</t>
  </si>
  <si>
    <t>Fuente: Dirección de Vinculación Institucional, Sistema de Información Ejecutiva (SIE).</t>
  </si>
  <si>
    <t>Este indicador es de nueva creación, por lo que no existe una base de datos histórica, se ira construyendo con la información de los siguientes ejercicios.
El Catálogo de Indicadores, se autorizó en la Cuarta Sesión Ordinaria de la Junta Directiva.</t>
  </si>
  <si>
    <t>Inserción Laboral por Bolsa de Trabajo (%)</t>
  </si>
  <si>
    <t>Dif. 2022-2023</t>
  </si>
  <si>
    <t>INDICADORES DEL SISTEMA CONALEP 2023</t>
  </si>
  <si>
    <t>2023****</t>
  </si>
  <si>
    <t>2022-2023</t>
  </si>
  <si>
    <t xml:space="preserve">REPROBACIÓN (%)
PRIMER SEMESTRE, EJERCICIO 2023
</t>
  </si>
  <si>
    <t>PERSONAS CAPACITADAS
PRIMER SEMESTRE, EJERCICIO 2023</t>
  </si>
  <si>
    <t>CERTIFICACIÓN DE COMPETENCIAS
PRIMER SEMESTRE, EJERCICIO 2023</t>
  </si>
  <si>
    <t>EVALUACIÓN DE COMPETENCIAS
PRIMER SEMESTRE, EJERCICIO 2023</t>
  </si>
  <si>
    <t>COBERTURA DE BECADOS EXTERNOS (%)
PRIMER SEMESTRE, EJERCICIO 2023</t>
  </si>
  <si>
    <t>COSTO DOCENTE (%)
PRIMER SEMESTRE, EJERCICIO 2023</t>
  </si>
  <si>
    <t>EVOLUCIÓN DEL PRESUPUESTO REPROGRAMADO TOTAL (%)
PRIMER SEMESTRE, EJERCICIO 2023</t>
  </si>
  <si>
    <t>EVOLUCIÓN DEL PRESUPUESTO REPROGRAMADO (%)
PRIMER SEMESTRE, EJERCICIO 2023</t>
  </si>
  <si>
    <t>EVOLUCIÓN DEL GASTO CORRIENTE (%)
PRIMER SEMESTRE, EJERCICIO 2023</t>
  </si>
  <si>
    <t>EVOLUCIÓN DEL GASTO DE INVERSIÓN (%)
PRIMER SEMESTRE, EJERCICIO 2023</t>
  </si>
  <si>
    <t>AUTOFINANCIAMIENTO (%)
PRIMER SEMESTRE, EJERCICIO 2023</t>
  </si>
  <si>
    <t>CAPTACIÓN DE INGRESOS PROPIOS (%)
PRIMER SEMESTRE, EJERCICIO 2023</t>
  </si>
  <si>
    <t>2020*</t>
  </si>
  <si>
    <t>2021**</t>
  </si>
  <si>
    <t>2022***</t>
  </si>
  <si>
    <t>En razón del  Catálogo de Indicadores de Gestión, autorizado en la Cuarta Sesión de la Junta Directiva del año 2021, el indicador de reprobación se reportará de acuerdo a lo siguiente:
1ª. Sesión del año. Ciclos pares.
3ª. Sesión del año. Ciclos nones.
*2019-2020.1
**2020-2021.1
***2021-2022.1
****2022-2023.1</t>
  </si>
  <si>
    <t>PORCENTAJE DE INSERCIÓN LABORAL POR BOLSA DE TRABAJO (%)
PRIMER SEMESTRE, EJERCICIO 2023</t>
  </si>
  <si>
    <t>Inserción Laboral por Bolsa de Trabajo 2023 (%)</t>
  </si>
  <si>
    <t>Inserción Laboral por Bolsa de Trabajo 2022 (%)</t>
  </si>
  <si>
    <t>Fecha de corte: 30 junio 2023.</t>
  </si>
  <si>
    <t>Fecha de corte: 30 de junio de 2023.</t>
  </si>
  <si>
    <t>Fecha de corte: 28 de junio del 2023.</t>
  </si>
  <si>
    <t>Fecha: 28 junio del 2023.</t>
  </si>
  <si>
    <t>Diana Haydee Cedillo Padrón</t>
  </si>
  <si>
    <t>Brenda Yasbeth Moreno Barrera</t>
  </si>
  <si>
    <t>SERVICIOS TECNOLÓGICOS PROPORCIONADOS
PRIMER SEMESTRE, EJERCICIO 2023</t>
  </si>
  <si>
    <t>Fuente: Dirección de Acreditación y Operación de Centros de Evaluación.</t>
  </si>
  <si>
    <t>Nacional</t>
  </si>
  <si>
    <t>Fuente: Dirección de Administración Financiera.</t>
  </si>
  <si>
    <t>Fecha de corte: 31 de marzo de 2023.</t>
  </si>
  <si>
    <t>Fuente:  Dirección de Servicios Tecnológicos y Capacitación.  (SECyT Módulo de Servicios Tecnológicos).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</si>
</sst>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quot;$&quot;* #,##0.0_-;\-&quot;$&quot;* #,##0.0_-;_-&quot;$&quot;* &quot;-&quot;?_-;_-@_-"/>
    <numFmt numFmtId="166" formatCode="#,##0.0"/>
    <numFmt numFmtId="167" formatCode="0.0_ ;\-0.0\ "/>
    <numFmt numFmtId="168" formatCode="_-&quot;$&quot;* #,##0.000_-;\-&quot;$&quot;* #,##0.000_-;_-&quot;$&quot;* &quot;-&quot;??_-;_-@_-"/>
    <numFmt numFmtId="169" formatCode="0.0%"/>
  </numFmts>
  <fonts count="38"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Montserrat"/>
    </font>
    <font>
      <sz val="9"/>
      <color theme="1"/>
      <name val="Montserrat"/>
    </font>
    <font>
      <sz val="8"/>
      <color theme="1"/>
      <name val="Montserrat"/>
    </font>
    <font>
      <sz val="11"/>
      <color theme="1"/>
      <name val="Montserrat"/>
    </font>
    <font>
      <b/>
      <sz val="10"/>
      <color theme="1"/>
      <name val="Montserrat"/>
    </font>
    <font>
      <b/>
      <sz val="8"/>
      <color theme="1"/>
      <name val="Montserrat"/>
    </font>
    <font>
      <sz val="12"/>
      <name val="Montserrat"/>
    </font>
    <font>
      <sz val="12"/>
      <color indexed="8"/>
      <name val="Montserrat"/>
    </font>
    <font>
      <b/>
      <sz val="8"/>
      <color indexed="8"/>
      <name val="Montserrat"/>
    </font>
    <font>
      <b/>
      <sz val="9"/>
      <color theme="1"/>
      <name val="Montserrat"/>
    </font>
    <font>
      <sz val="10"/>
      <name val="Montserrat"/>
    </font>
    <font>
      <sz val="10"/>
      <color theme="1"/>
      <name val="Calibri"/>
      <family val="2"/>
      <scheme val="minor"/>
    </font>
    <font>
      <b/>
      <sz val="10"/>
      <color theme="1"/>
      <name val="Calibri"/>
      <family val="2"/>
      <scheme val="minor"/>
    </font>
    <font>
      <sz val="10"/>
      <name val="Arial"/>
      <family val="2"/>
    </font>
    <font>
      <i/>
      <sz val="10"/>
      <color indexed="57"/>
      <name val="Montserrat"/>
    </font>
    <font>
      <b/>
      <sz val="11"/>
      <name val="Montserrat"/>
    </font>
    <font>
      <b/>
      <sz val="9"/>
      <name val="Montserrat"/>
    </font>
    <font>
      <b/>
      <sz val="10"/>
      <name val="Montserrat"/>
    </font>
    <font>
      <b/>
      <sz val="8"/>
      <name val="Montserrat"/>
    </font>
    <font>
      <sz val="8"/>
      <name val="Montserrat"/>
    </font>
    <font>
      <sz val="7"/>
      <name val="Montserrat"/>
    </font>
    <font>
      <b/>
      <sz val="7"/>
      <name val="Montserrat"/>
    </font>
    <font>
      <i/>
      <sz val="11"/>
      <name val="Montserrat"/>
    </font>
    <font>
      <sz val="11"/>
      <name val="Montserrat"/>
    </font>
    <font>
      <b/>
      <sz val="9"/>
      <color indexed="8"/>
      <name val="Montserrat"/>
    </font>
    <font>
      <sz val="9"/>
      <color indexed="8"/>
      <name val="Montserrat"/>
    </font>
    <font>
      <sz val="12"/>
      <color theme="1"/>
      <name val="Montserrat"/>
    </font>
    <font>
      <sz val="7"/>
      <color theme="1"/>
      <name val="Montserrat"/>
    </font>
    <font>
      <b/>
      <sz val="10"/>
      <color theme="1"/>
      <name val="Arial"/>
      <family val="2"/>
    </font>
    <font>
      <i/>
      <sz val="6"/>
      <color theme="1"/>
      <name val="Montserrat"/>
    </font>
    <font>
      <sz val="6"/>
      <color theme="1"/>
      <name val="Montserrat"/>
    </font>
    <font>
      <sz val="10"/>
      <color indexed="8"/>
      <name val="Arial"/>
      <family val="2"/>
    </font>
    <font>
      <sz val="7"/>
      <name val="Arial"/>
      <family val="2"/>
    </font>
    <font>
      <i/>
      <sz val="9"/>
      <color indexed="57"/>
      <name val="Arial"/>
      <family val="2"/>
    </font>
    <font>
      <sz val="8"/>
      <color theme="1"/>
      <name val="Arial"/>
      <family val="2"/>
    </font>
  </fonts>
  <fills count="12">
    <fill>
      <patternFill patternType="none"/>
    </fill>
    <fill>
      <patternFill patternType="gray125"/>
    </fill>
    <fill>
      <patternFill patternType="solid">
        <fgColor theme="6"/>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s>
  <borders count="30">
    <border>
      <left/>
      <right/>
      <top/>
      <bottom/>
      <diagonal/>
    </border>
    <border>
      <left/>
      <right/>
      <top style="thin">
        <color theme="1" tint="0.499984740745262"/>
      </top>
      <bottom style="thin">
        <color theme="1" tint="0.499984740745262"/>
      </bottom>
      <diagonal/>
    </border>
    <border>
      <left/>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14996795556505021"/>
      </top>
      <bottom style="thin">
        <color theme="2" tint="-0.499984740745262"/>
      </bottom>
      <diagonal/>
    </border>
    <border>
      <left/>
      <right/>
      <top style="thin">
        <color theme="0" tint="-0.14996795556505021"/>
      </top>
      <bottom style="thin">
        <color theme="0" tint="-0.499984740745262"/>
      </bottom>
      <diagonal/>
    </border>
    <border>
      <left/>
      <right/>
      <top style="thin">
        <color theme="2" tint="-0.499984740745262"/>
      </top>
      <bottom style="thin">
        <color theme="2" tint="-0.499984740745262"/>
      </bottom>
      <diagonal/>
    </border>
    <border>
      <left/>
      <right/>
      <top style="thin">
        <color theme="2" tint="-0.499984740745262"/>
      </top>
      <bottom/>
      <diagonal/>
    </border>
    <border>
      <left/>
      <right/>
      <top/>
      <bottom style="thin">
        <color theme="2" tint="-0.499984740745262"/>
      </bottom>
      <diagonal/>
    </border>
    <border>
      <left/>
      <right/>
      <top style="thin">
        <color theme="2" tint="-0.499984740745262"/>
      </top>
      <bottom style="thin">
        <color indexed="64"/>
      </bottom>
      <diagonal/>
    </border>
    <border>
      <left/>
      <right/>
      <top style="thin">
        <color theme="0" tint="-0.1499679555650502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2" borderId="0" applyNumberFormat="0" applyBorder="0" applyAlignment="0" applyProtection="0"/>
    <xf numFmtId="0" fontId="16" fillId="0" borderId="0"/>
    <xf numFmtId="43" fontId="1" fillId="0" borderId="0" applyFont="0" applyFill="0" applyBorder="0" applyAlignment="0" applyProtection="0"/>
    <xf numFmtId="0" fontId="2" fillId="5" borderId="0" applyNumberFormat="0" applyBorder="0" applyAlignment="0" applyProtection="0"/>
    <xf numFmtId="0" fontId="1" fillId="6" borderId="0" applyNumberFormat="0" applyBorder="0" applyAlignment="0" applyProtection="0"/>
    <xf numFmtId="0" fontId="16" fillId="0" borderId="0"/>
    <xf numFmtId="0" fontId="16" fillId="0" borderId="0"/>
  </cellStyleXfs>
  <cellXfs count="240">
    <xf numFmtId="0" fontId="0" fillId="0" borderId="0" xfId="0"/>
    <xf numFmtId="0" fontId="3" fillId="0" borderId="0" xfId="0" applyFont="1" applyAlignment="1">
      <alignment horizontal="right"/>
    </xf>
    <xf numFmtId="0" fontId="4" fillId="0" borderId="0" xfId="0" applyFont="1"/>
    <xf numFmtId="0" fontId="5" fillId="0" borderId="0" xfId="0" applyFont="1" applyAlignment="1">
      <alignment horizontal="right"/>
    </xf>
    <xf numFmtId="0" fontId="0" fillId="0" borderId="0" xfId="0" applyAlignment="1">
      <alignment horizontal="center"/>
    </xf>
    <xf numFmtId="0" fontId="6" fillId="0" borderId="0" xfId="0" applyFont="1" applyAlignment="1">
      <alignment horizontal="center"/>
    </xf>
    <xf numFmtId="0" fontId="6" fillId="0" borderId="0" xfId="0" applyFont="1"/>
    <xf numFmtId="0" fontId="7" fillId="3" borderId="0" xfId="2" applyFont="1" applyFill="1" applyBorder="1" applyAlignment="1">
      <alignment horizontal="centerContinuous" vertical="center" wrapText="1" readingOrder="1"/>
    </xf>
    <xf numFmtId="0" fontId="7" fillId="3" borderId="0" xfId="2" applyFont="1" applyFill="1" applyBorder="1" applyAlignment="1">
      <alignment horizontal="centerContinuous" vertical="center" readingOrder="1"/>
    </xf>
    <xf numFmtId="0" fontId="8" fillId="0" borderId="0" xfId="0" applyFont="1"/>
    <xf numFmtId="0" fontId="9" fillId="0" borderId="0" xfId="0" applyFont="1" applyFill="1" applyAlignment="1">
      <alignment horizontal="center" vertical="center"/>
    </xf>
    <xf numFmtId="0" fontId="10" fillId="0" borderId="0" xfId="0" applyFont="1" applyFill="1" applyBorder="1" applyAlignment="1">
      <alignment horizont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xf>
    <xf numFmtId="165" fontId="3" fillId="0" borderId="0" xfId="0" applyNumberFormat="1" applyFont="1"/>
    <xf numFmtId="166" fontId="3" fillId="0" borderId="0" xfId="0" applyNumberFormat="1" applyFont="1"/>
    <xf numFmtId="0" fontId="13" fillId="4" borderId="2" xfId="0" applyFont="1" applyFill="1" applyBorder="1" applyAlignment="1">
      <alignment horizontal="center"/>
    </xf>
    <xf numFmtId="165" fontId="3" fillId="4" borderId="2" xfId="0" applyNumberFormat="1" applyFont="1" applyFill="1" applyBorder="1"/>
    <xf numFmtId="167" fontId="3" fillId="4" borderId="2" xfId="0" applyNumberFormat="1" applyFont="1" applyFill="1" applyBorder="1"/>
    <xf numFmtId="0" fontId="3" fillId="0" borderId="3" xfId="0" applyFont="1" applyBorder="1" applyAlignment="1">
      <alignment horizontal="center"/>
    </xf>
    <xf numFmtId="165" fontId="3" fillId="0" borderId="3" xfId="0" applyNumberFormat="1" applyFont="1" applyBorder="1"/>
    <xf numFmtId="167" fontId="3" fillId="0" borderId="3" xfId="0" applyNumberFormat="1" applyFont="1" applyBorder="1"/>
    <xf numFmtId="0" fontId="3" fillId="4" borderId="2" xfId="0" applyFont="1" applyFill="1" applyBorder="1" applyAlignment="1">
      <alignment horizontal="center"/>
    </xf>
    <xf numFmtId="0" fontId="14" fillId="0" borderId="0" xfId="0" applyFont="1"/>
    <xf numFmtId="168" fontId="14" fillId="0" borderId="0" xfId="0" applyNumberFormat="1" applyFont="1"/>
    <xf numFmtId="0" fontId="15" fillId="0" borderId="0" xfId="0" applyFont="1"/>
    <xf numFmtId="0" fontId="7" fillId="3" borderId="0" xfId="0" applyFont="1" applyFill="1" applyAlignment="1">
      <alignment horizontal="center"/>
    </xf>
    <xf numFmtId="166" fontId="7" fillId="3" borderId="0" xfId="0" applyNumberFormat="1" applyFont="1" applyFill="1"/>
    <xf numFmtId="0" fontId="13" fillId="0" borderId="0" xfId="3" applyFont="1"/>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165" fontId="0" fillId="0" borderId="0" xfId="0" applyNumberFormat="1"/>
    <xf numFmtId="3" fontId="7" fillId="3" borderId="0" xfId="0" applyNumberFormat="1" applyFont="1" applyFill="1"/>
    <xf numFmtId="169" fontId="0" fillId="0" borderId="0" xfId="1" applyNumberFormat="1" applyFont="1"/>
    <xf numFmtId="0" fontId="0" fillId="0" borderId="0" xfId="0" applyAlignment="1">
      <alignment wrapText="1"/>
    </xf>
    <xf numFmtId="0" fontId="13" fillId="0" borderId="0" xfId="3" applyFont="1" applyAlignment="1">
      <alignment horizontal="justify" vertical="center" wrapText="1"/>
    </xf>
    <xf numFmtId="0" fontId="0" fillId="0" borderId="0" xfId="0" applyAlignment="1">
      <alignment vertical="center" wrapText="1"/>
    </xf>
    <xf numFmtId="167" fontId="0" fillId="0" borderId="0" xfId="0" applyNumberFormat="1"/>
    <xf numFmtId="164" fontId="11" fillId="0" borderId="0" xfId="0" applyNumberFormat="1" applyFont="1" applyFill="1" applyBorder="1" applyAlignment="1">
      <alignment horizontal="center"/>
    </xf>
    <xf numFmtId="165" fontId="14" fillId="0" borderId="0" xfId="0" applyNumberFormat="1" applyFont="1"/>
    <xf numFmtId="0" fontId="13" fillId="0" borderId="0" xfId="7" applyFont="1"/>
    <xf numFmtId="0" fontId="17" fillId="0" borderId="0" xfId="7" applyFont="1" applyAlignment="1">
      <alignment vertical="center"/>
    </xf>
    <xf numFmtId="0" fontId="13" fillId="0" borderId="0" xfId="7" applyFont="1" applyAlignment="1">
      <alignment vertical="center"/>
    </xf>
    <xf numFmtId="0" fontId="20" fillId="7" borderId="17"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21" fillId="8" borderId="18" xfId="2" applyFont="1" applyFill="1" applyBorder="1" applyAlignment="1">
      <alignment vertical="center"/>
    </xf>
    <xf numFmtId="0" fontId="20" fillId="8" borderId="19" xfId="2" applyFont="1" applyFill="1" applyBorder="1" applyAlignment="1">
      <alignment vertical="center" wrapText="1"/>
    </xf>
    <xf numFmtId="0" fontId="20" fillId="8" borderId="20" xfId="2" applyFont="1" applyFill="1" applyBorder="1" applyAlignment="1">
      <alignment vertical="center" wrapText="1"/>
    </xf>
    <xf numFmtId="0" fontId="22" fillId="0" borderId="17" xfId="5" applyFont="1" applyFill="1" applyBorder="1" applyAlignment="1">
      <alignment horizontal="center" vertical="center"/>
    </xf>
    <xf numFmtId="0" fontId="22" fillId="0" borderId="17" xfId="5" applyFont="1" applyFill="1" applyBorder="1" applyAlignment="1">
      <alignment vertical="center" wrapText="1"/>
    </xf>
    <xf numFmtId="166" fontId="22" fillId="0" borderId="17" xfId="1" applyNumberFormat="1" applyFont="1" applyFill="1" applyBorder="1" applyAlignment="1">
      <alignment horizontal="right" vertical="center"/>
    </xf>
    <xf numFmtId="166" fontId="22" fillId="0" borderId="17" xfId="1" applyNumberFormat="1" applyFont="1" applyFill="1" applyBorder="1" applyAlignment="1">
      <alignment vertical="center"/>
    </xf>
    <xf numFmtId="169" fontId="13" fillId="0" borderId="0" xfId="1" applyNumberFormat="1" applyFont="1"/>
    <xf numFmtId="0" fontId="22" fillId="9" borderId="17" xfId="5" applyFont="1" applyFill="1" applyBorder="1" applyAlignment="1">
      <alignment horizontal="center" vertical="center"/>
    </xf>
    <xf numFmtId="0" fontId="22" fillId="9" borderId="17" xfId="5" applyFont="1" applyFill="1" applyBorder="1" applyAlignment="1">
      <alignment vertical="center" wrapText="1"/>
    </xf>
    <xf numFmtId="3" fontId="22" fillId="0" borderId="17" xfId="5" applyNumberFormat="1" applyFont="1" applyFill="1" applyBorder="1" applyAlignment="1">
      <alignment horizontal="right" vertical="center"/>
    </xf>
    <xf numFmtId="43" fontId="13" fillId="0" borderId="0" xfId="4" applyFont="1"/>
    <xf numFmtId="3" fontId="22" fillId="9" borderId="17" xfId="5" applyNumberFormat="1" applyFont="1" applyFill="1" applyBorder="1" applyAlignment="1">
      <alignment horizontal="right" vertical="center"/>
    </xf>
    <xf numFmtId="0" fontId="23" fillId="0" borderId="0" xfId="5" applyFont="1" applyFill="1" applyBorder="1" applyAlignment="1">
      <alignment vertical="center"/>
    </xf>
    <xf numFmtId="0" fontId="23" fillId="0" borderId="0" xfId="5" applyFont="1" applyFill="1" applyBorder="1" applyAlignment="1">
      <alignment vertical="center" wrapText="1"/>
    </xf>
    <xf numFmtId="3" fontId="23" fillId="0" borderId="0" xfId="5" applyNumberFormat="1" applyFont="1" applyFill="1" applyBorder="1" applyAlignment="1">
      <alignment vertical="center"/>
    </xf>
    <xf numFmtId="0" fontId="21" fillId="8" borderId="14" xfId="2" applyFont="1" applyFill="1" applyBorder="1" applyAlignment="1">
      <alignment vertical="center"/>
    </xf>
    <xf numFmtId="0" fontId="24" fillId="8" borderId="15" xfId="2" applyFont="1" applyFill="1" applyBorder="1" applyAlignment="1">
      <alignment vertical="center"/>
    </xf>
    <xf numFmtId="0" fontId="24" fillId="8" borderId="16" xfId="2" applyFont="1" applyFill="1" applyBorder="1" applyAlignment="1">
      <alignment vertical="center"/>
    </xf>
    <xf numFmtId="0" fontId="22" fillId="0" borderId="17" xfId="6" applyFont="1" applyFill="1" applyBorder="1" applyAlignment="1">
      <alignment horizontal="center" vertical="center"/>
    </xf>
    <xf numFmtId="0" fontId="22" fillId="0" borderId="17" xfId="6" applyFont="1" applyFill="1" applyBorder="1" applyAlignment="1">
      <alignment horizontal="left" vertical="center" wrapText="1"/>
    </xf>
    <xf numFmtId="166" fontId="13" fillId="0" borderId="0" xfId="7" applyNumberFormat="1" applyFont="1"/>
    <xf numFmtId="0" fontId="22" fillId="9" borderId="17" xfId="5" applyFont="1" applyFill="1" applyBorder="1" applyAlignment="1">
      <alignment horizontal="left" vertical="center" wrapText="1"/>
    </xf>
    <xf numFmtId="166" fontId="22" fillId="9" borderId="17" xfId="1" applyNumberFormat="1" applyFont="1" applyFill="1" applyBorder="1" applyAlignment="1">
      <alignment vertical="center"/>
    </xf>
    <xf numFmtId="0" fontId="23" fillId="0" borderId="0" xfId="7" applyFont="1"/>
    <xf numFmtId="0" fontId="25" fillId="0" borderId="0" xfId="7" applyFont="1" applyAlignment="1">
      <alignment vertical="center"/>
    </xf>
    <xf numFmtId="0" fontId="26" fillId="0" borderId="0" xfId="7" applyFont="1"/>
    <xf numFmtId="0" fontId="23" fillId="0" borderId="0" xfId="7" applyFont="1" applyAlignment="1">
      <alignment horizontal="justify" vertical="top" wrapText="1"/>
    </xf>
    <xf numFmtId="0" fontId="13" fillId="0" borderId="11" xfId="7" applyFont="1" applyBorder="1" applyAlignment="1">
      <alignment horizontal="center"/>
    </xf>
    <xf numFmtId="0" fontId="13" fillId="0" borderId="0" xfId="7" applyFont="1" applyAlignment="1">
      <alignment horizontal="center"/>
    </xf>
    <xf numFmtId="0" fontId="27" fillId="3" borderId="0" xfId="0" applyFont="1" applyFill="1" applyBorder="1" applyAlignment="1">
      <alignment horizontal="center" vertical="center" wrapText="1"/>
    </xf>
    <xf numFmtId="0" fontId="0" fillId="0" borderId="0" xfId="0" applyFont="1"/>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8" fillId="0" borderId="0" xfId="0" applyFont="1" applyAlignment="1">
      <alignment horizontal="center"/>
    </xf>
    <xf numFmtId="0" fontId="29" fillId="0" borderId="0" xfId="0" applyFont="1"/>
    <xf numFmtId="0" fontId="12" fillId="0" borderId="21" xfId="0" applyFont="1" applyBorder="1" applyAlignment="1">
      <alignment horizontal="center" vertical="center"/>
    </xf>
    <xf numFmtId="0" fontId="12" fillId="0" borderId="22" xfId="0" applyFont="1" applyBorder="1" applyAlignment="1">
      <alignment horizontal="center" vertical="center"/>
    </xf>
    <xf numFmtId="3" fontId="12" fillId="0" borderId="23" xfId="0" applyNumberFormat="1" applyFont="1" applyBorder="1" applyAlignment="1">
      <alignment horizontal="left" vertical="center"/>
    </xf>
    <xf numFmtId="3" fontId="4" fillId="10" borderId="23" xfId="0" applyNumberFormat="1" applyFont="1" applyFill="1" applyBorder="1"/>
    <xf numFmtId="3" fontId="4" fillId="0" borderId="23" xfId="0" applyNumberFormat="1" applyFont="1" applyBorder="1"/>
    <xf numFmtId="3" fontId="4" fillId="0" borderId="24" xfId="0" applyNumberFormat="1" applyFont="1" applyBorder="1"/>
    <xf numFmtId="3" fontId="12" fillId="10" borderId="23" xfId="0" applyNumberFormat="1" applyFont="1" applyFill="1" applyBorder="1"/>
    <xf numFmtId="0" fontId="12" fillId="0" borderId="0" xfId="0" applyFont="1"/>
    <xf numFmtId="166" fontId="12" fillId="0" borderId="0" xfId="0" applyNumberFormat="1" applyFont="1"/>
    <xf numFmtId="3" fontId="12" fillId="0" borderId="0" xfId="0" applyNumberFormat="1" applyFont="1" applyBorder="1"/>
    <xf numFmtId="0" fontId="30" fillId="0" borderId="0" xfId="0" applyFont="1" applyAlignment="1">
      <alignment horizontal="left"/>
    </xf>
    <xf numFmtId="0" fontId="4" fillId="0" borderId="0" xfId="0" applyFont="1" applyBorder="1"/>
    <xf numFmtId="164" fontId="11" fillId="0" borderId="0" xfId="0" applyNumberFormat="1" applyFont="1" applyFill="1" applyBorder="1" applyAlignment="1">
      <alignment horizontal="center"/>
    </xf>
    <xf numFmtId="4" fontId="4" fillId="10" borderId="24" xfId="0" applyNumberFormat="1" applyFont="1" applyFill="1" applyBorder="1"/>
    <xf numFmtId="4" fontId="4" fillId="0" borderId="23" xfId="0" applyNumberFormat="1" applyFont="1" applyBorder="1"/>
    <xf numFmtId="4" fontId="4" fillId="10" borderId="25" xfId="0" applyNumberFormat="1" applyFont="1" applyFill="1" applyBorder="1"/>
    <xf numFmtId="4" fontId="12" fillId="10" borderId="25" xfId="0" applyNumberFormat="1" applyFont="1" applyFill="1" applyBorder="1"/>
    <xf numFmtId="4" fontId="12" fillId="0" borderId="0" xfId="0" applyNumberFormat="1" applyFont="1" applyBorder="1" applyAlignment="1">
      <alignment horizontal="right" vertical="center"/>
    </xf>
    <xf numFmtId="4" fontId="27" fillId="0" borderId="0" xfId="0" applyNumberFormat="1" applyFont="1" applyFill="1" applyBorder="1" applyAlignment="1">
      <alignment horizontal="right" vertical="center"/>
    </xf>
    <xf numFmtId="4" fontId="4" fillId="10" borderId="0" xfId="0" applyNumberFormat="1" applyFont="1" applyFill="1" applyBorder="1"/>
    <xf numFmtId="4" fontId="4" fillId="10" borderId="23" xfId="0" applyNumberFormat="1" applyFont="1" applyFill="1" applyBorder="1"/>
    <xf numFmtId="4" fontId="4" fillId="0" borderId="0" xfId="0" applyNumberFormat="1" applyFont="1" applyBorder="1"/>
    <xf numFmtId="4" fontId="4" fillId="0" borderId="24" xfId="0" applyNumberFormat="1" applyFont="1" applyBorder="1"/>
    <xf numFmtId="4" fontId="12" fillId="10" borderId="0" xfId="0" applyNumberFormat="1" applyFont="1" applyFill="1" applyBorder="1"/>
    <xf numFmtId="4" fontId="12" fillId="10" borderId="24" xfId="0" applyNumberFormat="1" applyFont="1" applyFill="1" applyBorder="1"/>
    <xf numFmtId="4" fontId="4" fillId="10" borderId="23" xfId="0" applyNumberFormat="1" applyFont="1" applyFill="1" applyBorder="1" applyAlignment="1">
      <alignment horizontal="right"/>
    </xf>
    <xf numFmtId="4" fontId="4" fillId="0" borderId="0" xfId="0" applyNumberFormat="1" applyFont="1" applyBorder="1" applyAlignment="1">
      <alignment horizontal="right"/>
    </xf>
    <xf numFmtId="4" fontId="4" fillId="10" borderId="24" xfId="0" applyNumberFormat="1" applyFont="1" applyFill="1" applyBorder="1" applyAlignment="1">
      <alignment horizontal="right"/>
    </xf>
    <xf numFmtId="4" fontId="4" fillId="0" borderId="23" xfId="0" applyNumberFormat="1" applyFont="1" applyBorder="1" applyAlignment="1">
      <alignment horizontal="right"/>
    </xf>
    <xf numFmtId="166" fontId="22" fillId="0" borderId="17" xfId="5" applyNumberFormat="1" applyFont="1" applyFill="1" applyBorder="1" applyAlignment="1">
      <alignment horizontal="right" vertical="center"/>
    </xf>
    <xf numFmtId="0" fontId="31" fillId="3" borderId="0" xfId="2" applyFont="1" applyFill="1" applyBorder="1" applyAlignment="1">
      <alignment horizontal="centerContinuous" vertical="center" readingOrder="1"/>
    </xf>
    <xf numFmtId="0" fontId="32" fillId="0" borderId="0" xfId="0" applyFont="1" applyAlignment="1">
      <alignment vertical="center"/>
    </xf>
    <xf numFmtId="0" fontId="29" fillId="0" borderId="0" xfId="0" applyFont="1" applyAlignment="1">
      <alignment horizontal="center"/>
    </xf>
    <xf numFmtId="0" fontId="6" fillId="0" borderId="0" xfId="0" applyFont="1" applyFill="1" applyAlignment="1">
      <alignment horizontal="center"/>
    </xf>
    <xf numFmtId="3" fontId="27" fillId="0" borderId="0" xfId="0" applyNumberFormat="1" applyFont="1" applyFill="1" applyBorder="1" applyAlignment="1">
      <alignment horizontal="right" vertical="center"/>
    </xf>
    <xf numFmtId="3" fontId="0" fillId="0" borderId="0" xfId="0" applyNumberFormat="1" applyFont="1"/>
    <xf numFmtId="3" fontId="4" fillId="0" borderId="0" xfId="0" applyNumberFormat="1" applyFont="1" applyBorder="1"/>
    <xf numFmtId="3" fontId="12" fillId="0" borderId="0" xfId="0" applyNumberFormat="1" applyFont="1" applyBorder="1" applyAlignment="1">
      <alignment horizontal="center" vertical="center"/>
    </xf>
    <xf numFmtId="3" fontId="4" fillId="10" borderId="24" xfId="0" applyNumberFormat="1" applyFont="1" applyFill="1" applyBorder="1" applyAlignment="1">
      <alignment horizontal="center" vertical="center"/>
    </xf>
    <xf numFmtId="3" fontId="4" fillId="10" borderId="23" xfId="0" applyNumberFormat="1" applyFont="1" applyFill="1" applyBorder="1" applyAlignment="1">
      <alignment horizontal="center" vertical="center"/>
    </xf>
    <xf numFmtId="3" fontId="4" fillId="0" borderId="2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10" borderId="0" xfId="0" applyNumberFormat="1" applyFont="1" applyFill="1" applyBorder="1" applyAlignment="1">
      <alignment horizontal="center" vertical="center"/>
    </xf>
    <xf numFmtId="3" fontId="12" fillId="10" borderId="24" xfId="0" applyNumberFormat="1" applyFont="1" applyFill="1" applyBorder="1" applyAlignment="1">
      <alignment horizontal="center" vertical="center"/>
    </xf>
    <xf numFmtId="3" fontId="4" fillId="8" borderId="26" xfId="0" applyNumberFormat="1" applyFont="1" applyFill="1" applyBorder="1" applyAlignment="1">
      <alignment horizontal="left" vertical="center"/>
    </xf>
    <xf numFmtId="3" fontId="4" fillId="8" borderId="26" xfId="0" applyNumberFormat="1" applyFont="1" applyFill="1" applyBorder="1" applyAlignment="1">
      <alignment horizontal="center" vertical="center"/>
    </xf>
    <xf numFmtId="0" fontId="22" fillId="0" borderId="0" xfId="3" applyFont="1"/>
    <xf numFmtId="166" fontId="34" fillId="0" borderId="0" xfId="0" applyNumberFormat="1" applyFont="1" applyFill="1" applyAlignment="1">
      <alignment horizontal="center"/>
    </xf>
    <xf numFmtId="0" fontId="34" fillId="0" borderId="0" xfId="0" applyFont="1" applyFill="1" applyAlignment="1">
      <alignment horizontal="center"/>
    </xf>
    <xf numFmtId="0" fontId="34" fillId="0" borderId="0" xfId="0" applyNumberFormat="1" applyFont="1" applyFill="1" applyAlignment="1">
      <alignment horizontal="center"/>
    </xf>
    <xf numFmtId="14" fontId="13" fillId="0" borderId="0" xfId="3" applyNumberFormat="1" applyFont="1" applyAlignment="1">
      <alignment horizontal="left"/>
    </xf>
    <xf numFmtId="3" fontId="13" fillId="0" borderId="0" xfId="3" applyNumberFormat="1" applyFont="1"/>
    <xf numFmtId="3" fontId="4" fillId="0" borderId="0" xfId="0" applyNumberFormat="1" applyFont="1"/>
    <xf numFmtId="0" fontId="12" fillId="0" borderId="27" xfId="0" applyNumberFormat="1" applyFont="1" applyBorder="1" applyAlignment="1">
      <alignment horizontal="center" vertical="center"/>
    </xf>
    <xf numFmtId="0" fontId="12" fillId="0" borderId="27" xfId="0" applyFont="1" applyBorder="1" applyAlignment="1">
      <alignment horizontal="center" vertical="center"/>
    </xf>
    <xf numFmtId="3" fontId="12" fillId="0" borderId="23" xfId="0" applyNumberFormat="1" applyFont="1" applyBorder="1" applyAlignment="1">
      <alignment horizontal="center" vertical="center"/>
    </xf>
    <xf numFmtId="3" fontId="4" fillId="10" borderId="25" xfId="0" applyNumberFormat="1" applyFont="1" applyFill="1" applyBorder="1" applyAlignment="1">
      <alignment horizontal="center"/>
    </xf>
    <xf numFmtId="3" fontId="4" fillId="10" borderId="0" xfId="0" applyNumberFormat="1" applyFont="1" applyFill="1" applyBorder="1" applyAlignment="1">
      <alignment horizontal="center"/>
    </xf>
    <xf numFmtId="3" fontId="4" fillId="10" borderId="24" xfId="0" applyNumberFormat="1" applyFont="1" applyFill="1" applyBorder="1" applyAlignment="1">
      <alignment horizontal="center"/>
    </xf>
    <xf numFmtId="3" fontId="4" fillId="0" borderId="23" xfId="0" applyNumberFormat="1" applyFont="1" applyBorder="1" applyAlignment="1">
      <alignment horizontal="center"/>
    </xf>
    <xf numFmtId="3" fontId="12" fillId="0" borderId="24" xfId="0" applyNumberFormat="1" applyFont="1" applyBorder="1"/>
    <xf numFmtId="0" fontId="35" fillId="0" borderId="0" xfId="8" applyFont="1"/>
    <xf numFmtId="0" fontId="35" fillId="0" borderId="0" xfId="8" applyFont="1" applyAlignment="1">
      <alignment horizontal="center" vertical="center" wrapText="1"/>
    </xf>
    <xf numFmtId="0" fontId="36" fillId="0" borderId="0" xfId="7" applyFont="1" applyAlignment="1">
      <alignment vertical="center"/>
    </xf>
    <xf numFmtId="0" fontId="37" fillId="0" borderId="0" xfId="0" applyFont="1" applyAlignment="1">
      <alignment vertical="center"/>
    </xf>
    <xf numFmtId="166" fontId="27" fillId="0" borderId="0" xfId="0" applyNumberFormat="1" applyFont="1" applyFill="1" applyBorder="1" applyAlignment="1">
      <alignment horizontal="right" vertical="center"/>
    </xf>
    <xf numFmtId="166" fontId="12" fillId="0" borderId="0" xfId="0" applyNumberFormat="1" applyFont="1" applyBorder="1" applyAlignment="1">
      <alignment horizontal="center" vertical="center"/>
    </xf>
    <xf numFmtId="166" fontId="4" fillId="10" borderId="24" xfId="0" applyNumberFormat="1" applyFont="1" applyFill="1" applyBorder="1"/>
    <xf numFmtId="0" fontId="2" fillId="0" borderId="0" xfId="0" applyFont="1" applyFill="1"/>
    <xf numFmtId="0" fontId="13" fillId="0" borderId="5" xfId="3" applyFont="1" applyBorder="1" applyAlignment="1">
      <alignment vertical="top"/>
    </xf>
    <xf numFmtId="0" fontId="13" fillId="0" borderId="6" xfId="3" applyFont="1" applyBorder="1" applyAlignment="1">
      <alignment vertical="top"/>
    </xf>
    <xf numFmtId="0" fontId="13" fillId="0" borderId="7" xfId="3" applyFont="1" applyBorder="1" applyAlignment="1">
      <alignment vertical="top"/>
    </xf>
    <xf numFmtId="0" fontId="12" fillId="0" borderId="22" xfId="0" applyFont="1" applyBorder="1" applyAlignment="1">
      <alignment horizontal="center" vertical="center" wrapText="1"/>
    </xf>
    <xf numFmtId="166" fontId="12" fillId="0" borderId="0" xfId="0" applyNumberFormat="1" applyFont="1" applyBorder="1" applyAlignment="1">
      <alignment horizontal="right" vertical="center"/>
    </xf>
    <xf numFmtId="166" fontId="12" fillId="10" borderId="24" xfId="0" applyNumberFormat="1" applyFont="1" applyFill="1" applyBorder="1"/>
    <xf numFmtId="0" fontId="5" fillId="0" borderId="0" xfId="0" applyFont="1"/>
    <xf numFmtId="166" fontId="4" fillId="10" borderId="24" xfId="0" applyNumberFormat="1" applyFont="1" applyFill="1" applyBorder="1" applyAlignment="1">
      <alignment horizontal="center"/>
    </xf>
    <xf numFmtId="166" fontId="4" fillId="10" borderId="23" xfId="0" applyNumberFormat="1" applyFont="1" applyFill="1" applyBorder="1" applyAlignment="1">
      <alignment horizontal="center"/>
    </xf>
    <xf numFmtId="166" fontId="4" fillId="0" borderId="23" xfId="0" applyNumberFormat="1" applyFont="1" applyBorder="1" applyAlignment="1">
      <alignment horizontal="center"/>
    </xf>
    <xf numFmtId="166" fontId="4" fillId="0" borderId="24" xfId="0" applyNumberFormat="1" applyFont="1" applyBorder="1" applyAlignment="1">
      <alignment horizontal="center"/>
    </xf>
    <xf numFmtId="166" fontId="4" fillId="10" borderId="25" xfId="0" applyNumberFormat="1" applyFont="1" applyFill="1" applyBorder="1" applyAlignment="1">
      <alignment horizontal="center"/>
    </xf>
    <xf numFmtId="166" fontId="4" fillId="10" borderId="0" xfId="0" applyNumberFormat="1" applyFont="1" applyFill="1" applyBorder="1" applyAlignment="1">
      <alignment horizontal="center"/>
    </xf>
    <xf numFmtId="166" fontId="12" fillId="10" borderId="25" xfId="0" applyNumberFormat="1" applyFont="1" applyFill="1" applyBorder="1" applyAlignment="1">
      <alignment horizontal="center"/>
    </xf>
    <xf numFmtId="166" fontId="12" fillId="10" borderId="0" xfId="0" applyNumberFormat="1" applyFont="1" applyFill="1" applyBorder="1" applyAlignment="1">
      <alignment horizontal="center"/>
    </xf>
    <xf numFmtId="3" fontId="4" fillId="10" borderId="23" xfId="0" applyNumberFormat="1" applyFont="1" applyFill="1" applyBorder="1" applyAlignment="1">
      <alignment horizontal="center"/>
    </xf>
    <xf numFmtId="3" fontId="12" fillId="10" borderId="25" xfId="0" applyNumberFormat="1" applyFont="1" applyFill="1" applyBorder="1" applyAlignment="1">
      <alignment horizontal="center"/>
    </xf>
    <xf numFmtId="3" fontId="12" fillId="0" borderId="23" xfId="0" applyNumberFormat="1" applyFont="1" applyBorder="1" applyAlignment="1">
      <alignment horizontal="center"/>
    </xf>
    <xf numFmtId="3" fontId="12" fillId="10" borderId="23" xfId="0" applyNumberFormat="1" applyFont="1" applyFill="1" applyBorder="1" applyAlignment="1">
      <alignment horizontal="center"/>
    </xf>
    <xf numFmtId="0" fontId="22" fillId="11" borderId="17" xfId="5" applyFont="1" applyFill="1" applyBorder="1" applyAlignment="1">
      <alignment horizontal="center" vertical="center"/>
    </xf>
    <xf numFmtId="0" fontId="22" fillId="11" borderId="17" xfId="5" applyFont="1" applyFill="1" applyBorder="1" applyAlignment="1">
      <alignment vertical="center" wrapText="1"/>
    </xf>
    <xf numFmtId="166" fontId="22" fillId="11" borderId="17" xfId="1" applyNumberFormat="1" applyFont="1" applyFill="1" applyBorder="1" applyAlignment="1">
      <alignment horizontal="right" vertical="center"/>
    </xf>
    <xf numFmtId="166" fontId="22" fillId="11" borderId="17" xfId="1" applyNumberFormat="1" applyFont="1" applyFill="1" applyBorder="1" applyAlignment="1">
      <alignment vertical="center"/>
    </xf>
    <xf numFmtId="166" fontId="4" fillId="0" borderId="23" xfId="0" applyNumberFormat="1" applyFont="1" applyBorder="1"/>
    <xf numFmtId="166" fontId="4" fillId="10" borderId="0" xfId="0" applyNumberFormat="1" applyFont="1" applyFill="1" applyBorder="1"/>
    <xf numFmtId="166" fontId="4" fillId="10" borderId="23" xfId="0" applyNumberFormat="1" applyFont="1" applyFill="1" applyBorder="1"/>
    <xf numFmtId="3" fontId="4" fillId="0" borderId="24" xfId="0" applyNumberFormat="1" applyFont="1" applyFill="1" applyBorder="1" applyAlignment="1">
      <alignment horizontal="center"/>
    </xf>
    <xf numFmtId="0" fontId="27" fillId="3" borderId="12"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8" fillId="8" borderId="28" xfId="0" applyFont="1" applyFill="1" applyBorder="1" applyAlignment="1">
      <alignment horizontal="center" vertical="center"/>
    </xf>
    <xf numFmtId="166" fontId="27" fillId="8" borderId="29" xfId="0" applyNumberFormat="1" applyFont="1" applyFill="1" applyBorder="1" applyAlignment="1">
      <alignment horizontal="center" vertical="center"/>
    </xf>
    <xf numFmtId="0" fontId="28" fillId="9" borderId="7" xfId="0" applyFont="1" applyFill="1" applyBorder="1" applyAlignment="1">
      <alignment horizontal="center" vertical="center"/>
    </xf>
    <xf numFmtId="166" fontId="27" fillId="9" borderId="5" xfId="0" applyNumberFormat="1" applyFont="1" applyFill="1" applyBorder="1" applyAlignment="1">
      <alignment horizontal="center" vertical="center"/>
    </xf>
    <xf numFmtId="0" fontId="23" fillId="0" borderId="0" xfId="7" applyFont="1" applyAlignment="1">
      <alignment horizontal="justify" vertical="top" wrapText="1"/>
    </xf>
    <xf numFmtId="0" fontId="13" fillId="0" borderId="0" xfId="7" applyFont="1" applyBorder="1" applyAlignment="1">
      <alignment horizontal="center"/>
    </xf>
    <xf numFmtId="164" fontId="22" fillId="0" borderId="17" xfId="6" applyNumberFormat="1" applyFont="1" applyFill="1" applyBorder="1" applyAlignment="1">
      <alignment horizontal="left" vertical="center" wrapText="1"/>
    </xf>
    <xf numFmtId="3" fontId="22" fillId="0" borderId="17" xfId="5" applyNumberFormat="1" applyFont="1" applyFill="1" applyBorder="1" applyAlignment="1">
      <alignment vertical="center" wrapText="1"/>
    </xf>
    <xf numFmtId="3" fontId="22" fillId="9" borderId="17" xfId="5" applyNumberFormat="1" applyFont="1" applyFill="1" applyBorder="1" applyAlignment="1">
      <alignment vertical="center" wrapText="1"/>
    </xf>
    <xf numFmtId="4" fontId="22" fillId="11" borderId="17" xfId="1" applyNumberFormat="1" applyFont="1" applyFill="1" applyBorder="1" applyAlignment="1">
      <alignment horizontal="right" vertical="center"/>
    </xf>
    <xf numFmtId="4" fontId="22" fillId="11" borderId="17" xfId="1" applyNumberFormat="1" applyFont="1" applyFill="1" applyBorder="1" applyAlignment="1">
      <alignment vertical="center"/>
    </xf>
    <xf numFmtId="3" fontId="28" fillId="0" borderId="7" xfId="0" applyNumberFormat="1" applyFont="1" applyFill="1" applyBorder="1" applyAlignment="1">
      <alignment horizontal="center" vertical="center"/>
    </xf>
    <xf numFmtId="3" fontId="12" fillId="0" borderId="0" xfId="0" applyNumberFormat="1" applyFont="1" applyAlignment="1">
      <alignment horizontal="center"/>
    </xf>
    <xf numFmtId="3" fontId="12" fillId="0" borderId="0" xfId="0" applyNumberFormat="1" applyFont="1" applyBorder="1" applyAlignment="1">
      <alignment horizontal="center"/>
    </xf>
    <xf numFmtId="166" fontId="12" fillId="0" borderId="0" xfId="0" applyNumberFormat="1" applyFont="1" applyAlignment="1">
      <alignment horizontal="center"/>
    </xf>
    <xf numFmtId="166" fontId="12" fillId="0" borderId="24" xfId="0" applyNumberFormat="1" applyFont="1" applyBorder="1" applyAlignment="1">
      <alignment horizontal="center"/>
    </xf>
    <xf numFmtId="166" fontId="12" fillId="0" borderId="0" xfId="0" applyNumberFormat="1" applyFont="1" applyBorder="1" applyAlignment="1">
      <alignment horizontal="center"/>
    </xf>
    <xf numFmtId="0" fontId="0" fillId="8" borderId="0" xfId="0" applyFill="1"/>
    <xf numFmtId="3" fontId="28" fillId="0" borderId="0"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xf>
    <xf numFmtId="166" fontId="12" fillId="8" borderId="24" xfId="0" applyNumberFormat="1" applyFont="1" applyFill="1" applyBorder="1"/>
    <xf numFmtId="3" fontId="12" fillId="8" borderId="24" xfId="0" applyNumberFormat="1" applyFont="1" applyFill="1" applyBorder="1"/>
    <xf numFmtId="166" fontId="27" fillId="0" borderId="5" xfId="0" applyNumberFormat="1" applyFont="1" applyFill="1" applyBorder="1" applyAlignment="1">
      <alignment horizontal="center" vertical="center"/>
    </xf>
    <xf numFmtId="0" fontId="18" fillId="7" borderId="14" xfId="2" applyFont="1" applyFill="1" applyBorder="1" applyAlignment="1">
      <alignment horizontal="center" vertical="center" wrapText="1"/>
    </xf>
    <xf numFmtId="0" fontId="18" fillId="7" borderId="15" xfId="2" applyFont="1" applyFill="1" applyBorder="1" applyAlignment="1">
      <alignment horizontal="center" vertical="center" wrapText="1"/>
    </xf>
    <xf numFmtId="0" fontId="18" fillId="7" borderId="16" xfId="2" applyFont="1" applyFill="1" applyBorder="1" applyAlignment="1">
      <alignment horizontal="center" vertical="center" wrapText="1"/>
    </xf>
    <xf numFmtId="0" fontId="19" fillId="0" borderId="15" xfId="2" applyFont="1" applyFill="1" applyBorder="1" applyAlignment="1">
      <alignment horizontal="center" vertical="center"/>
    </xf>
    <xf numFmtId="0" fontId="23" fillId="0" borderId="0" xfId="7" applyFont="1" applyAlignment="1">
      <alignment horizontal="justify" vertical="top" wrapText="1"/>
    </xf>
    <xf numFmtId="0" fontId="7" fillId="3" borderId="0" xfId="2" applyFont="1" applyFill="1" applyBorder="1" applyAlignment="1">
      <alignment horizontal="center" vertical="top" wrapText="1" readingOrder="1"/>
    </xf>
    <xf numFmtId="0" fontId="8" fillId="0" borderId="0" xfId="0" applyFont="1" applyAlignment="1">
      <alignment horizontal="center" vertical="center"/>
    </xf>
    <xf numFmtId="0" fontId="30" fillId="0" borderId="0" xfId="0" applyFont="1" applyAlignment="1">
      <alignment horizontal="left"/>
    </xf>
    <xf numFmtId="0" fontId="30" fillId="0" borderId="0" xfId="0" applyFont="1" applyAlignment="1">
      <alignment horizontal="left" vertical="top" wrapText="1"/>
    </xf>
    <xf numFmtId="164" fontId="11" fillId="0" borderId="0" xfId="0" applyNumberFormat="1" applyFont="1" applyFill="1" applyBorder="1" applyAlignment="1">
      <alignment horizontal="center"/>
    </xf>
    <xf numFmtId="0" fontId="33" fillId="0" borderId="0" xfId="0" applyFont="1" applyAlignment="1">
      <alignment horizontal="center"/>
    </xf>
    <xf numFmtId="0" fontId="13" fillId="0" borderId="8" xfId="3" applyFont="1" applyBorder="1" applyAlignment="1">
      <alignment horizontal="center" vertical="top" wrapText="1"/>
    </xf>
    <xf numFmtId="0" fontId="13" fillId="0" borderId="0" xfId="3" applyFont="1" applyBorder="1" applyAlignment="1">
      <alignment horizontal="center" vertical="top" wrapText="1"/>
    </xf>
    <xf numFmtId="0" fontId="13" fillId="0" borderId="9" xfId="3" applyFont="1" applyBorder="1" applyAlignment="1">
      <alignment horizontal="center" vertical="top" wrapText="1"/>
    </xf>
    <xf numFmtId="0" fontId="13" fillId="0" borderId="10" xfId="3" applyFont="1" applyBorder="1" applyAlignment="1">
      <alignment horizontal="center" vertical="top" wrapText="1"/>
    </xf>
    <xf numFmtId="0" fontId="13" fillId="0" borderId="11" xfId="3" applyFont="1" applyBorder="1" applyAlignment="1">
      <alignment horizontal="center" vertical="top" wrapText="1"/>
    </xf>
    <xf numFmtId="0" fontId="13" fillId="0" borderId="12" xfId="3" applyFont="1" applyBorder="1" applyAlignment="1">
      <alignment horizontal="center" vertical="top" wrapText="1"/>
    </xf>
    <xf numFmtId="0" fontId="5" fillId="0" borderId="0" xfId="0" applyFont="1" applyAlignment="1">
      <alignment horizontal="left" vertical="top" wrapText="1"/>
    </xf>
    <xf numFmtId="0" fontId="13" fillId="0" borderId="4" xfId="3" applyFont="1" applyBorder="1" applyAlignment="1">
      <alignment horizontal="justify" vertical="center" wrapText="1"/>
    </xf>
    <xf numFmtId="0" fontId="13" fillId="0" borderId="5" xfId="3" applyFont="1" applyBorder="1" applyAlignment="1">
      <alignment horizontal="justify" vertical="center" wrapText="1"/>
    </xf>
    <xf numFmtId="0" fontId="13" fillId="0" borderId="6" xfId="3" applyFont="1" applyBorder="1" applyAlignment="1">
      <alignment horizontal="justify" vertical="center" wrapText="1"/>
    </xf>
    <xf numFmtId="0" fontId="13" fillId="0" borderId="7" xfId="3" applyFont="1" applyBorder="1" applyAlignment="1">
      <alignment horizontal="justify" vertical="center" wrapText="1"/>
    </xf>
    <xf numFmtId="0" fontId="13" fillId="0" borderId="8" xfId="3" applyFont="1" applyBorder="1" applyAlignment="1">
      <alignment horizontal="justify" vertical="center" wrapText="1"/>
    </xf>
    <xf numFmtId="0" fontId="13" fillId="0" borderId="0" xfId="3" applyFont="1" applyBorder="1" applyAlignment="1">
      <alignment horizontal="justify" vertical="center" wrapText="1"/>
    </xf>
    <xf numFmtId="0" fontId="13" fillId="0" borderId="9" xfId="3" applyFont="1" applyBorder="1" applyAlignment="1">
      <alignment horizontal="justify" vertical="center" wrapText="1"/>
    </xf>
    <xf numFmtId="0" fontId="13" fillId="0" borderId="10" xfId="3" applyFont="1" applyBorder="1" applyAlignment="1">
      <alignment horizontal="justify" vertical="center" wrapText="1"/>
    </xf>
    <xf numFmtId="0" fontId="13" fillId="0" borderId="11" xfId="3" applyFont="1" applyBorder="1" applyAlignment="1">
      <alignment horizontal="justify" vertical="center" wrapText="1"/>
    </xf>
    <xf numFmtId="0" fontId="13" fillId="0" borderId="12" xfId="3" applyFont="1" applyBorder="1" applyAlignment="1">
      <alignment horizontal="justify" vertical="center" wrapText="1"/>
    </xf>
    <xf numFmtId="0" fontId="13" fillId="0" borderId="10" xfId="3" applyFont="1" applyBorder="1" applyAlignment="1">
      <alignment horizontal="left" vertical="top" wrapText="1"/>
    </xf>
    <xf numFmtId="0" fontId="13" fillId="0" borderId="11" xfId="3" applyFont="1" applyBorder="1" applyAlignment="1">
      <alignment horizontal="left" vertical="top" wrapText="1"/>
    </xf>
    <xf numFmtId="0" fontId="13" fillId="0" borderId="12" xfId="3" applyFont="1" applyBorder="1" applyAlignment="1">
      <alignment horizontal="left" vertical="top" wrapText="1"/>
    </xf>
    <xf numFmtId="0" fontId="13" fillId="0" borderId="4" xfId="3" applyFont="1" applyBorder="1" applyAlignment="1">
      <alignment horizontal="left" vertical="top"/>
    </xf>
    <xf numFmtId="0" fontId="13" fillId="0" borderId="13" xfId="3" applyFont="1" applyBorder="1" applyAlignment="1">
      <alignment horizontal="center"/>
    </xf>
  </cellXfs>
  <cellStyles count="9">
    <cellStyle name="20% - Énfasis1" xfId="6" builtinId="30"/>
    <cellStyle name="Énfasis1" xfId="5" builtinId="29"/>
    <cellStyle name="Énfasis3" xfId="2" builtinId="37"/>
    <cellStyle name="Millares" xfId="4" builtinId="3"/>
    <cellStyle name="Normal" xfId="0" builtinId="0"/>
    <cellStyle name="Normal 2" xfId="3" xr:uid="{00000000-0005-0000-0000-000005000000}"/>
    <cellStyle name="Normal 3 2" xfId="7" xr:uid="{00000000-0005-0000-0000-000006000000}"/>
    <cellStyle name="Normal 3 3 2" xfId="8" xr:uid="{00000000-0005-0000-0000-000007000000}"/>
    <cellStyle name="Porcentaje" xfId="1" builtinId="5"/>
  </cellStyles>
  <dxfs count="31">
    <dxf>
      <font>
        <strike val="0"/>
        <outline val="0"/>
        <shadow val="0"/>
        <u val="none"/>
        <vertAlign val="baseline"/>
        <sz val="9"/>
        <color indexed="8"/>
        <name val="Montserrat"/>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wrapText="0" indent="0" justifyLastLine="0" shrinkToFit="0" readingOrder="0"/>
    </dxf>
    <dxf>
      <border>
        <bottom style="thin">
          <color indexed="64"/>
        </bottom>
      </border>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4" formatCode="#,##0.0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reprobación!$A$5</c:f>
              <c:strCache>
                <c:ptCount val="1"/>
                <c:pt idx="0">
                  <c:v>REPROBACIÓN (%)
PRIMER SEMESTRE, EJERCICIO 2023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91A9-49D2-87F7-896223D502D6}"/>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91A9-49D2-87F7-896223D502D6}"/>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reprobación!$A$8:$A$11</c:f>
              <c:numCache>
                <c:formatCode>General</c:formatCode>
                <c:ptCount val="4"/>
                <c:pt idx="0">
                  <c:v>2020</c:v>
                </c:pt>
                <c:pt idx="1">
                  <c:v>2021</c:v>
                </c:pt>
                <c:pt idx="2">
                  <c:v>2022</c:v>
                </c:pt>
                <c:pt idx="3">
                  <c:v>2023</c:v>
                </c:pt>
              </c:numCache>
            </c:numRef>
          </c:cat>
          <c:val>
            <c:numRef>
              <c:f>reprobación!$B$8:$B$11</c:f>
              <c:numCache>
                <c:formatCode>#,##0.00</c:formatCode>
                <c:ptCount val="4"/>
                <c:pt idx="0">
                  <c:v>24.59</c:v>
                </c:pt>
                <c:pt idx="1">
                  <c:v>20.13</c:v>
                </c:pt>
                <c:pt idx="2">
                  <c:v>20.22</c:v>
                </c:pt>
                <c:pt idx="3">
                  <c:v>22</c:v>
                </c:pt>
              </c:numCache>
            </c:numRef>
          </c:val>
          <c:smooth val="1"/>
          <c:extLst>
            <c:ext xmlns:c16="http://schemas.microsoft.com/office/drawing/2014/chart" uri="{C3380CC4-5D6E-409C-BE32-E72D297353CC}">
              <c16:uniqueId val="{00000002-91A9-49D2-87F7-896223D502D6}"/>
            </c:ext>
          </c:extLst>
        </c:ser>
        <c:dLbls>
          <c:dLblPos val="ctr"/>
          <c:showLegendKey val="0"/>
          <c:showVal val="1"/>
          <c:showCatName val="0"/>
          <c:showSerName val="0"/>
          <c:showPercent val="0"/>
          <c:showBubbleSize val="0"/>
        </c:dLbls>
        <c:marker val="1"/>
        <c:smooth val="0"/>
        <c:axId val="-146603264"/>
        <c:axId val="-146602720"/>
      </c:lineChart>
      <c:catAx>
        <c:axId val="-1466032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2720"/>
        <c:crosses val="autoZero"/>
        <c:auto val="1"/>
        <c:lblAlgn val="ctr"/>
        <c:lblOffset val="100"/>
        <c:noMultiLvlLbl val="0"/>
      </c:catAx>
      <c:valAx>
        <c:axId val="-146602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326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egc!$B$17</c:f>
              <c:strCache>
                <c:ptCount val="1"/>
                <c:pt idx="0">
                  <c:v>Presupuesto Reprogramado
(Gasto Corriente)</c:v>
                </c:pt>
              </c:strCache>
            </c:strRef>
          </c:tx>
          <c:spPr>
            <a:solidFill>
              <a:schemeClr val="accent2"/>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egc!$B$18:$B$24</c15:sqref>
                  </c15:fullRef>
                </c:ext>
              </c:extLst>
              <c:f>egc!$B$18:$B$21</c:f>
              <c:numCache>
                <c:formatCode>General</c:formatCode>
                <c:ptCount val="4"/>
                <c:pt idx="0">
                  <c:v>619034.65599999996</c:v>
                </c:pt>
                <c:pt idx="1">
                  <c:v>683166.41799999995</c:v>
                </c:pt>
                <c:pt idx="2">
                  <c:v>748930.34499999997</c:v>
                </c:pt>
                <c:pt idx="3">
                  <c:v>738145.53599999996</c:v>
                </c:pt>
              </c:numCache>
            </c:numRef>
          </c:val>
          <c:extLst>
            <c:ext xmlns:c16="http://schemas.microsoft.com/office/drawing/2014/chart" uri="{C3380CC4-5D6E-409C-BE32-E72D297353CC}">
              <c16:uniqueId val="{00000000-E48D-4EF1-8E70-6D30064134A9}"/>
            </c:ext>
          </c:extLst>
        </c:ser>
        <c:ser>
          <c:idx val="2"/>
          <c:order val="1"/>
          <c:tx>
            <c:strRef>
              <c:f>egc!$C$17</c:f>
              <c:strCache>
                <c:ptCount val="1"/>
                <c:pt idx="0">
                  <c:v>Presupuesto Ejercido (Gasto Corriente)</c:v>
                </c:pt>
              </c:strCache>
            </c:strRef>
          </c:tx>
          <c:spPr>
            <a:solidFill>
              <a:schemeClr val="accent3"/>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egc!$C$18:$C$24</c15:sqref>
                  </c15:fullRef>
                </c:ext>
              </c:extLst>
              <c:f>egc!$C$18:$C$21</c:f>
              <c:numCache>
                <c:formatCode>General</c:formatCode>
                <c:ptCount val="4"/>
                <c:pt idx="0">
                  <c:v>617347.74199999997</c:v>
                </c:pt>
                <c:pt idx="1">
                  <c:v>672172.23400000005</c:v>
                </c:pt>
                <c:pt idx="2">
                  <c:v>738205.54500000004</c:v>
                </c:pt>
                <c:pt idx="3">
                  <c:v>727093.54500000004</c:v>
                </c:pt>
              </c:numCache>
            </c:numRef>
          </c:val>
          <c:extLst>
            <c:ext xmlns:c16="http://schemas.microsoft.com/office/drawing/2014/chart" uri="{C3380CC4-5D6E-409C-BE32-E72D297353CC}">
              <c16:uniqueId val="{00000001-E48D-4EF1-8E70-6D30064134A9}"/>
            </c:ext>
          </c:extLst>
        </c:ser>
        <c:dLbls>
          <c:showLegendKey val="0"/>
          <c:showVal val="0"/>
          <c:showCatName val="0"/>
          <c:showSerName val="0"/>
          <c:showPercent val="0"/>
          <c:showBubbleSize val="0"/>
        </c:dLbls>
        <c:gapWidth val="0"/>
        <c:axId val="-2060818800"/>
        <c:axId val="-2060806832"/>
      </c:barChart>
      <c:lineChart>
        <c:grouping val="standard"/>
        <c:varyColors val="0"/>
        <c:ser>
          <c:idx val="3"/>
          <c:order val="2"/>
          <c:tx>
            <c:strRef>
              <c:f>egc!$D$17</c:f>
              <c:strCache>
                <c:ptCount val="1"/>
                <c:pt idx="0">
                  <c:v>Evolución del Gasto Corriente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egc!$A$18:$A$24</c15:sqref>
                  </c15:fullRef>
                </c:ext>
              </c:extLst>
              <c:f>egc!$A$18:$A$21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egc!$D$18:$D$24</c15:sqref>
                  </c15:fullRef>
                </c:ext>
              </c:extLst>
              <c:f>egc!$D$18:$D$21</c:f>
              <c:numCache>
                <c:formatCode>General</c:formatCode>
                <c:ptCount val="4"/>
                <c:pt idx="0">
                  <c:v>99.727492801307719</c:v>
                </c:pt>
                <c:pt idx="1">
                  <c:v>98.390701927037654</c:v>
                </c:pt>
                <c:pt idx="2">
                  <c:v>98.567984316351883</c:v>
                </c:pt>
                <c:pt idx="3">
                  <c:v>98.50273550932917</c:v>
                </c:pt>
              </c:numCache>
            </c:numRef>
          </c:val>
          <c:smooth val="0"/>
          <c:extLst>
            <c:ext xmlns:c16="http://schemas.microsoft.com/office/drawing/2014/chart" uri="{C3380CC4-5D6E-409C-BE32-E72D297353CC}">
              <c16:uniqueId val="{00000002-E48D-4EF1-8E70-6D30064134A9}"/>
            </c:ext>
          </c:extLst>
        </c:ser>
        <c:dLbls>
          <c:showLegendKey val="0"/>
          <c:showVal val="0"/>
          <c:showCatName val="0"/>
          <c:showSerName val="0"/>
          <c:showPercent val="0"/>
          <c:showBubbleSize val="0"/>
        </c:dLbls>
        <c:marker val="1"/>
        <c:smooth val="0"/>
        <c:axId val="-2060806288"/>
        <c:axId val="-2060818256"/>
      </c:lineChart>
      <c:catAx>
        <c:axId val="-206081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6832"/>
        <c:crosses val="autoZero"/>
        <c:auto val="1"/>
        <c:lblAlgn val="ctr"/>
        <c:lblOffset val="100"/>
        <c:noMultiLvlLbl val="0"/>
      </c:catAx>
      <c:valAx>
        <c:axId val="-2060806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8800"/>
        <c:crosses val="autoZero"/>
        <c:crossBetween val="between"/>
        <c:dispUnits>
          <c:builtInUnit val="thousands"/>
        </c:dispUnits>
      </c:valAx>
      <c:valAx>
        <c:axId val="-206081825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6288"/>
        <c:crosses val="max"/>
        <c:crossBetween val="between"/>
      </c:valAx>
      <c:catAx>
        <c:axId val="-2060806288"/>
        <c:scaling>
          <c:orientation val="minMax"/>
        </c:scaling>
        <c:delete val="1"/>
        <c:axPos val="b"/>
        <c:numFmt formatCode="General" sourceLinked="1"/>
        <c:majorTickMark val="out"/>
        <c:minorTickMark val="none"/>
        <c:tickLblPos val="nextTo"/>
        <c:crossAx val="-2060818256"/>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egi!$B$17</c:f>
              <c:strCache>
                <c:ptCount val="1"/>
                <c:pt idx="0">
                  <c:v>Presupuesto Reprogramado
(Gasto de Inversión)</c:v>
                </c:pt>
              </c:strCache>
            </c:strRef>
          </c:tx>
          <c:spPr>
            <a:solidFill>
              <a:schemeClr val="accent2"/>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egi!$B$18:$B$24</c15:sqref>
                  </c15:fullRef>
                </c:ext>
              </c:extLst>
              <c:f>egi!$B$18:$B$21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758-4F7E-B586-892601B69FFB}"/>
            </c:ext>
          </c:extLst>
        </c:ser>
        <c:ser>
          <c:idx val="2"/>
          <c:order val="1"/>
          <c:tx>
            <c:strRef>
              <c:f>egi!$C$17</c:f>
              <c:strCache>
                <c:ptCount val="1"/>
                <c:pt idx="0">
                  <c:v>Presupuesto Ejercido (Gasto de Inversión)</c:v>
                </c:pt>
              </c:strCache>
            </c:strRef>
          </c:tx>
          <c:spPr>
            <a:solidFill>
              <a:schemeClr val="accent3"/>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egi!$C$18:$C$24</c15:sqref>
                  </c15:fullRef>
                </c:ext>
              </c:extLst>
              <c:f>egi!$C$18:$C$21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7758-4F7E-B586-892601B69FFB}"/>
            </c:ext>
          </c:extLst>
        </c:ser>
        <c:dLbls>
          <c:showLegendKey val="0"/>
          <c:showVal val="0"/>
          <c:showCatName val="0"/>
          <c:showSerName val="0"/>
          <c:showPercent val="0"/>
          <c:showBubbleSize val="0"/>
        </c:dLbls>
        <c:gapWidth val="0"/>
        <c:axId val="-2060811728"/>
        <c:axId val="-2060817168"/>
      </c:barChart>
      <c:lineChart>
        <c:grouping val="standard"/>
        <c:varyColors val="0"/>
        <c:ser>
          <c:idx val="3"/>
          <c:order val="2"/>
          <c:tx>
            <c:strRef>
              <c:f>egi!$D$17</c:f>
              <c:strCache>
                <c:ptCount val="1"/>
                <c:pt idx="0">
                  <c:v>Evolución del Gasto de Inversión</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egi!$A$18:$A$24</c15:sqref>
                  </c15:fullRef>
                </c:ext>
              </c:extLst>
              <c:f>egi!$A$18:$A$21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egi!$D$18:$D$24</c15:sqref>
                  </c15:fullRef>
                </c:ext>
              </c:extLst>
              <c:f>egi!$D$18:$D$21</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2-7758-4F7E-B586-892601B69FFB}"/>
            </c:ext>
          </c:extLst>
        </c:ser>
        <c:dLbls>
          <c:showLegendKey val="0"/>
          <c:showVal val="0"/>
          <c:showCatName val="0"/>
          <c:showSerName val="0"/>
          <c:showPercent val="0"/>
          <c:showBubbleSize val="0"/>
        </c:dLbls>
        <c:marker val="1"/>
        <c:smooth val="0"/>
        <c:axId val="-2060816080"/>
        <c:axId val="-2060816624"/>
      </c:lineChart>
      <c:catAx>
        <c:axId val="-206081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7168"/>
        <c:crosses val="autoZero"/>
        <c:auto val="1"/>
        <c:lblAlgn val="ctr"/>
        <c:lblOffset val="100"/>
        <c:noMultiLvlLbl val="0"/>
      </c:catAx>
      <c:valAx>
        <c:axId val="-20608171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1728"/>
        <c:crosses val="autoZero"/>
        <c:crossBetween val="between"/>
        <c:dispUnits>
          <c:builtInUnit val="thousands"/>
        </c:dispUnits>
      </c:valAx>
      <c:valAx>
        <c:axId val="-206081662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6080"/>
        <c:crosses val="max"/>
        <c:crossBetween val="between"/>
      </c:valAx>
      <c:catAx>
        <c:axId val="-2060816080"/>
        <c:scaling>
          <c:orientation val="minMax"/>
        </c:scaling>
        <c:delete val="1"/>
        <c:axPos val="b"/>
        <c:numFmt formatCode="General" sourceLinked="1"/>
        <c:majorTickMark val="out"/>
        <c:minorTickMark val="none"/>
        <c:tickLblPos val="nextTo"/>
        <c:crossAx val="-206081662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auto!$B$17</c:f>
              <c:strCache>
                <c:ptCount val="1"/>
                <c:pt idx="0">
                  <c:v>Presupuesto Ejercido Total</c:v>
                </c:pt>
              </c:strCache>
            </c:strRef>
          </c:tx>
          <c:spPr>
            <a:solidFill>
              <a:schemeClr val="accent2"/>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auto!$B$18:$B$24</c15:sqref>
                  </c15:fullRef>
                </c:ext>
              </c:extLst>
              <c:f>auto!$B$18:$B$21</c:f>
              <c:numCache>
                <c:formatCode>General</c:formatCode>
                <c:ptCount val="4"/>
                <c:pt idx="0">
                  <c:v>617347.74199999997</c:v>
                </c:pt>
                <c:pt idx="1">
                  <c:v>672172.23400000005</c:v>
                </c:pt>
                <c:pt idx="2">
                  <c:v>738205.54500000004</c:v>
                </c:pt>
                <c:pt idx="3">
                  <c:v>727093.54500000004</c:v>
                </c:pt>
              </c:numCache>
            </c:numRef>
          </c:val>
          <c:extLst>
            <c:ext xmlns:c16="http://schemas.microsoft.com/office/drawing/2014/chart" uri="{C3380CC4-5D6E-409C-BE32-E72D297353CC}">
              <c16:uniqueId val="{00000000-3227-48DB-8CD4-40884F75EC2E}"/>
            </c:ext>
          </c:extLst>
        </c:ser>
        <c:ser>
          <c:idx val="2"/>
          <c:order val="1"/>
          <c:tx>
            <c:strRef>
              <c:f>auto!$C$17</c:f>
              <c:strCache>
                <c:ptCount val="1"/>
                <c:pt idx="0">
                  <c:v>Ingresos Propios ejercidos</c:v>
                </c:pt>
              </c:strCache>
            </c:strRef>
          </c:tx>
          <c:spPr>
            <a:solidFill>
              <a:schemeClr val="accent3"/>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auto!$C$18:$C$24</c15:sqref>
                  </c15:fullRef>
                </c:ext>
              </c:extLst>
              <c:f>auto!$C$18:$C$21</c:f>
              <c:numCache>
                <c:formatCode>General</c:formatCode>
                <c:ptCount val="4"/>
                <c:pt idx="0">
                  <c:v>17799.164000000001</c:v>
                </c:pt>
                <c:pt idx="1">
                  <c:v>5535.1080000000002</c:v>
                </c:pt>
                <c:pt idx="2">
                  <c:v>5804.4920000000002</c:v>
                </c:pt>
                <c:pt idx="3">
                  <c:v>6853.1610000000001</c:v>
                </c:pt>
              </c:numCache>
            </c:numRef>
          </c:val>
          <c:extLst>
            <c:ext xmlns:c16="http://schemas.microsoft.com/office/drawing/2014/chart" uri="{C3380CC4-5D6E-409C-BE32-E72D297353CC}">
              <c16:uniqueId val="{00000001-3227-48DB-8CD4-40884F75EC2E}"/>
            </c:ext>
          </c:extLst>
        </c:ser>
        <c:dLbls>
          <c:showLegendKey val="0"/>
          <c:showVal val="0"/>
          <c:showCatName val="0"/>
          <c:showSerName val="0"/>
          <c:showPercent val="0"/>
          <c:showBubbleSize val="0"/>
        </c:dLbls>
        <c:gapWidth val="0"/>
        <c:axId val="-2060810096"/>
        <c:axId val="-2060815536"/>
      </c:barChart>
      <c:lineChart>
        <c:grouping val="standard"/>
        <c:varyColors val="0"/>
        <c:ser>
          <c:idx val="3"/>
          <c:order val="2"/>
          <c:tx>
            <c:strRef>
              <c:f>auto!$D$17</c:f>
              <c:strCache>
                <c:ptCount val="1"/>
                <c:pt idx="0">
                  <c:v>Índice de Autofinancimiento</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auto!$A$18:$A$24</c15:sqref>
                  </c15:fullRef>
                </c:ext>
              </c:extLst>
              <c:f>auto!$A$18:$A$21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auto!$D$18:$D$24</c15:sqref>
                  </c15:fullRef>
                </c:ext>
              </c:extLst>
              <c:f>auto!$D$18:$D$21</c:f>
              <c:numCache>
                <c:formatCode>General</c:formatCode>
                <c:ptCount val="4"/>
                <c:pt idx="0">
                  <c:v>2.8831666156802762</c:v>
                </c:pt>
                <c:pt idx="1">
                  <c:v>0.82346573095728326</c:v>
                </c:pt>
                <c:pt idx="2">
                  <c:v>0.78629753451662299</c:v>
                </c:pt>
                <c:pt idx="3">
                  <c:v>0.94254185683906733</c:v>
                </c:pt>
              </c:numCache>
            </c:numRef>
          </c:val>
          <c:smooth val="0"/>
          <c:extLst>
            <c:ext xmlns:c16="http://schemas.microsoft.com/office/drawing/2014/chart" uri="{C3380CC4-5D6E-409C-BE32-E72D297353CC}">
              <c16:uniqueId val="{00000002-3227-48DB-8CD4-40884F75EC2E}"/>
            </c:ext>
          </c:extLst>
        </c:ser>
        <c:dLbls>
          <c:showLegendKey val="0"/>
          <c:showVal val="0"/>
          <c:showCatName val="0"/>
          <c:showSerName val="0"/>
          <c:showPercent val="0"/>
          <c:showBubbleSize val="0"/>
        </c:dLbls>
        <c:marker val="1"/>
        <c:smooth val="0"/>
        <c:axId val="-2060814992"/>
        <c:axId val="-2060812816"/>
      </c:lineChart>
      <c:catAx>
        <c:axId val="-206081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5536"/>
        <c:crosses val="autoZero"/>
        <c:auto val="1"/>
        <c:lblAlgn val="ctr"/>
        <c:lblOffset val="100"/>
        <c:noMultiLvlLbl val="0"/>
      </c:catAx>
      <c:valAx>
        <c:axId val="-20608155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0096"/>
        <c:crosses val="autoZero"/>
        <c:crossBetween val="between"/>
        <c:dispUnits>
          <c:builtInUnit val="thousands"/>
        </c:dispUnits>
      </c:valAx>
      <c:valAx>
        <c:axId val="-206081281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4992"/>
        <c:crosses val="max"/>
        <c:crossBetween val="between"/>
      </c:valAx>
      <c:catAx>
        <c:axId val="-2060814992"/>
        <c:scaling>
          <c:orientation val="minMax"/>
        </c:scaling>
        <c:delete val="1"/>
        <c:axPos val="b"/>
        <c:numFmt formatCode="General" sourceLinked="1"/>
        <c:majorTickMark val="out"/>
        <c:minorTickMark val="none"/>
        <c:tickLblPos val="nextTo"/>
        <c:crossAx val="-2060812816"/>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capip!$B$17</c:f>
              <c:strCache>
                <c:ptCount val="1"/>
                <c:pt idx="0">
                  <c:v>Ingresos Propios Programados</c:v>
                </c:pt>
              </c:strCache>
            </c:strRef>
          </c:tx>
          <c:spPr>
            <a:solidFill>
              <a:schemeClr val="accent2"/>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capip!$B$18:$B$24</c15:sqref>
                  </c15:fullRef>
                </c:ext>
              </c:extLst>
              <c:f>capip!$B$18:$B$21</c:f>
              <c:numCache>
                <c:formatCode>General</c:formatCode>
                <c:ptCount val="4"/>
                <c:pt idx="0">
                  <c:v>19486.078000000001</c:v>
                </c:pt>
                <c:pt idx="1">
                  <c:v>16529.292000000001</c:v>
                </c:pt>
                <c:pt idx="2">
                  <c:v>16529.292000000001</c:v>
                </c:pt>
                <c:pt idx="3">
                  <c:v>17905.151999999998</c:v>
                </c:pt>
              </c:numCache>
            </c:numRef>
          </c:val>
          <c:extLst>
            <c:ext xmlns:c16="http://schemas.microsoft.com/office/drawing/2014/chart" uri="{C3380CC4-5D6E-409C-BE32-E72D297353CC}">
              <c16:uniqueId val="{00000000-72CC-4E24-B422-02E8ED952F4A}"/>
            </c:ext>
          </c:extLst>
        </c:ser>
        <c:ser>
          <c:idx val="2"/>
          <c:order val="1"/>
          <c:tx>
            <c:strRef>
              <c:f>capip!$C$17</c:f>
              <c:strCache>
                <c:ptCount val="1"/>
                <c:pt idx="0">
                  <c:v>Ingresos Propios captados</c:v>
                </c:pt>
              </c:strCache>
            </c:strRef>
          </c:tx>
          <c:spPr>
            <a:solidFill>
              <a:schemeClr val="accent3"/>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capip!$C$18:$C$24</c15:sqref>
                  </c15:fullRef>
                </c:ext>
              </c:extLst>
              <c:f>capip!$C$18:$C$21</c:f>
              <c:numCache>
                <c:formatCode>General</c:formatCode>
                <c:ptCount val="4"/>
                <c:pt idx="0">
                  <c:v>17917.974999999999</c:v>
                </c:pt>
                <c:pt idx="1">
                  <c:v>10196.453</c:v>
                </c:pt>
                <c:pt idx="2">
                  <c:v>14110.939</c:v>
                </c:pt>
                <c:pt idx="3">
                  <c:v>21581.759190000001</c:v>
                </c:pt>
              </c:numCache>
            </c:numRef>
          </c:val>
          <c:extLst>
            <c:ext xmlns:c16="http://schemas.microsoft.com/office/drawing/2014/chart" uri="{C3380CC4-5D6E-409C-BE32-E72D297353CC}">
              <c16:uniqueId val="{00000001-72CC-4E24-B422-02E8ED952F4A}"/>
            </c:ext>
          </c:extLst>
        </c:ser>
        <c:dLbls>
          <c:showLegendKey val="0"/>
          <c:showVal val="0"/>
          <c:showCatName val="0"/>
          <c:showSerName val="0"/>
          <c:showPercent val="0"/>
          <c:showBubbleSize val="0"/>
        </c:dLbls>
        <c:gapWidth val="0"/>
        <c:axId val="-2060814448"/>
        <c:axId val="-2060813904"/>
      </c:barChart>
      <c:lineChart>
        <c:grouping val="standard"/>
        <c:varyColors val="0"/>
        <c:ser>
          <c:idx val="3"/>
          <c:order val="2"/>
          <c:tx>
            <c:strRef>
              <c:f>capip!$D$17</c:f>
              <c:strCache>
                <c:ptCount val="1"/>
                <c:pt idx="0">
                  <c:v>Captación de Ingresos Propios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capip!$A$18:$A$24</c15:sqref>
                  </c15:fullRef>
                </c:ext>
              </c:extLst>
              <c:f>capip!$A$18:$A$21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capip!$D$18:$D$24</c15:sqref>
                  </c15:fullRef>
                </c:ext>
              </c:extLst>
              <c:f>capip!$D$18:$D$21</c:f>
              <c:numCache>
                <c:formatCode>General</c:formatCode>
                <c:ptCount val="4"/>
                <c:pt idx="0">
                  <c:v>91.952700794895705</c:v>
                </c:pt>
                <c:pt idx="1">
                  <c:v>61.687173292116803</c:v>
                </c:pt>
                <c:pt idx="2">
                  <c:v>85.369288654347685</c:v>
                </c:pt>
                <c:pt idx="3">
                  <c:v>120.53379490997899</c:v>
                </c:pt>
              </c:numCache>
            </c:numRef>
          </c:val>
          <c:smooth val="0"/>
          <c:extLst>
            <c:ext xmlns:c16="http://schemas.microsoft.com/office/drawing/2014/chart" uri="{C3380CC4-5D6E-409C-BE32-E72D297353CC}">
              <c16:uniqueId val="{00000002-72CC-4E24-B422-02E8ED952F4A}"/>
            </c:ext>
          </c:extLst>
        </c:ser>
        <c:dLbls>
          <c:showLegendKey val="0"/>
          <c:showVal val="0"/>
          <c:showCatName val="0"/>
          <c:showSerName val="0"/>
          <c:showPercent val="0"/>
          <c:showBubbleSize val="0"/>
        </c:dLbls>
        <c:marker val="1"/>
        <c:smooth val="0"/>
        <c:axId val="-2060809008"/>
        <c:axId val="-2060813360"/>
      </c:lineChart>
      <c:catAx>
        <c:axId val="-206081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3904"/>
        <c:crosses val="autoZero"/>
        <c:auto val="1"/>
        <c:lblAlgn val="ctr"/>
        <c:lblOffset val="100"/>
        <c:noMultiLvlLbl val="0"/>
      </c:catAx>
      <c:valAx>
        <c:axId val="-20608139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4448"/>
        <c:crosses val="autoZero"/>
        <c:crossBetween val="between"/>
        <c:dispUnits>
          <c:builtInUnit val="thousands"/>
        </c:dispUnits>
      </c:valAx>
      <c:valAx>
        <c:axId val="-2060813360"/>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9008"/>
        <c:crosses val="max"/>
        <c:crossBetween val="between"/>
      </c:valAx>
      <c:catAx>
        <c:axId val="-2060809008"/>
        <c:scaling>
          <c:orientation val="minMax"/>
        </c:scaling>
        <c:delete val="1"/>
        <c:axPos val="b"/>
        <c:numFmt formatCode="General" sourceLinked="1"/>
        <c:majorTickMark val="out"/>
        <c:minorTickMark val="none"/>
        <c:tickLblPos val="nextTo"/>
        <c:crossAx val="-2060813360"/>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capacitacion!$A$5</c:f>
              <c:strCache>
                <c:ptCount val="1"/>
                <c:pt idx="0">
                  <c:v>PERSONAS CAPACITADAS
PRIMER SEMESTRE, EJERCICIO 2023</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D13B-4386-B867-BD52073B2F38}"/>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D13B-4386-B867-BD52073B2F38}"/>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D13B-4386-B867-BD52073B2F38}"/>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capacitacion!$A$8:$A$11</c:f>
              <c:numCache>
                <c:formatCode>General</c:formatCode>
                <c:ptCount val="4"/>
                <c:pt idx="0">
                  <c:v>2020</c:v>
                </c:pt>
                <c:pt idx="1">
                  <c:v>2021</c:v>
                </c:pt>
                <c:pt idx="2">
                  <c:v>2022</c:v>
                </c:pt>
                <c:pt idx="3">
                  <c:v>2023</c:v>
                </c:pt>
              </c:numCache>
            </c:numRef>
          </c:cat>
          <c:val>
            <c:numRef>
              <c:f>capacitacion!$B$8:$B$11</c:f>
              <c:numCache>
                <c:formatCode>#,##0</c:formatCode>
                <c:ptCount val="4"/>
                <c:pt idx="0">
                  <c:v>28156</c:v>
                </c:pt>
                <c:pt idx="1">
                  <c:v>50755</c:v>
                </c:pt>
                <c:pt idx="2">
                  <c:v>69395</c:v>
                </c:pt>
                <c:pt idx="3">
                  <c:v>48029</c:v>
                </c:pt>
              </c:numCache>
            </c:numRef>
          </c:val>
          <c:smooth val="1"/>
          <c:extLst>
            <c:ext xmlns:c16="http://schemas.microsoft.com/office/drawing/2014/chart" uri="{C3380CC4-5D6E-409C-BE32-E72D297353CC}">
              <c16:uniqueId val="{00000003-D13B-4386-B867-BD52073B2F38}"/>
            </c:ext>
          </c:extLst>
        </c:ser>
        <c:dLbls>
          <c:dLblPos val="ctr"/>
          <c:showLegendKey val="0"/>
          <c:showVal val="1"/>
          <c:showCatName val="0"/>
          <c:showSerName val="0"/>
          <c:showPercent val="0"/>
          <c:showBubbleSize val="0"/>
        </c:dLbls>
        <c:marker val="1"/>
        <c:smooth val="0"/>
        <c:axId val="-146605984"/>
        <c:axId val="-146600000"/>
      </c:lineChart>
      <c:catAx>
        <c:axId val="-146605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0000"/>
        <c:crosses val="autoZero"/>
        <c:auto val="1"/>
        <c:lblAlgn val="ctr"/>
        <c:lblOffset val="100"/>
        <c:noMultiLvlLbl val="0"/>
      </c:catAx>
      <c:valAx>
        <c:axId val="-146600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598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servtec!$A$5</c:f>
              <c:strCache>
                <c:ptCount val="1"/>
                <c:pt idx="0">
                  <c:v>SERVICIOS TECNOLÓGICOS PROPORCIONADOS
PRIMER SEMESTRE, EJERCICIO 2023</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2068-4762-8CD7-C412D1DC5AE9}"/>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2068-4762-8CD7-C412D1DC5AE9}"/>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2068-4762-8CD7-C412D1DC5AE9}"/>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servtec!$A$8:$A$11</c:f>
              <c:numCache>
                <c:formatCode>General</c:formatCode>
                <c:ptCount val="4"/>
                <c:pt idx="0">
                  <c:v>2020</c:v>
                </c:pt>
                <c:pt idx="1">
                  <c:v>2021</c:v>
                </c:pt>
                <c:pt idx="2">
                  <c:v>2022</c:v>
                </c:pt>
                <c:pt idx="3">
                  <c:v>2023</c:v>
                </c:pt>
              </c:numCache>
            </c:numRef>
          </c:cat>
          <c:val>
            <c:numRef>
              <c:f>servtec!$B$8:$B$11</c:f>
              <c:numCache>
                <c:formatCode>#,##0</c:formatCode>
                <c:ptCount val="4"/>
                <c:pt idx="0">
                  <c:v>3773</c:v>
                </c:pt>
                <c:pt idx="1">
                  <c:v>4391</c:v>
                </c:pt>
                <c:pt idx="2">
                  <c:v>5014</c:v>
                </c:pt>
                <c:pt idx="3">
                  <c:v>7245</c:v>
                </c:pt>
              </c:numCache>
            </c:numRef>
          </c:val>
          <c:smooth val="1"/>
          <c:extLst>
            <c:ext xmlns:c16="http://schemas.microsoft.com/office/drawing/2014/chart" uri="{C3380CC4-5D6E-409C-BE32-E72D297353CC}">
              <c16:uniqueId val="{00000003-2068-4762-8CD7-C412D1DC5AE9}"/>
            </c:ext>
          </c:extLst>
        </c:ser>
        <c:dLbls>
          <c:dLblPos val="ctr"/>
          <c:showLegendKey val="0"/>
          <c:showVal val="1"/>
          <c:showCatName val="0"/>
          <c:showSerName val="0"/>
          <c:showPercent val="0"/>
          <c:showBubbleSize val="0"/>
        </c:dLbls>
        <c:marker val="1"/>
        <c:smooth val="0"/>
        <c:axId val="-146605440"/>
        <c:axId val="-146604896"/>
      </c:lineChart>
      <c:catAx>
        <c:axId val="-146605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4896"/>
        <c:crosses val="autoZero"/>
        <c:auto val="1"/>
        <c:lblAlgn val="ctr"/>
        <c:lblOffset val="100"/>
        <c:noMultiLvlLbl val="0"/>
      </c:catAx>
      <c:valAx>
        <c:axId val="-146604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544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certificación!$A$5</c:f>
              <c:strCache>
                <c:ptCount val="1"/>
                <c:pt idx="0">
                  <c:v>CERTIFICACIÓN DE COMPETENCIAS
PRIMER SEMESTRE, EJERCICIO 2023</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AE1E-46B0-99B3-7BD60B720B6B}"/>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AE1E-46B0-99B3-7BD60B720B6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certificación!$A$8:$A$11</c:f>
              <c:numCache>
                <c:formatCode>General</c:formatCode>
                <c:ptCount val="4"/>
                <c:pt idx="0">
                  <c:v>2020</c:v>
                </c:pt>
                <c:pt idx="1">
                  <c:v>2021</c:v>
                </c:pt>
                <c:pt idx="2">
                  <c:v>2022</c:v>
                </c:pt>
                <c:pt idx="3">
                  <c:v>2023</c:v>
                </c:pt>
              </c:numCache>
            </c:numRef>
          </c:cat>
          <c:val>
            <c:numRef>
              <c:f>certificación!$B$8:$B$11</c:f>
              <c:numCache>
                <c:formatCode>#,##0</c:formatCode>
                <c:ptCount val="4"/>
                <c:pt idx="0">
                  <c:v>24371</c:v>
                </c:pt>
                <c:pt idx="1">
                  <c:v>39430</c:v>
                </c:pt>
                <c:pt idx="2">
                  <c:v>30755</c:v>
                </c:pt>
                <c:pt idx="3">
                  <c:v>37058</c:v>
                </c:pt>
              </c:numCache>
            </c:numRef>
          </c:val>
          <c:smooth val="1"/>
          <c:extLst>
            <c:ext xmlns:c16="http://schemas.microsoft.com/office/drawing/2014/chart" uri="{C3380CC4-5D6E-409C-BE32-E72D297353CC}">
              <c16:uniqueId val="{00000002-AE1E-46B0-99B3-7BD60B720B6B}"/>
            </c:ext>
          </c:extLst>
        </c:ser>
        <c:dLbls>
          <c:dLblPos val="ctr"/>
          <c:showLegendKey val="0"/>
          <c:showVal val="1"/>
          <c:showCatName val="0"/>
          <c:showSerName val="0"/>
          <c:showPercent val="0"/>
          <c:showBubbleSize val="0"/>
        </c:dLbls>
        <c:marker val="1"/>
        <c:smooth val="0"/>
        <c:axId val="-396679216"/>
        <c:axId val="-396669968"/>
      </c:lineChart>
      <c:catAx>
        <c:axId val="-39667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96669968"/>
        <c:crosses val="autoZero"/>
        <c:auto val="1"/>
        <c:lblAlgn val="ctr"/>
        <c:lblOffset val="100"/>
        <c:noMultiLvlLbl val="0"/>
      </c:catAx>
      <c:valAx>
        <c:axId val="-3966699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9667921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evaluación!$A$5</c:f>
              <c:strCache>
                <c:ptCount val="1"/>
                <c:pt idx="0">
                  <c:v>EVALUACIÓN DE COMPETENCIAS
PRIMER SEMESTRE, EJERCICIO 2023</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09B0-46DB-B09B-3C608B58A926}"/>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09B0-46DB-B09B-3C608B58A926}"/>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evaluación!$A$8:$A$11</c:f>
              <c:numCache>
                <c:formatCode>General</c:formatCode>
                <c:ptCount val="4"/>
                <c:pt idx="0">
                  <c:v>2019</c:v>
                </c:pt>
                <c:pt idx="1">
                  <c:v>2020</c:v>
                </c:pt>
                <c:pt idx="2">
                  <c:v>2021</c:v>
                </c:pt>
                <c:pt idx="3">
                  <c:v>2022</c:v>
                </c:pt>
              </c:numCache>
            </c:numRef>
          </c:cat>
          <c:val>
            <c:numRef>
              <c:f>evaluación!$B$8:$B$11</c:f>
              <c:numCache>
                <c:formatCode>#,##0</c:formatCode>
                <c:ptCount val="4"/>
                <c:pt idx="0">
                  <c:v>32750</c:v>
                </c:pt>
                <c:pt idx="1">
                  <c:v>48140</c:v>
                </c:pt>
                <c:pt idx="2">
                  <c:v>39011</c:v>
                </c:pt>
                <c:pt idx="3">
                  <c:v>48990</c:v>
                </c:pt>
              </c:numCache>
            </c:numRef>
          </c:val>
          <c:smooth val="1"/>
          <c:extLst>
            <c:ext xmlns:c16="http://schemas.microsoft.com/office/drawing/2014/chart" uri="{C3380CC4-5D6E-409C-BE32-E72D297353CC}">
              <c16:uniqueId val="{00000002-09B0-46DB-B09B-3C608B58A926}"/>
            </c:ext>
          </c:extLst>
        </c:ser>
        <c:dLbls>
          <c:dLblPos val="ctr"/>
          <c:showLegendKey val="0"/>
          <c:showVal val="1"/>
          <c:showCatName val="0"/>
          <c:showSerName val="0"/>
          <c:showPercent val="0"/>
          <c:showBubbleSize val="0"/>
        </c:dLbls>
        <c:marker val="1"/>
        <c:smooth val="0"/>
        <c:axId val="-396679216"/>
        <c:axId val="-396669968"/>
      </c:lineChart>
      <c:catAx>
        <c:axId val="-39667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396669968"/>
        <c:crosses val="autoZero"/>
        <c:auto val="1"/>
        <c:lblAlgn val="ctr"/>
        <c:lblOffset val="100"/>
        <c:noMultiLvlLbl val="0"/>
      </c:catAx>
      <c:valAx>
        <c:axId val="-3966699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39667921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becas_ext!$A$5</c:f>
              <c:strCache>
                <c:ptCount val="1"/>
                <c:pt idx="0">
                  <c:v>COBERTURA DE BECADOS EXTERNOS (%)
PRIMER SEMESTRE, EJERCICIO 2023</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c:ext xmlns:c16="http://schemas.microsoft.com/office/drawing/2014/chart" uri="{C3380CC4-5D6E-409C-BE32-E72D297353CC}">
                <c16:uniqueId val="{00000000-792A-4ED9-9034-D37914210DEE}"/>
              </c:ext>
            </c:extLst>
          </c:dPt>
          <c:dPt>
            <c:idx val="1"/>
            <c:marker>
              <c:symbol val="circle"/>
              <c:size val="17"/>
              <c:spPr>
                <a:solidFill>
                  <a:schemeClr val="accent2"/>
                </a:solidFill>
                <a:ln>
                  <a:noFill/>
                </a:ln>
                <a:effectLst/>
              </c:spPr>
            </c:marker>
            <c:bubble3D val="0"/>
            <c:extLst>
              <c:ext xmlns:c16="http://schemas.microsoft.com/office/drawing/2014/chart" uri="{C3380CC4-5D6E-409C-BE32-E72D297353CC}">
                <c16:uniqueId val="{00000001-792A-4ED9-9034-D37914210DEE}"/>
              </c:ext>
            </c:extLst>
          </c:dPt>
          <c:dPt>
            <c:idx val="2"/>
            <c:marker>
              <c:symbol val="circle"/>
              <c:size val="17"/>
              <c:spPr>
                <a:solidFill>
                  <a:schemeClr val="accent2"/>
                </a:solidFill>
                <a:ln>
                  <a:noFill/>
                </a:ln>
                <a:effectLst/>
              </c:spPr>
            </c:marker>
            <c:bubble3D val="0"/>
            <c:extLst>
              <c:ext xmlns:c16="http://schemas.microsoft.com/office/drawing/2014/chart" uri="{C3380CC4-5D6E-409C-BE32-E72D297353CC}">
                <c16:uniqueId val="{00000002-792A-4ED9-9034-D37914210DEE}"/>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becas_ext!$A$8:$A$11</c:f>
              <c:numCache>
                <c:formatCode>General</c:formatCode>
                <c:ptCount val="4"/>
                <c:pt idx="0">
                  <c:v>2020</c:v>
                </c:pt>
                <c:pt idx="1">
                  <c:v>2021</c:v>
                </c:pt>
                <c:pt idx="2">
                  <c:v>2022</c:v>
                </c:pt>
                <c:pt idx="3">
                  <c:v>2023</c:v>
                </c:pt>
              </c:numCache>
            </c:numRef>
          </c:cat>
          <c:val>
            <c:numRef>
              <c:f>becas_ext!$B$8:$B$11</c:f>
              <c:numCache>
                <c:formatCode>#,##0.0</c:formatCode>
                <c:ptCount val="4"/>
                <c:pt idx="0">
                  <c:v>2.5732492397465578</c:v>
                </c:pt>
                <c:pt idx="1">
                  <c:v>4.4466054385017104</c:v>
                </c:pt>
                <c:pt idx="2">
                  <c:v>3.6</c:v>
                </c:pt>
                <c:pt idx="3" formatCode="#,##0">
                  <c:v>6.2</c:v>
                </c:pt>
              </c:numCache>
            </c:numRef>
          </c:val>
          <c:smooth val="1"/>
          <c:extLst>
            <c:ext xmlns:c16="http://schemas.microsoft.com/office/drawing/2014/chart" uri="{C3380CC4-5D6E-409C-BE32-E72D297353CC}">
              <c16:uniqueId val="{00000003-792A-4ED9-9034-D37914210DEE}"/>
            </c:ext>
          </c:extLst>
        </c:ser>
        <c:dLbls>
          <c:dLblPos val="ctr"/>
          <c:showLegendKey val="0"/>
          <c:showVal val="1"/>
          <c:showCatName val="0"/>
          <c:showSerName val="0"/>
          <c:showPercent val="0"/>
          <c:showBubbleSize val="0"/>
        </c:dLbls>
        <c:marker val="1"/>
        <c:smooth val="0"/>
        <c:axId val="-146604352"/>
        <c:axId val="-174405248"/>
      </c:lineChart>
      <c:catAx>
        <c:axId val="-146604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74405248"/>
        <c:crosses val="autoZero"/>
        <c:auto val="1"/>
        <c:lblAlgn val="ctr"/>
        <c:lblOffset val="100"/>
        <c:noMultiLvlLbl val="0"/>
      </c:catAx>
      <c:valAx>
        <c:axId val="-1744052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435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cd!$B$17</c:f>
              <c:strCache>
                <c:ptCount val="1"/>
                <c:pt idx="0">
                  <c:v>Gasto total ejercido</c:v>
                </c:pt>
              </c:strCache>
            </c:strRef>
          </c:tx>
          <c:spPr>
            <a:solidFill>
              <a:schemeClr val="accent2"/>
            </a:solidFill>
            <a:ln>
              <a:noFill/>
            </a:ln>
            <a:effectLst/>
          </c:spPr>
          <c:invertIfNegative val="0"/>
          <c:cat>
            <c:numRef>
              <c:extLst>
                <c:ext xmlns:c15="http://schemas.microsoft.com/office/drawing/2012/chart" uri="{02D57815-91ED-43cb-92C2-25804820EDAC}">
                  <c15:fullRef>
                    <c15:sqref>cd!$A$10:$A$13</c15:sqref>
                  </c15:fullRef>
                </c:ext>
              </c:extLst>
              <c:f>cd!$A$10:$A$13</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cd!$B$18:$B$24</c15:sqref>
                  </c15:fullRef>
                </c:ext>
              </c:extLst>
              <c:f>cd!$B$18:$B$21</c:f>
              <c:numCache>
                <c:formatCode>General</c:formatCode>
                <c:ptCount val="4"/>
                <c:pt idx="0">
                  <c:v>617347.74199999997</c:v>
                </c:pt>
                <c:pt idx="1">
                  <c:v>672172.23400000005</c:v>
                </c:pt>
                <c:pt idx="2">
                  <c:v>738205.54500000004</c:v>
                </c:pt>
                <c:pt idx="3">
                  <c:v>727259.90399999998</c:v>
                </c:pt>
              </c:numCache>
            </c:numRef>
          </c:val>
          <c:extLst>
            <c:ext xmlns:c16="http://schemas.microsoft.com/office/drawing/2014/chart" uri="{C3380CC4-5D6E-409C-BE32-E72D297353CC}">
              <c16:uniqueId val="{00000000-C9AA-441A-8930-DA0BC3F0A382}"/>
            </c:ext>
          </c:extLst>
        </c:ser>
        <c:ser>
          <c:idx val="2"/>
          <c:order val="1"/>
          <c:tx>
            <c:strRef>
              <c:f>cd!$C$17</c:f>
              <c:strCache>
                <c:ptCount val="1"/>
                <c:pt idx="0">
                  <c:v>Gasto Ejercido en docentes</c:v>
                </c:pt>
              </c:strCache>
            </c:strRef>
          </c:tx>
          <c:spPr>
            <a:solidFill>
              <a:schemeClr val="accent3"/>
            </a:solidFill>
            <a:ln>
              <a:noFill/>
            </a:ln>
            <a:effectLst/>
          </c:spPr>
          <c:invertIfNegative val="0"/>
          <c:cat>
            <c:numRef>
              <c:extLst>
                <c:ext xmlns:c15="http://schemas.microsoft.com/office/drawing/2012/chart" uri="{02D57815-91ED-43cb-92C2-25804820EDAC}">
                  <c15:fullRef>
                    <c15:sqref>cd!$A$10:$A$13</c15:sqref>
                  </c15:fullRef>
                </c:ext>
              </c:extLst>
              <c:f>cd!$A$10:$A$13</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cd!$C$18:$C$24</c15:sqref>
                  </c15:fullRef>
                </c:ext>
              </c:extLst>
              <c:f>cd!$C$18:$C$21</c:f>
              <c:numCache>
                <c:formatCode>General</c:formatCode>
                <c:ptCount val="4"/>
                <c:pt idx="0">
                  <c:v>173008.9394720956</c:v>
                </c:pt>
                <c:pt idx="1">
                  <c:v>187436.52413999996</c:v>
                </c:pt>
                <c:pt idx="2">
                  <c:v>222435.73100999999</c:v>
                </c:pt>
                <c:pt idx="3">
                  <c:v>217849.17892000001</c:v>
                </c:pt>
              </c:numCache>
            </c:numRef>
          </c:val>
          <c:extLst>
            <c:ext xmlns:c16="http://schemas.microsoft.com/office/drawing/2014/chart" uri="{C3380CC4-5D6E-409C-BE32-E72D297353CC}">
              <c16:uniqueId val="{00000001-C9AA-441A-8930-DA0BC3F0A382}"/>
            </c:ext>
          </c:extLst>
        </c:ser>
        <c:dLbls>
          <c:showLegendKey val="0"/>
          <c:showVal val="0"/>
          <c:showCatName val="0"/>
          <c:showSerName val="0"/>
          <c:showPercent val="0"/>
          <c:showBubbleSize val="0"/>
        </c:dLbls>
        <c:gapWidth val="0"/>
        <c:axId val="-2060804656"/>
        <c:axId val="-2060807920"/>
      </c:barChart>
      <c:lineChart>
        <c:grouping val="standard"/>
        <c:varyColors val="0"/>
        <c:ser>
          <c:idx val="3"/>
          <c:order val="2"/>
          <c:tx>
            <c:strRef>
              <c:f>cd!$D$17</c:f>
              <c:strCache>
                <c:ptCount val="1"/>
                <c:pt idx="0">
                  <c:v>Costo docente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cd!$D$10:$D$13</c15:sqref>
                  </c15:fullRef>
                </c:ext>
              </c:extLst>
              <c:f>cd!$D$10:$D$13</c:f>
              <c:numCache>
                <c:formatCode>0.0_ ;\-0.0\ </c:formatCode>
                <c:ptCount val="4"/>
                <c:pt idx="0">
                  <c:v>28.024552080097447</c:v>
                </c:pt>
                <c:pt idx="1">
                  <c:v>27.885192910244484</c:v>
                </c:pt>
                <c:pt idx="2">
                  <c:v>30.131950717059432</c:v>
                </c:pt>
                <c:pt idx="3">
                  <c:v>29.954790264361939</c:v>
                </c:pt>
              </c:numCache>
            </c:numRef>
          </c:cat>
          <c:val>
            <c:numRef>
              <c:extLst>
                <c:ext xmlns:c15="http://schemas.microsoft.com/office/drawing/2012/chart" uri="{02D57815-91ED-43cb-92C2-25804820EDAC}">
                  <c15:fullRef>
                    <c15:sqref>cd!$D$18:$D$24</c15:sqref>
                  </c15:fullRef>
                </c:ext>
              </c:extLst>
              <c:f>cd!$D$18:$D$21</c:f>
              <c:numCache>
                <c:formatCode>General</c:formatCode>
                <c:ptCount val="4"/>
                <c:pt idx="0">
                  <c:v>28.024552080097447</c:v>
                </c:pt>
                <c:pt idx="1">
                  <c:v>27.885192910244484</c:v>
                </c:pt>
                <c:pt idx="2">
                  <c:v>30.131950717059432</c:v>
                </c:pt>
                <c:pt idx="3">
                  <c:v>29.954790264361939</c:v>
                </c:pt>
              </c:numCache>
            </c:numRef>
          </c:val>
          <c:smooth val="0"/>
          <c:extLst>
            <c:ext xmlns:c16="http://schemas.microsoft.com/office/drawing/2014/chart" uri="{C3380CC4-5D6E-409C-BE32-E72D297353CC}">
              <c16:uniqueId val="{00000002-C9AA-441A-8930-DA0BC3F0A382}"/>
            </c:ext>
          </c:extLst>
        </c:ser>
        <c:dLbls>
          <c:showLegendKey val="0"/>
          <c:showVal val="0"/>
          <c:showCatName val="0"/>
          <c:showSerName val="0"/>
          <c:showPercent val="0"/>
          <c:showBubbleSize val="0"/>
        </c:dLbls>
        <c:marker val="1"/>
        <c:smooth val="0"/>
        <c:axId val="-2060809552"/>
        <c:axId val="-2060805744"/>
      </c:lineChart>
      <c:catAx>
        <c:axId val="-206080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7920"/>
        <c:crosses val="autoZero"/>
        <c:auto val="1"/>
        <c:lblAlgn val="ctr"/>
        <c:lblOffset val="100"/>
        <c:noMultiLvlLbl val="0"/>
      </c:catAx>
      <c:valAx>
        <c:axId val="-20608079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4656"/>
        <c:crosses val="autoZero"/>
        <c:crossBetween val="between"/>
        <c:dispUnits>
          <c:builtInUnit val="thousands"/>
        </c:dispUnits>
      </c:valAx>
      <c:valAx>
        <c:axId val="-206080574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9552"/>
        <c:crosses val="max"/>
        <c:crossBetween val="between"/>
      </c:valAx>
      <c:catAx>
        <c:axId val="-2060809552"/>
        <c:scaling>
          <c:orientation val="minMax"/>
        </c:scaling>
        <c:delete val="1"/>
        <c:axPos val="b"/>
        <c:numFmt formatCode="0.0_ ;\-0.0\ " sourceLinked="1"/>
        <c:majorTickMark val="out"/>
        <c:minorTickMark val="none"/>
        <c:tickLblPos val="nextTo"/>
        <c:crossAx val="-20608057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eprt!$B$17</c:f>
              <c:strCache>
                <c:ptCount val="1"/>
                <c:pt idx="0">
                  <c:v>Presupuesto Reprogramado total</c:v>
                </c:pt>
              </c:strCache>
            </c:strRef>
          </c:tx>
          <c:spPr>
            <a:solidFill>
              <a:schemeClr val="accent2"/>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eprt!$B$18:$B$24</c15:sqref>
                  </c15:fullRef>
                </c:ext>
              </c:extLst>
              <c:f>eprt!$B$18:$B$21</c:f>
              <c:numCache>
                <c:formatCode>General</c:formatCode>
                <c:ptCount val="4"/>
                <c:pt idx="0">
                  <c:v>619034.65599999996</c:v>
                </c:pt>
                <c:pt idx="1">
                  <c:v>683166.41799999995</c:v>
                </c:pt>
                <c:pt idx="2">
                  <c:v>748930.34499999997</c:v>
                </c:pt>
                <c:pt idx="3">
                  <c:v>738145.53599999996</c:v>
                </c:pt>
              </c:numCache>
            </c:numRef>
          </c:val>
          <c:extLst>
            <c:ext xmlns:c16="http://schemas.microsoft.com/office/drawing/2014/chart" uri="{C3380CC4-5D6E-409C-BE32-E72D297353CC}">
              <c16:uniqueId val="{00000000-5BCF-4035-8DC5-1B2316A88587}"/>
            </c:ext>
          </c:extLst>
        </c:ser>
        <c:ser>
          <c:idx val="2"/>
          <c:order val="1"/>
          <c:tx>
            <c:strRef>
              <c:f>eprt!$C$17</c:f>
              <c:strCache>
                <c:ptCount val="1"/>
                <c:pt idx="0">
                  <c:v>Presupuesto
Ejercido Total</c:v>
                </c:pt>
              </c:strCache>
            </c:strRef>
          </c:tx>
          <c:spPr>
            <a:solidFill>
              <a:schemeClr val="accent3"/>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eprt!$C$18:$C$24</c15:sqref>
                  </c15:fullRef>
                </c:ext>
              </c:extLst>
              <c:f>eprt!$C$18:$C$21</c:f>
              <c:numCache>
                <c:formatCode>General</c:formatCode>
                <c:ptCount val="4"/>
                <c:pt idx="0">
                  <c:v>617347.74199999997</c:v>
                </c:pt>
                <c:pt idx="1">
                  <c:v>672172.23400000005</c:v>
                </c:pt>
                <c:pt idx="2">
                  <c:v>738205.54500000004</c:v>
                </c:pt>
                <c:pt idx="3">
                  <c:v>727093.54500000004</c:v>
                </c:pt>
              </c:numCache>
            </c:numRef>
          </c:val>
          <c:extLst>
            <c:ext xmlns:c16="http://schemas.microsoft.com/office/drawing/2014/chart" uri="{C3380CC4-5D6E-409C-BE32-E72D297353CC}">
              <c16:uniqueId val="{00000001-5BCF-4035-8DC5-1B2316A88587}"/>
            </c:ext>
          </c:extLst>
        </c:ser>
        <c:dLbls>
          <c:showLegendKey val="0"/>
          <c:showVal val="0"/>
          <c:showCatName val="0"/>
          <c:showSerName val="0"/>
          <c:showPercent val="0"/>
          <c:showBubbleSize val="0"/>
        </c:dLbls>
        <c:gapWidth val="0"/>
        <c:axId val="-2060808464"/>
        <c:axId val="-2060805200"/>
      </c:barChart>
      <c:lineChart>
        <c:grouping val="standard"/>
        <c:varyColors val="0"/>
        <c:ser>
          <c:idx val="3"/>
          <c:order val="2"/>
          <c:tx>
            <c:strRef>
              <c:f>eprt!$D$17</c:f>
              <c:strCache>
                <c:ptCount val="1"/>
                <c:pt idx="0">
                  <c:v>Evolución del Presupuesto Reprogramado Total</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eprt!$A$18:$A$24</c15:sqref>
                  </c15:fullRef>
                </c:ext>
              </c:extLst>
              <c:f>eprt!$A$18:$A$21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eprt!$D$18:$D$24</c15:sqref>
                  </c15:fullRef>
                </c:ext>
              </c:extLst>
              <c:f>eprt!$D$18:$D$21</c:f>
              <c:numCache>
                <c:formatCode>General</c:formatCode>
                <c:ptCount val="4"/>
                <c:pt idx="0">
                  <c:v>99.727492801307719</c:v>
                </c:pt>
                <c:pt idx="1">
                  <c:v>98.390701927037654</c:v>
                </c:pt>
                <c:pt idx="2">
                  <c:v>98.567984316351883</c:v>
                </c:pt>
                <c:pt idx="3">
                  <c:v>98.50273550932917</c:v>
                </c:pt>
              </c:numCache>
            </c:numRef>
          </c:val>
          <c:smooth val="0"/>
          <c:extLst>
            <c:ext xmlns:c16="http://schemas.microsoft.com/office/drawing/2014/chart" uri="{C3380CC4-5D6E-409C-BE32-E72D297353CC}">
              <c16:uniqueId val="{00000002-5BCF-4035-8DC5-1B2316A88587}"/>
            </c:ext>
          </c:extLst>
        </c:ser>
        <c:dLbls>
          <c:showLegendKey val="0"/>
          <c:showVal val="0"/>
          <c:showCatName val="0"/>
          <c:showSerName val="0"/>
          <c:showPercent val="0"/>
          <c:showBubbleSize val="0"/>
        </c:dLbls>
        <c:marker val="1"/>
        <c:smooth val="0"/>
        <c:axId val="-2060807376"/>
        <c:axId val="-2060819344"/>
      </c:lineChart>
      <c:catAx>
        <c:axId val="-20608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5200"/>
        <c:crosses val="autoZero"/>
        <c:auto val="1"/>
        <c:lblAlgn val="ctr"/>
        <c:lblOffset val="100"/>
        <c:noMultiLvlLbl val="0"/>
      </c:catAx>
      <c:valAx>
        <c:axId val="-2060805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8464"/>
        <c:crosses val="autoZero"/>
        <c:crossBetween val="between"/>
        <c:dispUnits>
          <c:builtInUnit val="thousands"/>
        </c:dispUnits>
      </c:valAx>
      <c:valAx>
        <c:axId val="-206081934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7376"/>
        <c:crosses val="max"/>
        <c:crossBetween val="between"/>
      </c:valAx>
      <c:catAx>
        <c:axId val="-2060807376"/>
        <c:scaling>
          <c:orientation val="minMax"/>
        </c:scaling>
        <c:delete val="1"/>
        <c:axPos val="b"/>
        <c:numFmt formatCode="General" sourceLinked="1"/>
        <c:majorTickMark val="out"/>
        <c:minorTickMark val="none"/>
        <c:tickLblPos val="nextTo"/>
        <c:crossAx val="-206081934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epr!$B$17</c:f>
              <c:strCache>
                <c:ptCount val="1"/>
                <c:pt idx="0">
                  <c:v>Presupuesto Reprogramado
(Recursos Fiscales)</c:v>
                </c:pt>
              </c:strCache>
            </c:strRef>
          </c:tx>
          <c:spPr>
            <a:solidFill>
              <a:schemeClr val="accent2"/>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epr!$B$18:$B$24</c15:sqref>
                  </c15:fullRef>
                </c:ext>
              </c:extLst>
              <c:f>epr!$B$18:$B$21</c:f>
              <c:numCache>
                <c:formatCode>General</c:formatCode>
                <c:ptCount val="4"/>
                <c:pt idx="0">
                  <c:v>599548.57799999998</c:v>
                </c:pt>
                <c:pt idx="1">
                  <c:v>666637.12600000005</c:v>
                </c:pt>
                <c:pt idx="2">
                  <c:v>732401.05299999996</c:v>
                </c:pt>
                <c:pt idx="3">
                  <c:v>720240.38399999996</c:v>
                </c:pt>
              </c:numCache>
            </c:numRef>
          </c:val>
          <c:extLst>
            <c:ext xmlns:c16="http://schemas.microsoft.com/office/drawing/2014/chart" uri="{C3380CC4-5D6E-409C-BE32-E72D297353CC}">
              <c16:uniqueId val="{00000000-99AD-4FD4-B56F-86968584326B}"/>
            </c:ext>
          </c:extLst>
        </c:ser>
        <c:ser>
          <c:idx val="2"/>
          <c:order val="1"/>
          <c:tx>
            <c:strRef>
              <c:f>epr!$C$17</c:f>
              <c:strCache>
                <c:ptCount val="1"/>
                <c:pt idx="0">
                  <c:v>Presupuesto Ejercido (Recursos Fiscales)</c:v>
                </c:pt>
              </c:strCache>
            </c:strRef>
          </c:tx>
          <c:spPr>
            <a:solidFill>
              <a:schemeClr val="accent3"/>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epr!$C$18:$C$24</c15:sqref>
                  </c15:fullRef>
                </c:ext>
              </c:extLst>
              <c:f>epr!$C$18:$C$21</c:f>
              <c:numCache>
                <c:formatCode>General</c:formatCode>
                <c:ptCount val="4"/>
                <c:pt idx="0">
                  <c:v>599548.57799999998</c:v>
                </c:pt>
                <c:pt idx="1">
                  <c:v>666637.12600000005</c:v>
                </c:pt>
                <c:pt idx="2">
                  <c:v>732401.05299999996</c:v>
                </c:pt>
                <c:pt idx="3">
                  <c:v>720240.38399999996</c:v>
                </c:pt>
              </c:numCache>
            </c:numRef>
          </c:val>
          <c:extLst>
            <c:ext xmlns:c16="http://schemas.microsoft.com/office/drawing/2014/chart" uri="{C3380CC4-5D6E-409C-BE32-E72D297353CC}">
              <c16:uniqueId val="{00000001-99AD-4FD4-B56F-86968584326B}"/>
            </c:ext>
          </c:extLst>
        </c:ser>
        <c:dLbls>
          <c:showLegendKey val="0"/>
          <c:showVal val="0"/>
          <c:showCatName val="0"/>
          <c:showSerName val="0"/>
          <c:showPercent val="0"/>
          <c:showBubbleSize val="0"/>
        </c:dLbls>
        <c:gapWidth val="0"/>
        <c:axId val="-2060810640"/>
        <c:axId val="-2060817712"/>
      </c:barChart>
      <c:lineChart>
        <c:grouping val="standard"/>
        <c:varyColors val="0"/>
        <c:ser>
          <c:idx val="3"/>
          <c:order val="2"/>
          <c:tx>
            <c:strRef>
              <c:f>epr!$D$17</c:f>
              <c:strCache>
                <c:ptCount val="1"/>
                <c:pt idx="0">
                  <c:v>Evolución del Presupuesto Reprogramado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epr!$A$18:$A$24</c15:sqref>
                  </c15:fullRef>
                </c:ext>
              </c:extLst>
              <c:f>epr!$A$18:$A$21</c:f>
              <c:numCache>
                <c:formatCode>General</c:formatCode>
                <c:ptCount val="4"/>
                <c:pt idx="0">
                  <c:v>2020</c:v>
                </c:pt>
                <c:pt idx="1">
                  <c:v>2021</c:v>
                </c:pt>
                <c:pt idx="2">
                  <c:v>2022</c:v>
                </c:pt>
                <c:pt idx="3">
                  <c:v>2023</c:v>
                </c:pt>
              </c:numCache>
            </c:numRef>
          </c:cat>
          <c:val>
            <c:numRef>
              <c:extLst>
                <c:ext xmlns:c15="http://schemas.microsoft.com/office/drawing/2012/chart" uri="{02D57815-91ED-43cb-92C2-25804820EDAC}">
                  <c15:fullRef>
                    <c15:sqref>epr!$D$18:$D$24</c15:sqref>
                  </c15:fullRef>
                </c:ext>
              </c:extLst>
              <c:f>epr!$D$18:$D$21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99AD-4FD4-B56F-86968584326B}"/>
            </c:ext>
          </c:extLst>
        </c:ser>
        <c:dLbls>
          <c:showLegendKey val="0"/>
          <c:showVal val="0"/>
          <c:showCatName val="0"/>
          <c:showSerName val="0"/>
          <c:showPercent val="0"/>
          <c:showBubbleSize val="0"/>
        </c:dLbls>
        <c:marker val="1"/>
        <c:smooth val="0"/>
        <c:axId val="-2060804112"/>
        <c:axId val="-2060811184"/>
      </c:lineChart>
      <c:catAx>
        <c:axId val="-206081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7712"/>
        <c:crosses val="autoZero"/>
        <c:auto val="1"/>
        <c:lblAlgn val="ctr"/>
        <c:lblOffset val="100"/>
        <c:noMultiLvlLbl val="0"/>
      </c:catAx>
      <c:valAx>
        <c:axId val="-2060817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0640"/>
        <c:crosses val="autoZero"/>
        <c:crossBetween val="between"/>
        <c:dispUnits>
          <c:builtInUnit val="thousands"/>
        </c:dispUnits>
      </c:valAx>
      <c:valAx>
        <c:axId val="-206081118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4112"/>
        <c:crosses val="max"/>
        <c:crossBetween val="between"/>
      </c:valAx>
      <c:catAx>
        <c:axId val="-2060804112"/>
        <c:scaling>
          <c:orientation val="minMax"/>
        </c:scaling>
        <c:delete val="1"/>
        <c:axPos val="b"/>
        <c:numFmt formatCode="General" sourceLinked="1"/>
        <c:majorTickMark val="out"/>
        <c:minorTickMark val="none"/>
        <c:tickLblPos val="nextTo"/>
        <c:crossAx val="-206081118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wmf"/><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wmf"/><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wmf"/><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wmf"/><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image" Target="../media/image3.wmf"/><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1115547</xdr:colOff>
      <xdr:row>2</xdr:row>
      <xdr:rowOff>121315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3462618" cy="5023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63500</xdr:colOff>
      <xdr:row>33</xdr:row>
      <xdr:rowOff>103188</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158750</xdr:colOff>
      <xdr:row>33</xdr:row>
      <xdr:rowOff>103188</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0</xdr:colOff>
      <xdr:row>33</xdr:row>
      <xdr:rowOff>103188</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82550</xdr:colOff>
      <xdr:row>33</xdr:row>
      <xdr:rowOff>103188</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xdr:from>
      <xdr:col>1</xdr:col>
      <xdr:colOff>0</xdr:colOff>
      <xdr:row>0</xdr:row>
      <xdr:rowOff>59995</xdr:rowOff>
    </xdr:from>
    <xdr:to>
      <xdr:col>1</xdr:col>
      <xdr:colOff>0</xdr:colOff>
      <xdr:row>2</xdr:row>
      <xdr:rowOff>2845</xdr:rowOff>
    </xdr:to>
    <xdr:pic>
      <xdr:nvPicPr>
        <xdr:cNvPr id="4" name="Picture 27" descr="Logos CONALEP COLO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6" name="Imagen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82550</xdr:colOff>
      <xdr:row>33</xdr:row>
      <xdr:rowOff>103188</xdr:rowOff>
    </xdr:to>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44450</xdr:colOff>
      <xdr:row>33</xdr:row>
      <xdr:rowOff>103188</xdr:rowOff>
    </xdr:to>
    <xdr:graphicFrame macro="">
      <xdr:nvGraphicFramePr>
        <xdr:cNvPr id="2" name="Gráfico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149086</xdr:colOff>
      <xdr:row>6</xdr:row>
      <xdr:rowOff>16566</xdr:rowOff>
    </xdr:from>
    <xdr:to>
      <xdr:col>5</xdr:col>
      <xdr:colOff>904875</xdr:colOff>
      <xdr:row>11</xdr:row>
      <xdr:rowOff>228601</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394230</xdr:colOff>
      <xdr:row>5</xdr:row>
      <xdr:rowOff>87312</xdr:rowOff>
    </xdr:from>
    <xdr:to>
      <xdr:col>5</xdr:col>
      <xdr:colOff>805605</xdr:colOff>
      <xdr:row>11</xdr:row>
      <xdr:rowOff>161395</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681435</xdr:colOff>
      <xdr:row>2</xdr:row>
      <xdr:rowOff>123000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0" y="0"/>
          <a:ext cx="3300810" cy="50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348330</xdr:colOff>
      <xdr:row>6</xdr:row>
      <xdr:rowOff>48660</xdr:rowOff>
    </xdr:from>
    <xdr:to>
      <xdr:col>5</xdr:col>
      <xdr:colOff>759705</xdr:colOff>
      <xdr:row>12</xdr:row>
      <xdr:rowOff>35431</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792560</xdr:colOff>
      <xdr:row>2</xdr:row>
      <xdr:rowOff>123000</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0" y="0"/>
          <a:ext cx="3300810" cy="50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149086</xdr:colOff>
      <xdr:row>6</xdr:row>
      <xdr:rowOff>47625</xdr:rowOff>
    </xdr:from>
    <xdr:to>
      <xdr:col>5</xdr:col>
      <xdr:colOff>968375</xdr:colOff>
      <xdr:row>12</xdr:row>
      <xdr:rowOff>24848</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716636</xdr:colOff>
      <xdr:row>2</xdr:row>
      <xdr:rowOff>123000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0" y="0"/>
          <a:ext cx="3300810" cy="50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149086</xdr:colOff>
      <xdr:row>6</xdr:row>
      <xdr:rowOff>47625</xdr:rowOff>
    </xdr:from>
    <xdr:to>
      <xdr:col>5</xdr:col>
      <xdr:colOff>968375</xdr:colOff>
      <xdr:row>12</xdr:row>
      <xdr:rowOff>24848</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719535</xdr:colOff>
      <xdr:row>2</xdr:row>
      <xdr:rowOff>123000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a:stretch>
          <a:fillRect/>
        </a:stretch>
      </xdr:blipFill>
      <xdr:spPr>
        <a:xfrm>
          <a:off x="0" y="0"/>
          <a:ext cx="3300810" cy="50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125942</xdr:colOff>
      <xdr:row>5</xdr:row>
      <xdr:rowOff>61912</xdr:rowOff>
    </xdr:from>
    <xdr:to>
      <xdr:col>5</xdr:col>
      <xdr:colOff>885825</xdr:colOff>
      <xdr:row>12</xdr:row>
      <xdr:rowOff>28575</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0</xdr:rowOff>
    </xdr:from>
    <xdr:ext cx="2755624" cy="400050"/>
    <xdr:pic>
      <xdr:nvPicPr>
        <xdr:cNvPr id="3" name="Imagen 2" descr="EDUCACION_CONALEP_horizontal_color">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755624" cy="400050"/>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755624" cy="400050"/>
    <xdr:pic>
      <xdr:nvPicPr>
        <xdr:cNvPr id="3" name="Imagen 2" descr="EDUCACION_CONALEP_horizontal_color">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55624" cy="400050"/>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176212</xdr:rowOff>
    </xdr:from>
    <xdr:to>
      <xdr:col>4</xdr:col>
      <xdr:colOff>38100</xdr:colOff>
      <xdr:row>33</xdr:row>
      <xdr:rowOff>95250</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120930</xdr:colOff>
      <xdr:row>2</xdr:row>
      <xdr:rowOff>87000</xdr:rowOff>
    </xdr:to>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26080" cy="46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bajo/bases_datos/Indicadores/SistemaConsultaIndicadores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alepedu-my.sharepoint.com/Trabajo/bases_datos/Indicadores/SistemaConsultaIndicadores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rabajo\bases_datos\Indicadores\SistemaConsultaIndicadores_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nalepedu-my.sharepoint.com/2008/INDICADORES/2007/4to%20trimestre/recibidos/INDICADORES/3er%20trimestre/definitivos/BajaCalifornia/Tec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NacionalCobertura791132361136" displayName="NacionalCobertura791132361136" ref="A7:B12" totalsRowShown="0" headerRowDxfId="30" dataDxfId="29">
  <tableColumns count="2">
    <tableColumn id="1" xr3:uid="{00000000-0010-0000-0000-000001000000}" name="Año" dataDxfId="28"/>
    <tableColumn id="2" xr3:uid="{00000000-0010-0000-0000-000002000000}" name="Valor" dataDxfId="27">
      <calculatedColumnFormula>#REF!</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acionalCobertura79113236" displayName="NacionalCobertura79113236" ref="A7:B12" totalsRowShown="0" headerRowDxfId="26" dataDxfId="25">
  <tableColumns count="2">
    <tableColumn id="1" xr3:uid="{00000000-0010-0000-0100-000001000000}" name="Año" dataDxfId="24"/>
    <tableColumn id="2" xr3:uid="{00000000-0010-0000-0100-000002000000}" name="Valor" dataDxfId="23">
      <calculatedColumnFormula>#REF!</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NacionalCobertura7911323694" displayName="NacionalCobertura7911323694" ref="A7:B12" totalsRowShown="0" headerRowDxfId="22" dataDxfId="21">
  <tableColumns count="2">
    <tableColumn id="1" xr3:uid="{00000000-0010-0000-0200-000001000000}" name="Año" dataDxfId="20"/>
    <tableColumn id="2" xr3:uid="{00000000-0010-0000-0200-000002000000}" name="Valor" dataDxfId="19">
      <calculatedColumnFormula>#REF!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NacionalCobertura7911323611" displayName="NacionalCobertura7911323611" ref="A7:B12" totalsRowShown="0" headerRowDxfId="18" dataDxfId="17">
  <tableColumns count="2">
    <tableColumn id="1" xr3:uid="{00000000-0010-0000-0300-000001000000}" name="Año" dataDxfId="16"/>
    <tableColumn id="2" xr3:uid="{00000000-0010-0000-0300-000002000000}" name="Valor" dataDxfId="15">
      <calculatedColumnFormula>#REF!</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NacionalCobertura79113236116" displayName="NacionalCobertura79113236116" ref="A7:B12" totalsRowShown="0" headerRowDxfId="14" dataDxfId="13">
  <tableColumns count="2">
    <tableColumn id="1" xr3:uid="{00000000-0010-0000-0400-000001000000}" name="Año" dataDxfId="12"/>
    <tableColumn id="2" xr3:uid="{00000000-0010-0000-0400-000002000000}" name="Valor" dataDxfId="11">
      <calculatedColumnFormula>#REF!</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NacionalCobertura7911323612" displayName="NacionalCobertura7911323612" ref="A7:B12" totalsRowShown="0" headerRowDxfId="10" dataDxfId="9">
  <tableColumns count="2">
    <tableColumn id="1" xr3:uid="{00000000-0010-0000-0500-000001000000}" name="Año" dataDxfId="8"/>
    <tableColumn id="2" xr3:uid="{00000000-0010-0000-0500-000002000000}" name="Valor" dataDxfId="7">
      <calculatedColumnFormula>#REF!</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NacionalCobertura79113236128" displayName="NacionalCobertura79113236128" ref="A7:B10" totalsRowShown="0" headerRowDxfId="6" dataDxfId="4" headerRowBorderDxfId="5" tableBorderDxfId="3" totalsRowBorderDxfId="2">
  <tableColumns count="2">
    <tableColumn id="1" xr3:uid="{00000000-0010-0000-0600-000001000000}" name="Año" dataDxfId="1"/>
    <tableColumn id="2" xr3:uid="{00000000-0010-0000-0600-000002000000}" name="Valor"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showGridLines="0" showWhiteSpace="0" topLeftCell="A25" zoomScaleNormal="100" zoomScaleSheetLayoutView="115" zoomScalePageLayoutView="75" workbookViewId="0">
      <selection activeCell="A27" sqref="A27:G27"/>
    </sheetView>
  </sheetViews>
  <sheetFormatPr baseColWidth="10" defaultRowHeight="15" x14ac:dyDescent="0.3"/>
  <cols>
    <col min="1" max="1" width="4.42578125" style="44" customWidth="1"/>
    <col min="2" max="2" width="30.7109375" style="44" customWidth="1"/>
    <col min="3" max="3" width="17.42578125" style="44" customWidth="1"/>
    <col min="4" max="7" width="14.7109375" style="44" customWidth="1"/>
    <col min="8" max="250" width="11.42578125" style="44"/>
    <col min="251" max="251" width="5.42578125" style="44" customWidth="1"/>
    <col min="252" max="252" width="25.42578125" style="44" customWidth="1"/>
    <col min="253" max="253" width="9.140625" style="44" customWidth="1"/>
    <col min="254" max="254" width="8.42578125" style="44" customWidth="1"/>
    <col min="255" max="255" width="33.5703125" style="44" customWidth="1"/>
    <col min="256" max="256" width="11.140625" style="44" customWidth="1"/>
    <col min="257" max="506" width="11.42578125" style="44"/>
    <col min="507" max="507" width="5.42578125" style="44" customWidth="1"/>
    <col min="508" max="508" width="25.42578125" style="44" customWidth="1"/>
    <col min="509" max="509" width="9.140625" style="44" customWidth="1"/>
    <col min="510" max="510" width="8.42578125" style="44" customWidth="1"/>
    <col min="511" max="511" width="33.5703125" style="44" customWidth="1"/>
    <col min="512" max="512" width="11.140625" style="44" customWidth="1"/>
    <col min="513" max="762" width="11.42578125" style="44"/>
    <col min="763" max="763" width="5.42578125" style="44" customWidth="1"/>
    <col min="764" max="764" width="25.42578125" style="44" customWidth="1"/>
    <col min="765" max="765" width="9.140625" style="44" customWidth="1"/>
    <col min="766" max="766" width="8.42578125" style="44" customWidth="1"/>
    <col min="767" max="767" width="33.5703125" style="44" customWidth="1"/>
    <col min="768" max="768" width="11.140625" style="44" customWidth="1"/>
    <col min="769" max="1018" width="11.42578125" style="44"/>
    <col min="1019" max="1019" width="5.42578125" style="44" customWidth="1"/>
    <col min="1020" max="1020" width="25.42578125" style="44" customWidth="1"/>
    <col min="1021" max="1021" width="9.140625" style="44" customWidth="1"/>
    <col min="1022" max="1022" width="8.42578125" style="44" customWidth="1"/>
    <col min="1023" max="1023" width="33.5703125" style="44" customWidth="1"/>
    <col min="1024" max="1024" width="11.140625" style="44" customWidth="1"/>
    <col min="1025" max="1274" width="11.42578125" style="44"/>
    <col min="1275" max="1275" width="5.42578125" style="44" customWidth="1"/>
    <col min="1276" max="1276" width="25.42578125" style="44" customWidth="1"/>
    <col min="1277" max="1277" width="9.140625" style="44" customWidth="1"/>
    <col min="1278" max="1278" width="8.42578125" style="44" customWidth="1"/>
    <col min="1279" max="1279" width="33.5703125" style="44" customWidth="1"/>
    <col min="1280" max="1280" width="11.140625" style="44" customWidth="1"/>
    <col min="1281" max="1530" width="11.42578125" style="44"/>
    <col min="1531" max="1531" width="5.42578125" style="44" customWidth="1"/>
    <col min="1532" max="1532" width="25.42578125" style="44" customWidth="1"/>
    <col min="1533" max="1533" width="9.140625" style="44" customWidth="1"/>
    <col min="1534" max="1534" width="8.42578125" style="44" customWidth="1"/>
    <col min="1535" max="1535" width="33.5703125" style="44" customWidth="1"/>
    <col min="1536" max="1536" width="11.140625" style="44" customWidth="1"/>
    <col min="1537" max="1786" width="11.42578125" style="44"/>
    <col min="1787" max="1787" width="5.42578125" style="44" customWidth="1"/>
    <col min="1788" max="1788" width="25.42578125" style="44" customWidth="1"/>
    <col min="1789" max="1789" width="9.140625" style="44" customWidth="1"/>
    <col min="1790" max="1790" width="8.42578125" style="44" customWidth="1"/>
    <col min="1791" max="1791" width="33.5703125" style="44" customWidth="1"/>
    <col min="1792" max="1792" width="11.140625" style="44" customWidth="1"/>
    <col min="1793" max="2042" width="11.42578125" style="44"/>
    <col min="2043" max="2043" width="5.42578125" style="44" customWidth="1"/>
    <col min="2044" max="2044" width="25.42578125" style="44" customWidth="1"/>
    <col min="2045" max="2045" width="9.140625" style="44" customWidth="1"/>
    <col min="2046" max="2046" width="8.42578125" style="44" customWidth="1"/>
    <col min="2047" max="2047" width="33.5703125" style="44" customWidth="1"/>
    <col min="2048" max="2048" width="11.140625" style="44" customWidth="1"/>
    <col min="2049" max="2298" width="11.42578125" style="44"/>
    <col min="2299" max="2299" width="5.42578125" style="44" customWidth="1"/>
    <col min="2300" max="2300" width="25.42578125" style="44" customWidth="1"/>
    <col min="2301" max="2301" width="9.140625" style="44" customWidth="1"/>
    <col min="2302" max="2302" width="8.42578125" style="44" customWidth="1"/>
    <col min="2303" max="2303" width="33.5703125" style="44" customWidth="1"/>
    <col min="2304" max="2304" width="11.140625" style="44" customWidth="1"/>
    <col min="2305" max="2554" width="11.42578125" style="44"/>
    <col min="2555" max="2555" width="5.42578125" style="44" customWidth="1"/>
    <col min="2556" max="2556" width="25.42578125" style="44" customWidth="1"/>
    <col min="2557" max="2557" width="9.140625" style="44" customWidth="1"/>
    <col min="2558" max="2558" width="8.42578125" style="44" customWidth="1"/>
    <col min="2559" max="2559" width="33.5703125" style="44" customWidth="1"/>
    <col min="2560" max="2560" width="11.140625" style="44" customWidth="1"/>
    <col min="2561" max="2810" width="11.42578125" style="44"/>
    <col min="2811" max="2811" width="5.42578125" style="44" customWidth="1"/>
    <col min="2812" max="2812" width="25.42578125" style="44" customWidth="1"/>
    <col min="2813" max="2813" width="9.140625" style="44" customWidth="1"/>
    <col min="2814" max="2814" width="8.42578125" style="44" customWidth="1"/>
    <col min="2815" max="2815" width="33.5703125" style="44" customWidth="1"/>
    <col min="2816" max="2816" width="11.140625" style="44" customWidth="1"/>
    <col min="2817" max="3066" width="11.42578125" style="44"/>
    <col min="3067" max="3067" width="5.42578125" style="44" customWidth="1"/>
    <col min="3068" max="3068" width="25.42578125" style="44" customWidth="1"/>
    <col min="3069" max="3069" width="9.140625" style="44" customWidth="1"/>
    <col min="3070" max="3070" width="8.42578125" style="44" customWidth="1"/>
    <col min="3071" max="3071" width="33.5703125" style="44" customWidth="1"/>
    <col min="3072" max="3072" width="11.140625" style="44" customWidth="1"/>
    <col min="3073" max="3322" width="11.42578125" style="44"/>
    <col min="3323" max="3323" width="5.42578125" style="44" customWidth="1"/>
    <col min="3324" max="3324" width="25.42578125" style="44" customWidth="1"/>
    <col min="3325" max="3325" width="9.140625" style="44" customWidth="1"/>
    <col min="3326" max="3326" width="8.42578125" style="44" customWidth="1"/>
    <col min="3327" max="3327" width="33.5703125" style="44" customWidth="1"/>
    <col min="3328" max="3328" width="11.140625" style="44" customWidth="1"/>
    <col min="3329" max="3578" width="11.42578125" style="44"/>
    <col min="3579" max="3579" width="5.42578125" style="44" customWidth="1"/>
    <col min="3580" max="3580" width="25.42578125" style="44" customWidth="1"/>
    <col min="3581" max="3581" width="9.140625" style="44" customWidth="1"/>
    <col min="3582" max="3582" width="8.42578125" style="44" customWidth="1"/>
    <col min="3583" max="3583" width="33.5703125" style="44" customWidth="1"/>
    <col min="3584" max="3584" width="11.140625" style="44" customWidth="1"/>
    <col min="3585" max="3834" width="11.42578125" style="44"/>
    <col min="3835" max="3835" width="5.42578125" style="44" customWidth="1"/>
    <col min="3836" max="3836" width="25.42578125" style="44" customWidth="1"/>
    <col min="3837" max="3837" width="9.140625" style="44" customWidth="1"/>
    <col min="3838" max="3838" width="8.42578125" style="44" customWidth="1"/>
    <col min="3839" max="3839" width="33.5703125" style="44" customWidth="1"/>
    <col min="3840" max="3840" width="11.140625" style="44" customWidth="1"/>
    <col min="3841" max="4090" width="11.42578125" style="44"/>
    <col min="4091" max="4091" width="5.42578125" style="44" customWidth="1"/>
    <col min="4092" max="4092" width="25.42578125" style="44" customWidth="1"/>
    <col min="4093" max="4093" width="9.140625" style="44" customWidth="1"/>
    <col min="4094" max="4094" width="8.42578125" style="44" customWidth="1"/>
    <col min="4095" max="4095" width="33.5703125" style="44" customWidth="1"/>
    <col min="4096" max="4096" width="11.140625" style="44" customWidth="1"/>
    <col min="4097" max="4346" width="11.42578125" style="44"/>
    <col min="4347" max="4347" width="5.42578125" style="44" customWidth="1"/>
    <col min="4348" max="4348" width="25.42578125" style="44" customWidth="1"/>
    <col min="4349" max="4349" width="9.140625" style="44" customWidth="1"/>
    <col min="4350" max="4350" width="8.42578125" style="44" customWidth="1"/>
    <col min="4351" max="4351" width="33.5703125" style="44" customWidth="1"/>
    <col min="4352" max="4352" width="11.140625" style="44" customWidth="1"/>
    <col min="4353" max="4602" width="11.42578125" style="44"/>
    <col min="4603" max="4603" width="5.42578125" style="44" customWidth="1"/>
    <col min="4604" max="4604" width="25.42578125" style="44" customWidth="1"/>
    <col min="4605" max="4605" width="9.140625" style="44" customWidth="1"/>
    <col min="4606" max="4606" width="8.42578125" style="44" customWidth="1"/>
    <col min="4607" max="4607" width="33.5703125" style="44" customWidth="1"/>
    <col min="4608" max="4608" width="11.140625" style="44" customWidth="1"/>
    <col min="4609" max="4858" width="11.42578125" style="44"/>
    <col min="4859" max="4859" width="5.42578125" style="44" customWidth="1"/>
    <col min="4860" max="4860" width="25.42578125" style="44" customWidth="1"/>
    <col min="4861" max="4861" width="9.140625" style="44" customWidth="1"/>
    <col min="4862" max="4862" width="8.42578125" style="44" customWidth="1"/>
    <col min="4863" max="4863" width="33.5703125" style="44" customWidth="1"/>
    <col min="4864" max="4864" width="11.140625" style="44" customWidth="1"/>
    <col min="4865" max="5114" width="11.42578125" style="44"/>
    <col min="5115" max="5115" width="5.42578125" style="44" customWidth="1"/>
    <col min="5116" max="5116" width="25.42578125" style="44" customWidth="1"/>
    <col min="5117" max="5117" width="9.140625" style="44" customWidth="1"/>
    <col min="5118" max="5118" width="8.42578125" style="44" customWidth="1"/>
    <col min="5119" max="5119" width="33.5703125" style="44" customWidth="1"/>
    <col min="5120" max="5120" width="11.140625" style="44" customWidth="1"/>
    <col min="5121" max="5370" width="11.42578125" style="44"/>
    <col min="5371" max="5371" width="5.42578125" style="44" customWidth="1"/>
    <col min="5372" max="5372" width="25.42578125" style="44" customWidth="1"/>
    <col min="5373" max="5373" width="9.140625" style="44" customWidth="1"/>
    <col min="5374" max="5374" width="8.42578125" style="44" customWidth="1"/>
    <col min="5375" max="5375" width="33.5703125" style="44" customWidth="1"/>
    <col min="5376" max="5376" width="11.140625" style="44" customWidth="1"/>
    <col min="5377" max="5626" width="11.42578125" style="44"/>
    <col min="5627" max="5627" width="5.42578125" style="44" customWidth="1"/>
    <col min="5628" max="5628" width="25.42578125" style="44" customWidth="1"/>
    <col min="5629" max="5629" width="9.140625" style="44" customWidth="1"/>
    <col min="5630" max="5630" width="8.42578125" style="44" customWidth="1"/>
    <col min="5631" max="5631" width="33.5703125" style="44" customWidth="1"/>
    <col min="5632" max="5632" width="11.140625" style="44" customWidth="1"/>
    <col min="5633" max="5882" width="11.42578125" style="44"/>
    <col min="5883" max="5883" width="5.42578125" style="44" customWidth="1"/>
    <col min="5884" max="5884" width="25.42578125" style="44" customWidth="1"/>
    <col min="5885" max="5885" width="9.140625" style="44" customWidth="1"/>
    <col min="5886" max="5886" width="8.42578125" style="44" customWidth="1"/>
    <col min="5887" max="5887" width="33.5703125" style="44" customWidth="1"/>
    <col min="5888" max="5888" width="11.140625" style="44" customWidth="1"/>
    <col min="5889" max="6138" width="11.42578125" style="44"/>
    <col min="6139" max="6139" width="5.42578125" style="44" customWidth="1"/>
    <col min="6140" max="6140" width="25.42578125" style="44" customWidth="1"/>
    <col min="6141" max="6141" width="9.140625" style="44" customWidth="1"/>
    <col min="6142" max="6142" width="8.42578125" style="44" customWidth="1"/>
    <col min="6143" max="6143" width="33.5703125" style="44" customWidth="1"/>
    <col min="6144" max="6144" width="11.140625" style="44" customWidth="1"/>
    <col min="6145" max="6394" width="11.42578125" style="44"/>
    <col min="6395" max="6395" width="5.42578125" style="44" customWidth="1"/>
    <col min="6396" max="6396" width="25.42578125" style="44" customWidth="1"/>
    <col min="6397" max="6397" width="9.140625" style="44" customWidth="1"/>
    <col min="6398" max="6398" width="8.42578125" style="44" customWidth="1"/>
    <col min="6399" max="6399" width="33.5703125" style="44" customWidth="1"/>
    <col min="6400" max="6400" width="11.140625" style="44" customWidth="1"/>
    <col min="6401" max="6650" width="11.42578125" style="44"/>
    <col min="6651" max="6651" width="5.42578125" style="44" customWidth="1"/>
    <col min="6652" max="6652" width="25.42578125" style="44" customWidth="1"/>
    <col min="6653" max="6653" width="9.140625" style="44" customWidth="1"/>
    <col min="6654" max="6654" width="8.42578125" style="44" customWidth="1"/>
    <col min="6655" max="6655" width="33.5703125" style="44" customWidth="1"/>
    <col min="6656" max="6656" width="11.140625" style="44" customWidth="1"/>
    <col min="6657" max="6906" width="11.42578125" style="44"/>
    <col min="6907" max="6907" width="5.42578125" style="44" customWidth="1"/>
    <col min="6908" max="6908" width="25.42578125" style="44" customWidth="1"/>
    <col min="6909" max="6909" width="9.140625" style="44" customWidth="1"/>
    <col min="6910" max="6910" width="8.42578125" style="44" customWidth="1"/>
    <col min="6911" max="6911" width="33.5703125" style="44" customWidth="1"/>
    <col min="6912" max="6912" width="11.140625" style="44" customWidth="1"/>
    <col min="6913" max="7162" width="11.42578125" style="44"/>
    <col min="7163" max="7163" width="5.42578125" style="44" customWidth="1"/>
    <col min="7164" max="7164" width="25.42578125" style="44" customWidth="1"/>
    <col min="7165" max="7165" width="9.140625" style="44" customWidth="1"/>
    <col min="7166" max="7166" width="8.42578125" style="44" customWidth="1"/>
    <col min="7167" max="7167" width="33.5703125" style="44" customWidth="1"/>
    <col min="7168" max="7168" width="11.140625" style="44" customWidth="1"/>
    <col min="7169" max="7418" width="11.42578125" style="44"/>
    <col min="7419" max="7419" width="5.42578125" style="44" customWidth="1"/>
    <col min="7420" max="7420" width="25.42578125" style="44" customWidth="1"/>
    <col min="7421" max="7421" width="9.140625" style="44" customWidth="1"/>
    <col min="7422" max="7422" width="8.42578125" style="44" customWidth="1"/>
    <col min="7423" max="7423" width="33.5703125" style="44" customWidth="1"/>
    <col min="7424" max="7424" width="11.140625" style="44" customWidth="1"/>
    <col min="7425" max="7674" width="11.42578125" style="44"/>
    <col min="7675" max="7675" width="5.42578125" style="44" customWidth="1"/>
    <col min="7676" max="7676" width="25.42578125" style="44" customWidth="1"/>
    <col min="7677" max="7677" width="9.140625" style="44" customWidth="1"/>
    <col min="7678" max="7678" width="8.42578125" style="44" customWidth="1"/>
    <col min="7679" max="7679" width="33.5703125" style="44" customWidth="1"/>
    <col min="7680" max="7680" width="11.140625" style="44" customWidth="1"/>
    <col min="7681" max="7930" width="11.42578125" style="44"/>
    <col min="7931" max="7931" width="5.42578125" style="44" customWidth="1"/>
    <col min="7932" max="7932" width="25.42578125" style="44" customWidth="1"/>
    <col min="7933" max="7933" width="9.140625" style="44" customWidth="1"/>
    <col min="7934" max="7934" width="8.42578125" style="44" customWidth="1"/>
    <col min="7935" max="7935" width="33.5703125" style="44" customWidth="1"/>
    <col min="7936" max="7936" width="11.140625" style="44" customWidth="1"/>
    <col min="7937" max="8186" width="11.42578125" style="44"/>
    <col min="8187" max="8187" width="5.42578125" style="44" customWidth="1"/>
    <col min="8188" max="8188" width="25.42578125" style="44" customWidth="1"/>
    <col min="8189" max="8189" width="9.140625" style="44" customWidth="1"/>
    <col min="8190" max="8190" width="8.42578125" style="44" customWidth="1"/>
    <col min="8191" max="8191" width="33.5703125" style="44" customWidth="1"/>
    <col min="8192" max="8192" width="11.140625" style="44" customWidth="1"/>
    <col min="8193" max="8442" width="11.42578125" style="44"/>
    <col min="8443" max="8443" width="5.42578125" style="44" customWidth="1"/>
    <col min="8444" max="8444" width="25.42578125" style="44" customWidth="1"/>
    <col min="8445" max="8445" width="9.140625" style="44" customWidth="1"/>
    <col min="8446" max="8446" width="8.42578125" style="44" customWidth="1"/>
    <col min="8447" max="8447" width="33.5703125" style="44" customWidth="1"/>
    <col min="8448" max="8448" width="11.140625" style="44" customWidth="1"/>
    <col min="8449" max="8698" width="11.42578125" style="44"/>
    <col min="8699" max="8699" width="5.42578125" style="44" customWidth="1"/>
    <col min="8700" max="8700" width="25.42578125" style="44" customWidth="1"/>
    <col min="8701" max="8701" width="9.140625" style="44" customWidth="1"/>
    <col min="8702" max="8702" width="8.42578125" style="44" customWidth="1"/>
    <col min="8703" max="8703" width="33.5703125" style="44" customWidth="1"/>
    <col min="8704" max="8704" width="11.140625" style="44" customWidth="1"/>
    <col min="8705" max="8954" width="11.42578125" style="44"/>
    <col min="8955" max="8955" width="5.42578125" style="44" customWidth="1"/>
    <col min="8956" max="8956" width="25.42578125" style="44" customWidth="1"/>
    <col min="8957" max="8957" width="9.140625" style="44" customWidth="1"/>
    <col min="8958" max="8958" width="8.42578125" style="44" customWidth="1"/>
    <col min="8959" max="8959" width="33.5703125" style="44" customWidth="1"/>
    <col min="8960" max="8960" width="11.140625" style="44" customWidth="1"/>
    <col min="8961" max="9210" width="11.42578125" style="44"/>
    <col min="9211" max="9211" width="5.42578125" style="44" customWidth="1"/>
    <col min="9212" max="9212" width="25.42578125" style="44" customWidth="1"/>
    <col min="9213" max="9213" width="9.140625" style="44" customWidth="1"/>
    <col min="9214" max="9214" width="8.42578125" style="44" customWidth="1"/>
    <col min="9215" max="9215" width="33.5703125" style="44" customWidth="1"/>
    <col min="9216" max="9216" width="11.140625" style="44" customWidth="1"/>
    <col min="9217" max="9466" width="11.42578125" style="44"/>
    <col min="9467" max="9467" width="5.42578125" style="44" customWidth="1"/>
    <col min="9468" max="9468" width="25.42578125" style="44" customWidth="1"/>
    <col min="9469" max="9469" width="9.140625" style="44" customWidth="1"/>
    <col min="9470" max="9470" width="8.42578125" style="44" customWidth="1"/>
    <col min="9471" max="9471" width="33.5703125" style="44" customWidth="1"/>
    <col min="9472" max="9472" width="11.140625" style="44" customWidth="1"/>
    <col min="9473" max="9722" width="11.42578125" style="44"/>
    <col min="9723" max="9723" width="5.42578125" style="44" customWidth="1"/>
    <col min="9724" max="9724" width="25.42578125" style="44" customWidth="1"/>
    <col min="9725" max="9725" width="9.140625" style="44" customWidth="1"/>
    <col min="9726" max="9726" width="8.42578125" style="44" customWidth="1"/>
    <col min="9727" max="9727" width="33.5703125" style="44" customWidth="1"/>
    <col min="9728" max="9728" width="11.140625" style="44" customWidth="1"/>
    <col min="9729" max="9978" width="11.42578125" style="44"/>
    <col min="9979" max="9979" width="5.42578125" style="44" customWidth="1"/>
    <col min="9980" max="9980" width="25.42578125" style="44" customWidth="1"/>
    <col min="9981" max="9981" width="9.140625" style="44" customWidth="1"/>
    <col min="9982" max="9982" width="8.42578125" style="44" customWidth="1"/>
    <col min="9983" max="9983" width="33.5703125" style="44" customWidth="1"/>
    <col min="9984" max="9984" width="11.140625" style="44" customWidth="1"/>
    <col min="9985" max="10234" width="11.42578125" style="44"/>
    <col min="10235" max="10235" width="5.42578125" style="44" customWidth="1"/>
    <col min="10236" max="10236" width="25.42578125" style="44" customWidth="1"/>
    <col min="10237" max="10237" width="9.140625" style="44" customWidth="1"/>
    <col min="10238" max="10238" width="8.42578125" style="44" customWidth="1"/>
    <col min="10239" max="10239" width="33.5703125" style="44" customWidth="1"/>
    <col min="10240" max="10240" width="11.140625" style="44" customWidth="1"/>
    <col min="10241" max="10490" width="11.42578125" style="44"/>
    <col min="10491" max="10491" width="5.42578125" style="44" customWidth="1"/>
    <col min="10492" max="10492" width="25.42578125" style="44" customWidth="1"/>
    <col min="10493" max="10493" width="9.140625" style="44" customWidth="1"/>
    <col min="10494" max="10494" width="8.42578125" style="44" customWidth="1"/>
    <col min="10495" max="10495" width="33.5703125" style="44" customWidth="1"/>
    <col min="10496" max="10496" width="11.140625" style="44" customWidth="1"/>
    <col min="10497" max="10746" width="11.42578125" style="44"/>
    <col min="10747" max="10747" width="5.42578125" style="44" customWidth="1"/>
    <col min="10748" max="10748" width="25.42578125" style="44" customWidth="1"/>
    <col min="10749" max="10749" width="9.140625" style="44" customWidth="1"/>
    <col min="10750" max="10750" width="8.42578125" style="44" customWidth="1"/>
    <col min="10751" max="10751" width="33.5703125" style="44" customWidth="1"/>
    <col min="10752" max="10752" width="11.140625" style="44" customWidth="1"/>
    <col min="10753" max="11002" width="11.42578125" style="44"/>
    <col min="11003" max="11003" width="5.42578125" style="44" customWidth="1"/>
    <col min="11004" max="11004" width="25.42578125" style="44" customWidth="1"/>
    <col min="11005" max="11005" width="9.140625" style="44" customWidth="1"/>
    <col min="11006" max="11006" width="8.42578125" style="44" customWidth="1"/>
    <col min="11007" max="11007" width="33.5703125" style="44" customWidth="1"/>
    <col min="11008" max="11008" width="11.140625" style="44" customWidth="1"/>
    <col min="11009" max="11258" width="11.42578125" style="44"/>
    <col min="11259" max="11259" width="5.42578125" style="44" customWidth="1"/>
    <col min="11260" max="11260" width="25.42578125" style="44" customWidth="1"/>
    <col min="11261" max="11261" width="9.140625" style="44" customWidth="1"/>
    <col min="11262" max="11262" width="8.42578125" style="44" customWidth="1"/>
    <col min="11263" max="11263" width="33.5703125" style="44" customWidth="1"/>
    <col min="11264" max="11264" width="11.140625" style="44" customWidth="1"/>
    <col min="11265" max="11514" width="11.42578125" style="44"/>
    <col min="11515" max="11515" width="5.42578125" style="44" customWidth="1"/>
    <col min="11516" max="11516" width="25.42578125" style="44" customWidth="1"/>
    <col min="11517" max="11517" width="9.140625" style="44" customWidth="1"/>
    <col min="11518" max="11518" width="8.42578125" style="44" customWidth="1"/>
    <col min="11519" max="11519" width="33.5703125" style="44" customWidth="1"/>
    <col min="11520" max="11520" width="11.140625" style="44" customWidth="1"/>
    <col min="11521" max="11770" width="11.42578125" style="44"/>
    <col min="11771" max="11771" width="5.42578125" style="44" customWidth="1"/>
    <col min="11772" max="11772" width="25.42578125" style="44" customWidth="1"/>
    <col min="11773" max="11773" width="9.140625" style="44" customWidth="1"/>
    <col min="11774" max="11774" width="8.42578125" style="44" customWidth="1"/>
    <col min="11775" max="11775" width="33.5703125" style="44" customWidth="1"/>
    <col min="11776" max="11776" width="11.140625" style="44" customWidth="1"/>
    <col min="11777" max="12026" width="11.42578125" style="44"/>
    <col min="12027" max="12027" width="5.42578125" style="44" customWidth="1"/>
    <col min="12028" max="12028" width="25.42578125" style="44" customWidth="1"/>
    <col min="12029" max="12029" width="9.140625" style="44" customWidth="1"/>
    <col min="12030" max="12030" width="8.42578125" style="44" customWidth="1"/>
    <col min="12031" max="12031" width="33.5703125" style="44" customWidth="1"/>
    <col min="12032" max="12032" width="11.140625" style="44" customWidth="1"/>
    <col min="12033" max="12282" width="11.42578125" style="44"/>
    <col min="12283" max="12283" width="5.42578125" style="44" customWidth="1"/>
    <col min="12284" max="12284" width="25.42578125" style="44" customWidth="1"/>
    <col min="12285" max="12285" width="9.140625" style="44" customWidth="1"/>
    <col min="12286" max="12286" width="8.42578125" style="44" customWidth="1"/>
    <col min="12287" max="12287" width="33.5703125" style="44" customWidth="1"/>
    <col min="12288" max="12288" width="11.140625" style="44" customWidth="1"/>
    <col min="12289" max="12538" width="11.42578125" style="44"/>
    <col min="12539" max="12539" width="5.42578125" style="44" customWidth="1"/>
    <col min="12540" max="12540" width="25.42578125" style="44" customWidth="1"/>
    <col min="12541" max="12541" width="9.140625" style="44" customWidth="1"/>
    <col min="12542" max="12542" width="8.42578125" style="44" customWidth="1"/>
    <col min="12543" max="12543" width="33.5703125" style="44" customWidth="1"/>
    <col min="12544" max="12544" width="11.140625" style="44" customWidth="1"/>
    <col min="12545" max="12794" width="11.42578125" style="44"/>
    <col min="12795" max="12795" width="5.42578125" style="44" customWidth="1"/>
    <col min="12796" max="12796" width="25.42578125" style="44" customWidth="1"/>
    <col min="12797" max="12797" width="9.140625" style="44" customWidth="1"/>
    <col min="12798" max="12798" width="8.42578125" style="44" customWidth="1"/>
    <col min="12799" max="12799" width="33.5703125" style="44" customWidth="1"/>
    <col min="12800" max="12800" width="11.140625" style="44" customWidth="1"/>
    <col min="12801" max="13050" width="11.42578125" style="44"/>
    <col min="13051" max="13051" width="5.42578125" style="44" customWidth="1"/>
    <col min="13052" max="13052" width="25.42578125" style="44" customWidth="1"/>
    <col min="13053" max="13053" width="9.140625" style="44" customWidth="1"/>
    <col min="13054" max="13054" width="8.42578125" style="44" customWidth="1"/>
    <col min="13055" max="13055" width="33.5703125" style="44" customWidth="1"/>
    <col min="13056" max="13056" width="11.140625" style="44" customWidth="1"/>
    <col min="13057" max="13306" width="11.42578125" style="44"/>
    <col min="13307" max="13307" width="5.42578125" style="44" customWidth="1"/>
    <col min="13308" max="13308" width="25.42578125" style="44" customWidth="1"/>
    <col min="13309" max="13309" width="9.140625" style="44" customWidth="1"/>
    <col min="13310" max="13310" width="8.42578125" style="44" customWidth="1"/>
    <col min="13311" max="13311" width="33.5703125" style="44" customWidth="1"/>
    <col min="13312" max="13312" width="11.140625" style="44" customWidth="1"/>
    <col min="13313" max="13562" width="11.42578125" style="44"/>
    <col min="13563" max="13563" width="5.42578125" style="44" customWidth="1"/>
    <col min="13564" max="13564" width="25.42578125" style="44" customWidth="1"/>
    <col min="13565" max="13565" width="9.140625" style="44" customWidth="1"/>
    <col min="13566" max="13566" width="8.42578125" style="44" customWidth="1"/>
    <col min="13567" max="13567" width="33.5703125" style="44" customWidth="1"/>
    <col min="13568" max="13568" width="11.140625" style="44" customWidth="1"/>
    <col min="13569" max="13818" width="11.42578125" style="44"/>
    <col min="13819" max="13819" width="5.42578125" style="44" customWidth="1"/>
    <col min="13820" max="13820" width="25.42578125" style="44" customWidth="1"/>
    <col min="13821" max="13821" width="9.140625" style="44" customWidth="1"/>
    <col min="13822" max="13822" width="8.42578125" style="44" customWidth="1"/>
    <col min="13823" max="13823" width="33.5703125" style="44" customWidth="1"/>
    <col min="13824" max="13824" width="11.140625" style="44" customWidth="1"/>
    <col min="13825" max="14074" width="11.42578125" style="44"/>
    <col min="14075" max="14075" width="5.42578125" style="44" customWidth="1"/>
    <col min="14076" max="14076" width="25.42578125" style="44" customWidth="1"/>
    <col min="14077" max="14077" width="9.140625" style="44" customWidth="1"/>
    <col min="14078" max="14078" width="8.42578125" style="44" customWidth="1"/>
    <col min="14079" max="14079" width="33.5703125" style="44" customWidth="1"/>
    <col min="14080" max="14080" width="11.140625" style="44" customWidth="1"/>
    <col min="14081" max="14330" width="11.42578125" style="44"/>
    <col min="14331" max="14331" width="5.42578125" style="44" customWidth="1"/>
    <col min="14332" max="14332" width="25.42578125" style="44" customWidth="1"/>
    <col min="14333" max="14333" width="9.140625" style="44" customWidth="1"/>
    <col min="14334" max="14334" width="8.42578125" style="44" customWidth="1"/>
    <col min="14335" max="14335" width="33.5703125" style="44" customWidth="1"/>
    <col min="14336" max="14336" width="11.140625" style="44" customWidth="1"/>
    <col min="14337" max="14586" width="11.42578125" style="44"/>
    <col min="14587" max="14587" width="5.42578125" style="44" customWidth="1"/>
    <col min="14588" max="14588" width="25.42578125" style="44" customWidth="1"/>
    <col min="14589" max="14589" width="9.140625" style="44" customWidth="1"/>
    <col min="14590" max="14590" width="8.42578125" style="44" customWidth="1"/>
    <col min="14591" max="14591" width="33.5703125" style="44" customWidth="1"/>
    <col min="14592" max="14592" width="11.140625" style="44" customWidth="1"/>
    <col min="14593" max="14842" width="11.42578125" style="44"/>
    <col min="14843" max="14843" width="5.42578125" style="44" customWidth="1"/>
    <col min="14844" max="14844" width="25.42578125" style="44" customWidth="1"/>
    <col min="14845" max="14845" width="9.140625" style="44" customWidth="1"/>
    <col min="14846" max="14846" width="8.42578125" style="44" customWidth="1"/>
    <col min="14847" max="14847" width="33.5703125" style="44" customWidth="1"/>
    <col min="14848" max="14848" width="11.140625" style="44" customWidth="1"/>
    <col min="14849" max="15098" width="11.42578125" style="44"/>
    <col min="15099" max="15099" width="5.42578125" style="44" customWidth="1"/>
    <col min="15100" max="15100" width="25.42578125" style="44" customWidth="1"/>
    <col min="15101" max="15101" width="9.140625" style="44" customWidth="1"/>
    <col min="15102" max="15102" width="8.42578125" style="44" customWidth="1"/>
    <col min="15103" max="15103" width="33.5703125" style="44" customWidth="1"/>
    <col min="15104" max="15104" width="11.140625" style="44" customWidth="1"/>
    <col min="15105" max="15354" width="11.42578125" style="44"/>
    <col min="15355" max="15355" width="5.42578125" style="44" customWidth="1"/>
    <col min="15356" max="15356" width="25.42578125" style="44" customWidth="1"/>
    <col min="15357" max="15357" width="9.140625" style="44" customWidth="1"/>
    <col min="15358" max="15358" width="8.42578125" style="44" customWidth="1"/>
    <col min="15359" max="15359" width="33.5703125" style="44" customWidth="1"/>
    <col min="15360" max="15360" width="11.140625" style="44" customWidth="1"/>
    <col min="15361" max="15610" width="11.42578125" style="44"/>
    <col min="15611" max="15611" width="5.42578125" style="44" customWidth="1"/>
    <col min="15612" max="15612" width="25.42578125" style="44" customWidth="1"/>
    <col min="15613" max="15613" width="9.140625" style="44" customWidth="1"/>
    <col min="15614" max="15614" width="8.42578125" style="44" customWidth="1"/>
    <col min="15615" max="15615" width="33.5703125" style="44" customWidth="1"/>
    <col min="15616" max="15616" width="11.140625" style="44" customWidth="1"/>
    <col min="15617" max="15866" width="11.42578125" style="44"/>
    <col min="15867" max="15867" width="5.42578125" style="44" customWidth="1"/>
    <col min="15868" max="15868" width="25.42578125" style="44" customWidth="1"/>
    <col min="15869" max="15869" width="9.140625" style="44" customWidth="1"/>
    <col min="15870" max="15870" width="8.42578125" style="44" customWidth="1"/>
    <col min="15871" max="15871" width="33.5703125" style="44" customWidth="1"/>
    <col min="15872" max="15872" width="11.140625" style="44" customWidth="1"/>
    <col min="15873" max="16122" width="11.42578125" style="44"/>
    <col min="16123" max="16123" width="5.42578125" style="44" customWidth="1"/>
    <col min="16124" max="16124" width="25.42578125" style="44" customWidth="1"/>
    <col min="16125" max="16125" width="9.140625" style="44" customWidth="1"/>
    <col min="16126" max="16126" width="8.42578125" style="44" customWidth="1"/>
    <col min="16127" max="16127" width="33.5703125" style="44" customWidth="1"/>
    <col min="16128" max="16128" width="11.140625" style="44" customWidth="1"/>
    <col min="16129" max="16384" width="11.42578125" style="44"/>
  </cols>
  <sheetData>
    <row r="1" spans="1:9" ht="15" customHeight="1" x14ac:dyDescent="0.3">
      <c r="G1" s="1" t="s">
        <v>0</v>
      </c>
    </row>
    <row r="2" spans="1:9" ht="15" customHeight="1" x14ac:dyDescent="0.3">
      <c r="G2" s="3" t="s">
        <v>1</v>
      </c>
    </row>
    <row r="3" spans="1:9" ht="15" customHeight="1" x14ac:dyDescent="0.3"/>
    <row r="4" spans="1:9" s="46" customFormat="1" ht="15" customHeight="1" x14ac:dyDescent="0.25">
      <c r="A4" s="45"/>
    </row>
    <row r="5" spans="1:9" ht="21" customHeight="1" x14ac:dyDescent="0.3">
      <c r="A5" s="207" t="s">
        <v>96</v>
      </c>
      <c r="B5" s="208"/>
      <c r="C5" s="208"/>
      <c r="D5" s="208"/>
      <c r="E5" s="208"/>
      <c r="F5" s="208"/>
      <c r="G5" s="209"/>
    </row>
    <row r="6" spans="1:9" ht="30" customHeight="1" x14ac:dyDescent="0.3">
      <c r="A6" s="210" t="s">
        <v>27</v>
      </c>
      <c r="B6" s="210"/>
      <c r="C6" s="210"/>
      <c r="D6" s="210"/>
      <c r="E6" s="210"/>
      <c r="F6" s="210"/>
      <c r="G6" s="210"/>
    </row>
    <row r="7" spans="1:9" ht="23.25" customHeight="1" x14ac:dyDescent="0.3">
      <c r="A7" s="47" t="s">
        <v>28</v>
      </c>
      <c r="B7" s="47" t="s">
        <v>29</v>
      </c>
      <c r="C7" s="47">
        <v>2020</v>
      </c>
      <c r="D7" s="47">
        <v>2021</v>
      </c>
      <c r="E7" s="47">
        <v>2022</v>
      </c>
      <c r="F7" s="47">
        <v>2023</v>
      </c>
      <c r="G7" s="47" t="s">
        <v>95</v>
      </c>
    </row>
    <row r="8" spans="1:9" ht="4.5" customHeight="1" x14ac:dyDescent="0.3">
      <c r="A8" s="48"/>
      <c r="B8" s="48"/>
      <c r="C8" s="48"/>
      <c r="D8" s="48"/>
      <c r="E8" s="48"/>
      <c r="F8" s="48"/>
      <c r="G8" s="48"/>
    </row>
    <row r="9" spans="1:9" ht="15" customHeight="1" x14ac:dyDescent="0.3">
      <c r="A9" s="49" t="s">
        <v>30</v>
      </c>
      <c r="B9" s="50"/>
      <c r="C9" s="50"/>
      <c r="D9" s="50"/>
      <c r="E9" s="50"/>
      <c r="F9" s="51"/>
      <c r="G9" s="51"/>
    </row>
    <row r="10" spans="1:9" ht="27.95" customHeight="1" x14ac:dyDescent="0.3">
      <c r="A10" s="174">
        <v>1</v>
      </c>
      <c r="B10" s="175" t="s">
        <v>31</v>
      </c>
      <c r="C10" s="175">
        <v>24.59</v>
      </c>
      <c r="D10" s="193">
        <v>20.13</v>
      </c>
      <c r="E10" s="193">
        <v>20.22</v>
      </c>
      <c r="F10" s="176">
        <f>reprobación!B11</f>
        <v>22</v>
      </c>
      <c r="G10" s="194">
        <f t="shared" ref="G10:G15" si="0">F10-E10</f>
        <v>1.7800000000000011</v>
      </c>
      <c r="H10" s="56"/>
    </row>
    <row r="11" spans="1:9" ht="27.95" customHeight="1" x14ac:dyDescent="0.3">
      <c r="A11" s="52">
        <v>2</v>
      </c>
      <c r="B11" s="53" t="s">
        <v>32</v>
      </c>
      <c r="C11" s="191">
        <v>28156</v>
      </c>
      <c r="D11" s="59">
        <v>50755</v>
      </c>
      <c r="E11" s="59">
        <v>69395</v>
      </c>
      <c r="F11" s="59">
        <f>NacionalCobertura79113236[[#This Row],[Valor]]</f>
        <v>48029</v>
      </c>
      <c r="G11" s="59">
        <f t="shared" ref="G11:G13" si="1">F11-E11</f>
        <v>-21366</v>
      </c>
      <c r="H11" s="56"/>
    </row>
    <row r="12" spans="1:9" ht="27.95" customHeight="1" x14ac:dyDescent="0.3">
      <c r="A12" s="57">
        <v>3</v>
      </c>
      <c r="B12" s="58" t="s">
        <v>33</v>
      </c>
      <c r="C12" s="192">
        <v>3773</v>
      </c>
      <c r="D12" s="61">
        <v>4391</v>
      </c>
      <c r="E12" s="61">
        <v>5014</v>
      </c>
      <c r="F12" s="61">
        <f>servtec!B11</f>
        <v>7245</v>
      </c>
      <c r="G12" s="61">
        <f t="shared" si="1"/>
        <v>2231</v>
      </c>
      <c r="H12" s="56"/>
      <c r="I12" s="60"/>
    </row>
    <row r="13" spans="1:9" ht="27.95" customHeight="1" x14ac:dyDescent="0.3">
      <c r="A13" s="52">
        <v>4</v>
      </c>
      <c r="B13" s="53" t="s">
        <v>34</v>
      </c>
      <c r="C13" s="191">
        <v>24371</v>
      </c>
      <c r="D13" s="59">
        <v>39430</v>
      </c>
      <c r="E13" s="59">
        <v>30755</v>
      </c>
      <c r="F13" s="59">
        <f>certificación!B11</f>
        <v>37058</v>
      </c>
      <c r="G13" s="59">
        <f t="shared" si="1"/>
        <v>6303</v>
      </c>
      <c r="H13" s="56"/>
      <c r="I13" s="60"/>
    </row>
    <row r="14" spans="1:9" ht="27.95" customHeight="1" x14ac:dyDescent="0.3">
      <c r="A14" s="57">
        <v>5</v>
      </c>
      <c r="B14" s="58" t="s">
        <v>82</v>
      </c>
      <c r="C14" s="192">
        <v>32750</v>
      </c>
      <c r="D14" s="61">
        <v>48140</v>
      </c>
      <c r="E14" s="61">
        <v>39011</v>
      </c>
      <c r="F14" s="61">
        <f>evaluación!B11</f>
        <v>48990</v>
      </c>
      <c r="G14" s="61">
        <f t="shared" si="0"/>
        <v>9979</v>
      </c>
      <c r="H14" s="56"/>
      <c r="I14" s="60"/>
    </row>
    <row r="15" spans="1:9" ht="27.95" customHeight="1" x14ac:dyDescent="0.3">
      <c r="A15" s="52">
        <v>6</v>
      </c>
      <c r="B15" s="53" t="s">
        <v>35</v>
      </c>
      <c r="C15" s="53">
        <v>2.6</v>
      </c>
      <c r="D15" s="114">
        <v>4.4000000000000004</v>
      </c>
      <c r="E15" s="114">
        <v>3.6</v>
      </c>
      <c r="F15" s="114">
        <v>6</v>
      </c>
      <c r="G15" s="114">
        <f t="shared" si="0"/>
        <v>2.4</v>
      </c>
      <c r="H15" s="56"/>
    </row>
    <row r="16" spans="1:9" ht="27.95" customHeight="1" x14ac:dyDescent="0.3">
      <c r="A16" s="174">
        <v>7</v>
      </c>
      <c r="B16" s="175" t="s">
        <v>94</v>
      </c>
      <c r="C16" s="175"/>
      <c r="D16" s="176"/>
      <c r="E16" s="176">
        <v>87.696019300361883</v>
      </c>
      <c r="F16" s="176">
        <v>125</v>
      </c>
      <c r="G16" s="177">
        <f>F16-E16</f>
        <v>37.303980699638117</v>
      </c>
      <c r="H16" s="56"/>
    </row>
    <row r="17" spans="1:8" ht="9" customHeight="1" x14ac:dyDescent="0.3">
      <c r="A17" s="62"/>
      <c r="B17" s="63"/>
      <c r="C17" s="63"/>
      <c r="D17" s="64"/>
      <c r="E17" s="64"/>
      <c r="F17" s="64"/>
      <c r="G17" s="64"/>
    </row>
    <row r="18" spans="1:8" ht="15" customHeight="1" x14ac:dyDescent="0.3">
      <c r="A18" s="65" t="s">
        <v>36</v>
      </c>
      <c r="B18" s="66"/>
      <c r="C18" s="66"/>
      <c r="D18" s="66"/>
      <c r="E18" s="66"/>
      <c r="F18" s="67"/>
      <c r="G18" s="67"/>
    </row>
    <row r="19" spans="1:8" ht="35.1" customHeight="1" x14ac:dyDescent="0.3">
      <c r="A19" s="68">
        <v>6</v>
      </c>
      <c r="B19" s="69" t="s">
        <v>37</v>
      </c>
      <c r="C19" s="190">
        <v>28</v>
      </c>
      <c r="D19" s="54">
        <v>27.885192910244484</v>
      </c>
      <c r="E19" s="54">
        <v>30.131950717059432</v>
      </c>
      <c r="F19" s="54">
        <f>cd!D13</f>
        <v>29.954790264361939</v>
      </c>
      <c r="G19" s="55">
        <f t="shared" ref="G19:G25" si="2">F19-E19</f>
        <v>-0.17716045269749259</v>
      </c>
      <c r="H19" s="70"/>
    </row>
    <row r="20" spans="1:8" ht="35.1" customHeight="1" x14ac:dyDescent="0.3">
      <c r="A20" s="57">
        <v>7</v>
      </c>
      <c r="B20" s="71" t="s">
        <v>38</v>
      </c>
      <c r="C20" s="71">
        <v>99.7</v>
      </c>
      <c r="D20" s="72">
        <v>98.390701927037654</v>
      </c>
      <c r="E20" s="72">
        <v>98.567984316351883</v>
      </c>
      <c r="F20" s="72">
        <f>eprt!D13</f>
        <v>98.50273550932917</v>
      </c>
      <c r="G20" s="72">
        <f t="shared" si="2"/>
        <v>-6.5248807022712185E-2</v>
      </c>
      <c r="H20" s="70"/>
    </row>
    <row r="21" spans="1:8" ht="39" customHeight="1" x14ac:dyDescent="0.3">
      <c r="A21" s="68">
        <v>8</v>
      </c>
      <c r="B21" s="69" t="s">
        <v>39</v>
      </c>
      <c r="C21" s="190">
        <v>100</v>
      </c>
      <c r="D21" s="55">
        <v>100</v>
      </c>
      <c r="E21" s="55">
        <v>100</v>
      </c>
      <c r="F21" s="55">
        <f>epr!D13</f>
        <v>100</v>
      </c>
      <c r="G21" s="55">
        <f t="shared" si="2"/>
        <v>0</v>
      </c>
      <c r="H21" s="70"/>
    </row>
    <row r="22" spans="1:8" ht="41.25" customHeight="1" x14ac:dyDescent="0.3">
      <c r="A22" s="57">
        <v>9</v>
      </c>
      <c r="B22" s="71" t="s">
        <v>40</v>
      </c>
      <c r="C22" s="71">
        <v>99.7</v>
      </c>
      <c r="D22" s="72">
        <v>98.390701927037654</v>
      </c>
      <c r="E22" s="72">
        <v>98.567984316351883</v>
      </c>
      <c r="F22" s="72">
        <f>egc!D13</f>
        <v>98.50273550932917</v>
      </c>
      <c r="G22" s="72">
        <f t="shared" si="2"/>
        <v>-6.5248807022712185E-2</v>
      </c>
      <c r="H22" s="70"/>
    </row>
    <row r="23" spans="1:8" ht="40.5" customHeight="1" x14ac:dyDescent="0.3">
      <c r="A23" s="68">
        <v>10</v>
      </c>
      <c r="B23" s="69" t="s">
        <v>41</v>
      </c>
      <c r="C23" s="190">
        <v>0</v>
      </c>
      <c r="D23" s="55">
        <v>0</v>
      </c>
      <c r="E23" s="55">
        <v>0</v>
      </c>
      <c r="F23" s="55">
        <f>egi!D13</f>
        <v>0</v>
      </c>
      <c r="G23" s="55">
        <f t="shared" si="2"/>
        <v>0</v>
      </c>
      <c r="H23" s="70"/>
    </row>
    <row r="24" spans="1:8" ht="35.1" customHeight="1" x14ac:dyDescent="0.3">
      <c r="A24" s="57">
        <v>11</v>
      </c>
      <c r="B24" s="71" t="s">
        <v>42</v>
      </c>
      <c r="C24" s="71">
        <v>2.9</v>
      </c>
      <c r="D24" s="72">
        <v>0.82346573095728326</v>
      </c>
      <c r="E24" s="72">
        <v>0.78629753451662299</v>
      </c>
      <c r="F24" s="72">
        <f>auto!D13</f>
        <v>0.94254185683906733</v>
      </c>
      <c r="G24" s="72">
        <f t="shared" si="2"/>
        <v>0.15624432232244434</v>
      </c>
      <c r="H24" s="70"/>
    </row>
    <row r="25" spans="1:8" ht="35.1" customHeight="1" x14ac:dyDescent="0.3">
      <c r="A25" s="68">
        <v>12</v>
      </c>
      <c r="B25" s="69" t="s">
        <v>43</v>
      </c>
      <c r="C25" s="190">
        <v>92</v>
      </c>
      <c r="D25" s="55">
        <v>61.687173292116803</v>
      </c>
      <c r="E25" s="55">
        <v>85.369288654347685</v>
      </c>
      <c r="F25" s="55">
        <f>capip!D13</f>
        <v>120.53379490997899</v>
      </c>
      <c r="G25" s="55">
        <f t="shared" si="2"/>
        <v>35.164506255631309</v>
      </c>
      <c r="H25" s="70"/>
    </row>
    <row r="26" spans="1:8" ht="12" customHeight="1" x14ac:dyDescent="0.35">
      <c r="A26" s="73"/>
      <c r="B26" s="74"/>
      <c r="C26" s="74"/>
      <c r="D26" s="75"/>
      <c r="E26" s="75"/>
      <c r="F26" s="75"/>
      <c r="G26" s="75"/>
    </row>
    <row r="27" spans="1:8" ht="98.25" customHeight="1" x14ac:dyDescent="0.3">
      <c r="A27" s="211"/>
      <c r="B27" s="211"/>
      <c r="C27" s="211"/>
      <c r="D27" s="211"/>
      <c r="E27" s="211"/>
      <c r="F27" s="211"/>
      <c r="G27" s="211"/>
    </row>
    <row r="28" spans="1:8" ht="98.25" customHeight="1" x14ac:dyDescent="0.3">
      <c r="A28" s="76"/>
      <c r="B28" s="76"/>
      <c r="C28" s="188"/>
      <c r="D28" s="76"/>
      <c r="E28" s="76"/>
      <c r="F28" s="76"/>
      <c r="G28" s="76"/>
    </row>
    <row r="31" spans="1:8" x14ac:dyDescent="0.3">
      <c r="B31" s="77" t="s">
        <v>122</v>
      </c>
      <c r="C31" s="189"/>
      <c r="D31" s="78"/>
      <c r="E31" s="77"/>
      <c r="F31" s="77" t="s">
        <v>123</v>
      </c>
      <c r="G31" s="77"/>
    </row>
    <row r="32" spans="1:8" x14ac:dyDescent="0.3">
      <c r="B32" s="78" t="s">
        <v>44</v>
      </c>
      <c r="C32" s="78"/>
      <c r="D32" s="78"/>
      <c r="E32" s="78"/>
      <c r="F32" s="78" t="s">
        <v>45</v>
      </c>
      <c r="G32" s="78"/>
    </row>
    <row r="33" spans="2:7" x14ac:dyDescent="0.3">
      <c r="B33" s="78"/>
      <c r="C33" s="78"/>
      <c r="D33" s="78"/>
      <c r="E33" s="78"/>
      <c r="F33" s="78"/>
      <c r="G33" s="78"/>
    </row>
  </sheetData>
  <mergeCells count="3">
    <mergeCell ref="A5:G5"/>
    <mergeCell ref="A6:G6"/>
    <mergeCell ref="A27:G27"/>
  </mergeCells>
  <printOptions horizontalCentered="1"/>
  <pageMargins left="0.31496062992125984" right="0.31496062992125984" top="0.55118110236220474" bottom="0.55118110236220474" header="0.31496062992125984" footer="0.31496062992125984"/>
  <pageSetup scale="80" orientation="portrait" r:id="rId1"/>
  <headerFooter>
    <oddFooter>&amp;C&amp;"Montserrat,Normal"&amp;8Página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K49"/>
  <sheetViews>
    <sheetView showGridLines="0" topLeftCell="A34" zoomScaleNormal="100" workbookViewId="0">
      <selection activeCell="A36" sqref="A36"/>
    </sheetView>
  </sheetViews>
  <sheetFormatPr baseColWidth="10" defaultColWidth="11.42578125" defaultRowHeight="13.5" x14ac:dyDescent="0.25"/>
  <cols>
    <col min="1" max="1" width="23.42578125" style="2" customWidth="1"/>
    <col min="2" max="4" width="23.140625" style="2" customWidth="1"/>
    <col min="5" max="5" width="3.1406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105</v>
      </c>
      <c r="B5" s="8"/>
      <c r="C5" s="8"/>
      <c r="D5" s="8"/>
    </row>
    <row r="6" spans="1:11" customFormat="1" ht="16.5" customHeight="1" x14ac:dyDescent="0.25">
      <c r="A6" s="9" t="s">
        <v>2</v>
      </c>
      <c r="C6" s="10"/>
      <c r="D6" s="10"/>
    </row>
    <row r="7" spans="1:11" customFormat="1" ht="9.75" customHeight="1" x14ac:dyDescent="0.35">
      <c r="A7" s="11"/>
      <c r="B7" s="216"/>
      <c r="C7" s="216"/>
      <c r="D7" s="216"/>
    </row>
    <row r="8" spans="1:11" s="34" customFormat="1" ht="40.5" x14ac:dyDescent="0.25">
      <c r="A8" s="12" t="s">
        <v>3</v>
      </c>
      <c r="B8" s="13" t="s">
        <v>8</v>
      </c>
      <c r="C8" s="13" t="s">
        <v>9</v>
      </c>
      <c r="D8" s="13" t="s">
        <v>10</v>
      </c>
      <c r="E8" s="32"/>
      <c r="F8" s="33"/>
      <c r="G8" s="33"/>
      <c r="H8" s="33"/>
      <c r="I8" s="33"/>
      <c r="J8" s="33"/>
      <c r="K8" s="33"/>
    </row>
    <row r="9" spans="1:11" ht="15.75" hidden="1" x14ac:dyDescent="0.3">
      <c r="A9" s="16" t="s">
        <v>7</v>
      </c>
      <c r="B9" s="17"/>
      <c r="C9" s="17"/>
      <c r="D9" s="18"/>
      <c r="E9"/>
      <c r="F9"/>
      <c r="G9"/>
      <c r="H9"/>
      <c r="I9"/>
      <c r="J9"/>
      <c r="K9"/>
    </row>
    <row r="10" spans="1:11" ht="15.75" x14ac:dyDescent="0.3">
      <c r="A10" s="19">
        <v>2020</v>
      </c>
      <c r="B10" s="20">
        <v>619034.65599999996</v>
      </c>
      <c r="C10" s="20">
        <v>617347.74199999997</v>
      </c>
      <c r="D10" s="21">
        <f>(C10/B10)*100</f>
        <v>99.727492801307719</v>
      </c>
      <c r="E10"/>
      <c r="F10"/>
      <c r="G10"/>
      <c r="H10"/>
      <c r="I10"/>
      <c r="J10"/>
      <c r="K10"/>
    </row>
    <row r="11" spans="1:11" ht="15.75" x14ac:dyDescent="0.3">
      <c r="A11" s="22">
        <v>2021</v>
      </c>
      <c r="B11" s="23">
        <v>683166.41799999995</v>
      </c>
      <c r="C11" s="23">
        <v>672172.23400000005</v>
      </c>
      <c r="D11" s="24">
        <f>(C11/B11)*100</f>
        <v>98.390701927037654</v>
      </c>
      <c r="E11"/>
      <c r="F11"/>
      <c r="G11"/>
      <c r="H11"/>
      <c r="I11"/>
      <c r="J11"/>
      <c r="K11"/>
    </row>
    <row r="12" spans="1:11" ht="15.75" x14ac:dyDescent="0.3">
      <c r="A12" s="25">
        <v>2022</v>
      </c>
      <c r="B12" s="20">
        <v>748930.34499999997</v>
      </c>
      <c r="C12" s="20">
        <v>738205.54500000004</v>
      </c>
      <c r="D12" s="21">
        <f t="shared" ref="D12" si="0">(C12/B12)*100</f>
        <v>98.567984316351883</v>
      </c>
      <c r="E12"/>
      <c r="F12"/>
      <c r="G12"/>
      <c r="H12"/>
      <c r="I12"/>
      <c r="J12"/>
      <c r="K12"/>
    </row>
    <row r="13" spans="1:11" ht="15.75" x14ac:dyDescent="0.3">
      <c r="A13" s="22">
        <v>2023</v>
      </c>
      <c r="B13" s="23">
        <v>738145.53599999996</v>
      </c>
      <c r="C13" s="23">
        <v>727093.54500000004</v>
      </c>
      <c r="D13" s="24">
        <v>98.50273550932917</v>
      </c>
      <c r="E13" s="35"/>
      <c r="F13"/>
      <c r="G13"/>
      <c r="H13"/>
      <c r="I13"/>
      <c r="J13"/>
      <c r="K13"/>
    </row>
    <row r="14" spans="1:11" ht="12" customHeight="1" x14ac:dyDescent="0.25">
      <c r="A14" s="26"/>
      <c r="B14" s="26"/>
      <c r="C14" s="43"/>
      <c r="D14" s="28"/>
      <c r="E14"/>
      <c r="F14"/>
      <c r="G14"/>
      <c r="H14"/>
      <c r="I14"/>
      <c r="J14"/>
      <c r="K14"/>
    </row>
    <row r="15" spans="1:11" ht="20.25" customHeight="1" x14ac:dyDescent="0.3">
      <c r="A15" s="29" t="s">
        <v>26</v>
      </c>
      <c r="B15" s="36">
        <f>B13-B12</f>
        <v>-10784.809000000008</v>
      </c>
      <c r="C15" s="36">
        <f t="shared" ref="C15:D15" si="1">C13-C12</f>
        <v>-11112</v>
      </c>
      <c r="D15" s="30">
        <f t="shared" si="1"/>
        <v>-6.5248807022712185E-2</v>
      </c>
      <c r="E15"/>
      <c r="F15"/>
      <c r="G15"/>
      <c r="H15"/>
      <c r="I15"/>
      <c r="J15"/>
      <c r="K15"/>
    </row>
    <row r="16" spans="1:11" ht="15" x14ac:dyDescent="0.25">
      <c r="A16"/>
      <c r="B16" s="37"/>
      <c r="C16" s="37"/>
      <c r="D16"/>
      <c r="E16"/>
      <c r="F16"/>
      <c r="G16"/>
      <c r="H16"/>
      <c r="I16"/>
      <c r="J16"/>
      <c r="K16"/>
    </row>
    <row r="17" spans="1:11" ht="17.25" customHeight="1" x14ac:dyDescent="0.25">
      <c r="A17" t="str">
        <f>A8</f>
        <v>Año</v>
      </c>
      <c r="B17" t="str">
        <f>B8</f>
        <v>Presupuesto Reprogramado total</v>
      </c>
      <c r="C17" t="str">
        <f>C8</f>
        <v>Presupuesto
Ejercido Total</v>
      </c>
      <c r="D17" s="38" t="str">
        <f>D8</f>
        <v>Evolución del Presupuesto Reprogramado Total</v>
      </c>
      <c r="E17"/>
      <c r="F17"/>
      <c r="G17"/>
      <c r="H17"/>
      <c r="I17"/>
      <c r="J17"/>
      <c r="K17"/>
    </row>
    <row r="18" spans="1:11" ht="15" x14ac:dyDescent="0.25">
      <c r="A18">
        <f t="shared" ref="A18:D21" si="2">A10</f>
        <v>2020</v>
      </c>
      <c r="B18">
        <f t="shared" si="2"/>
        <v>619034.65599999996</v>
      </c>
      <c r="C18">
        <f t="shared" si="2"/>
        <v>617347.74199999997</v>
      </c>
      <c r="D18">
        <f t="shared" si="2"/>
        <v>99.727492801307719</v>
      </c>
      <c r="E18"/>
      <c r="F18"/>
      <c r="G18"/>
      <c r="H18"/>
      <c r="I18"/>
      <c r="J18"/>
      <c r="K18"/>
    </row>
    <row r="19" spans="1:11" ht="15" x14ac:dyDescent="0.25">
      <c r="A19">
        <f t="shared" si="2"/>
        <v>2021</v>
      </c>
      <c r="B19">
        <f t="shared" si="2"/>
        <v>683166.41799999995</v>
      </c>
      <c r="C19">
        <f t="shared" si="2"/>
        <v>672172.23400000005</v>
      </c>
      <c r="D19">
        <f t="shared" si="2"/>
        <v>98.390701927037654</v>
      </c>
      <c r="E19"/>
      <c r="F19"/>
      <c r="G19"/>
      <c r="H19"/>
      <c r="I19"/>
      <c r="J19"/>
      <c r="K19"/>
    </row>
    <row r="20" spans="1:11" ht="15" x14ac:dyDescent="0.25">
      <c r="A20">
        <f t="shared" si="2"/>
        <v>2022</v>
      </c>
      <c r="B20">
        <f t="shared" si="2"/>
        <v>748930.34499999997</v>
      </c>
      <c r="C20">
        <f t="shared" si="2"/>
        <v>738205.54500000004</v>
      </c>
      <c r="D20">
        <f t="shared" si="2"/>
        <v>98.567984316351883</v>
      </c>
      <c r="E20"/>
      <c r="F20"/>
      <c r="G20"/>
      <c r="H20"/>
      <c r="I20"/>
      <c r="J20"/>
      <c r="K20"/>
    </row>
    <row r="21" spans="1:11" ht="15" x14ac:dyDescent="0.25">
      <c r="A21">
        <f t="shared" si="2"/>
        <v>2023</v>
      </c>
      <c r="B21">
        <f t="shared" si="2"/>
        <v>738145.53599999996</v>
      </c>
      <c r="C21">
        <f t="shared" si="2"/>
        <v>727093.54500000004</v>
      </c>
      <c r="D21">
        <f t="shared" si="2"/>
        <v>98.50273550932917</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75" x14ac:dyDescent="0.3">
      <c r="A35" s="132" t="s">
        <v>127</v>
      </c>
      <c r="B35" s="31"/>
      <c r="C35" s="31"/>
      <c r="D35" s="31"/>
      <c r="E35"/>
      <c r="F35"/>
      <c r="G35"/>
      <c r="H35"/>
      <c r="I35"/>
      <c r="J35"/>
      <c r="K35"/>
    </row>
    <row r="36" spans="1:11" ht="15.75" x14ac:dyDescent="0.3">
      <c r="A36" s="132" t="s">
        <v>119</v>
      </c>
      <c r="B36" s="31"/>
      <c r="C36" s="31"/>
      <c r="D36" s="31"/>
      <c r="E36"/>
      <c r="F36"/>
      <c r="G36"/>
      <c r="H36"/>
      <c r="I36"/>
      <c r="J36"/>
      <c r="K36"/>
    </row>
    <row r="37" spans="1:11" ht="15.75" hidden="1" x14ac:dyDescent="0.3">
      <c r="A37" s="31"/>
      <c r="B37" s="31"/>
      <c r="C37" s="31"/>
      <c r="D37" s="31"/>
      <c r="E37"/>
      <c r="F37"/>
      <c r="G37"/>
      <c r="H37"/>
      <c r="I37"/>
      <c r="J37"/>
      <c r="K37"/>
    </row>
    <row r="38" spans="1:11" ht="7.5" hidden="1" customHeight="1" x14ac:dyDescent="0.25">
      <c r="A38" s="226"/>
      <c r="B38" s="227"/>
      <c r="C38" s="227"/>
      <c r="D38" s="228"/>
      <c r="E38"/>
      <c r="F38"/>
      <c r="G38"/>
      <c r="H38"/>
      <c r="I38"/>
      <c r="J38"/>
      <c r="K38"/>
    </row>
    <row r="39" spans="1:11" ht="7.5" hidden="1" customHeight="1" x14ac:dyDescent="0.25">
      <c r="A39" s="229"/>
      <c r="B39" s="230"/>
      <c r="C39" s="230"/>
      <c r="D39" s="231"/>
      <c r="E39"/>
      <c r="F39"/>
      <c r="G39"/>
      <c r="H39"/>
      <c r="I39"/>
      <c r="J39"/>
      <c r="K39"/>
    </row>
    <row r="40" spans="1:11" ht="7.5" hidden="1" customHeight="1" x14ac:dyDescent="0.25">
      <c r="A40" s="229"/>
      <c r="B40" s="230"/>
      <c r="C40" s="230"/>
      <c r="D40" s="231"/>
      <c r="E40"/>
      <c r="F40"/>
      <c r="G40"/>
      <c r="H40"/>
      <c r="I40"/>
      <c r="J40"/>
      <c r="K40"/>
    </row>
    <row r="41" spans="1:11" ht="7.5" hidden="1" customHeight="1" x14ac:dyDescent="0.25">
      <c r="A41" s="229"/>
      <c r="B41" s="230"/>
      <c r="C41" s="230"/>
      <c r="D41" s="231"/>
      <c r="E41"/>
      <c r="F41"/>
      <c r="G41"/>
      <c r="H41"/>
      <c r="I41"/>
      <c r="J41"/>
      <c r="K41"/>
    </row>
    <row r="42" spans="1:11" ht="7.5" hidden="1" customHeight="1" x14ac:dyDescent="0.25">
      <c r="A42" s="229"/>
      <c r="B42" s="230"/>
      <c r="C42" s="230"/>
      <c r="D42" s="231"/>
    </row>
    <row r="43" spans="1:11" ht="7.5" hidden="1" customHeight="1" x14ac:dyDescent="0.25">
      <c r="A43" s="229"/>
      <c r="B43" s="230"/>
      <c r="C43" s="230"/>
      <c r="D43" s="231"/>
    </row>
    <row r="44" spans="1:11" ht="7.5" hidden="1" customHeight="1" x14ac:dyDescent="0.25">
      <c r="A44" s="229"/>
      <c r="B44" s="230"/>
      <c r="C44" s="230"/>
      <c r="D44" s="231"/>
    </row>
    <row r="45" spans="1:11" ht="7.5" hidden="1" customHeight="1" x14ac:dyDescent="0.25">
      <c r="A45" s="229"/>
      <c r="B45" s="230"/>
      <c r="C45" s="230"/>
      <c r="D45" s="231"/>
    </row>
    <row r="46" spans="1:11" ht="7.5" hidden="1" customHeight="1" x14ac:dyDescent="0.25">
      <c r="A46" s="232"/>
      <c r="B46" s="233"/>
      <c r="C46" s="233"/>
      <c r="D46" s="234"/>
    </row>
    <row r="47" spans="1:11" ht="15" hidden="1" x14ac:dyDescent="0.3">
      <c r="A47" s="31"/>
      <c r="B47" s="31"/>
      <c r="C47" s="31"/>
      <c r="D47" s="31"/>
    </row>
    <row r="48" spans="1:11" ht="15" x14ac:dyDescent="0.3">
      <c r="A48" s="31"/>
      <c r="B48" s="31"/>
      <c r="C48" s="31"/>
      <c r="D48" s="31"/>
    </row>
    <row r="49" spans="1:5" ht="15.75" x14ac:dyDescent="0.3">
      <c r="A49" s="31"/>
      <c r="B49" s="31"/>
      <c r="C49" s="31"/>
      <c r="D49" s="31"/>
      <c r="E49"/>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K50"/>
  <sheetViews>
    <sheetView showGridLines="0" topLeftCell="A22" zoomScaleNormal="100" workbookViewId="0">
      <selection activeCell="A36" sqref="A36"/>
    </sheetView>
  </sheetViews>
  <sheetFormatPr baseColWidth="10" defaultColWidth="11.42578125" defaultRowHeight="13.5" x14ac:dyDescent="0.25"/>
  <cols>
    <col min="1" max="1" width="23.42578125" style="2" customWidth="1"/>
    <col min="2" max="4" width="23.140625" style="2" customWidth="1"/>
    <col min="5" max="5" width="3.1406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106</v>
      </c>
      <c r="B5" s="8"/>
      <c r="C5" s="8"/>
      <c r="D5" s="8"/>
    </row>
    <row r="6" spans="1:11" customFormat="1" ht="16.5" customHeight="1" x14ac:dyDescent="0.25">
      <c r="A6" s="9" t="s">
        <v>2</v>
      </c>
      <c r="C6" s="10"/>
      <c r="D6" s="10"/>
    </row>
    <row r="7" spans="1:11" customFormat="1" ht="9.75" customHeight="1" x14ac:dyDescent="0.35">
      <c r="A7" s="11"/>
      <c r="B7" s="216"/>
      <c r="C7" s="216"/>
      <c r="D7" s="216"/>
    </row>
    <row r="8" spans="1:11" s="34" customFormat="1" ht="54" x14ac:dyDescent="0.25">
      <c r="A8" s="12" t="s">
        <v>3</v>
      </c>
      <c r="B8" s="13" t="s">
        <v>11</v>
      </c>
      <c r="C8" s="13" t="s">
        <v>12</v>
      </c>
      <c r="D8" s="13" t="s">
        <v>13</v>
      </c>
      <c r="E8" s="32"/>
      <c r="F8" s="33"/>
      <c r="G8" s="33"/>
      <c r="H8" s="33"/>
      <c r="I8" s="33"/>
      <c r="J8" s="33"/>
      <c r="K8" s="33"/>
    </row>
    <row r="9" spans="1:11" ht="15.75" hidden="1" x14ac:dyDescent="0.3">
      <c r="A9" s="16" t="s">
        <v>7</v>
      </c>
      <c r="B9" s="17"/>
      <c r="C9" s="17"/>
      <c r="D9" s="18"/>
      <c r="E9"/>
      <c r="F9"/>
      <c r="G9"/>
      <c r="H9"/>
      <c r="I9"/>
      <c r="J9"/>
      <c r="K9"/>
    </row>
    <row r="10" spans="1:11" ht="15.75" x14ac:dyDescent="0.3">
      <c r="A10" s="19">
        <v>2020</v>
      </c>
      <c r="B10" s="20">
        <v>599548.57799999998</v>
      </c>
      <c r="C10" s="20">
        <v>599548.57799999998</v>
      </c>
      <c r="D10" s="21">
        <v>100</v>
      </c>
      <c r="E10"/>
      <c r="F10"/>
      <c r="G10"/>
      <c r="H10"/>
      <c r="I10"/>
      <c r="J10"/>
      <c r="K10"/>
    </row>
    <row r="11" spans="1:11" ht="15.75" x14ac:dyDescent="0.3">
      <c r="A11" s="22">
        <v>2021</v>
      </c>
      <c r="B11" s="23">
        <v>666637.12600000005</v>
      </c>
      <c r="C11" s="23">
        <v>666637.12600000005</v>
      </c>
      <c r="D11" s="24">
        <v>100</v>
      </c>
      <c r="E11"/>
      <c r="F11"/>
      <c r="G11"/>
      <c r="H11"/>
      <c r="I11"/>
      <c r="J11"/>
      <c r="K11"/>
    </row>
    <row r="12" spans="1:11" ht="15.75" x14ac:dyDescent="0.3">
      <c r="A12" s="25">
        <v>2022</v>
      </c>
      <c r="B12" s="20">
        <v>732401.05299999996</v>
      </c>
      <c r="C12" s="20">
        <v>732401.05299999996</v>
      </c>
      <c r="D12" s="21">
        <v>100</v>
      </c>
      <c r="E12"/>
      <c r="F12"/>
      <c r="G12"/>
      <c r="H12"/>
      <c r="I12"/>
      <c r="J12"/>
      <c r="K12"/>
    </row>
    <row r="13" spans="1:11" ht="15.75" x14ac:dyDescent="0.3">
      <c r="A13" s="22">
        <v>2023</v>
      </c>
      <c r="B13" s="23">
        <v>720240.38399999996</v>
      </c>
      <c r="C13" s="23">
        <v>720240.38399999996</v>
      </c>
      <c r="D13" s="24">
        <f t="shared" ref="D13" si="0">(C13/B13)*100</f>
        <v>100</v>
      </c>
      <c r="E13"/>
      <c r="F13"/>
      <c r="G13"/>
      <c r="H13"/>
      <c r="I13"/>
      <c r="J13"/>
      <c r="K13"/>
    </row>
    <row r="14" spans="1:11" ht="12" customHeight="1" x14ac:dyDescent="0.25">
      <c r="A14" s="26"/>
      <c r="B14" s="26"/>
      <c r="C14" s="26"/>
      <c r="D14" s="28"/>
      <c r="E14"/>
      <c r="F14"/>
      <c r="G14"/>
      <c r="H14"/>
      <c r="I14"/>
      <c r="J14"/>
      <c r="K14"/>
    </row>
    <row r="15" spans="1:11" ht="20.25" customHeight="1" x14ac:dyDescent="0.3">
      <c r="A15" s="29" t="s">
        <v>98</v>
      </c>
      <c r="B15" s="30">
        <f>B13-B12</f>
        <v>-12160.668999999994</v>
      </c>
      <c r="C15" s="30">
        <f t="shared" ref="C15:D15" si="1">C13-C12</f>
        <v>-12160.668999999994</v>
      </c>
      <c r="D15" s="30">
        <f t="shared" si="1"/>
        <v>0</v>
      </c>
      <c r="E15"/>
      <c r="F15"/>
      <c r="G15"/>
      <c r="H15"/>
      <c r="I15"/>
      <c r="J15"/>
      <c r="K15"/>
    </row>
    <row r="16" spans="1:11" ht="15" x14ac:dyDescent="0.25">
      <c r="A16"/>
      <c r="B16" s="37"/>
      <c r="C16"/>
      <c r="D16"/>
      <c r="E16"/>
      <c r="F16"/>
      <c r="G16"/>
      <c r="H16"/>
      <c r="I16"/>
      <c r="J16"/>
      <c r="K16"/>
    </row>
    <row r="17" spans="1:11" ht="17.25" customHeight="1" x14ac:dyDescent="0.25">
      <c r="A17" t="str">
        <f>A8</f>
        <v>Año</v>
      </c>
      <c r="B17" t="str">
        <f>B8</f>
        <v>Presupuesto Reprogramado
(Recursos Fiscales)</v>
      </c>
      <c r="C17" t="str">
        <f>C8</f>
        <v>Presupuesto Ejercido (Recursos Fiscales)</v>
      </c>
      <c r="D17" s="38" t="str">
        <f>D8</f>
        <v>Evolución del Presupuesto Reprogramado
(Recursos fiscales)</v>
      </c>
      <c r="E17"/>
      <c r="F17"/>
      <c r="G17"/>
      <c r="H17"/>
      <c r="I17"/>
      <c r="J17"/>
      <c r="K17"/>
    </row>
    <row r="18" spans="1:11" ht="15" x14ac:dyDescent="0.25">
      <c r="A18">
        <f t="shared" ref="A18:D21" si="2">A10</f>
        <v>2020</v>
      </c>
      <c r="B18">
        <f t="shared" si="2"/>
        <v>599548.57799999998</v>
      </c>
      <c r="C18">
        <f t="shared" si="2"/>
        <v>599548.57799999998</v>
      </c>
      <c r="D18">
        <f t="shared" si="2"/>
        <v>100</v>
      </c>
      <c r="E18"/>
      <c r="F18"/>
      <c r="G18"/>
      <c r="H18"/>
      <c r="I18"/>
      <c r="J18"/>
      <c r="K18"/>
    </row>
    <row r="19" spans="1:11" ht="15" x14ac:dyDescent="0.25">
      <c r="A19">
        <f t="shared" si="2"/>
        <v>2021</v>
      </c>
      <c r="B19">
        <f t="shared" si="2"/>
        <v>666637.12600000005</v>
      </c>
      <c r="C19">
        <f t="shared" si="2"/>
        <v>666637.12600000005</v>
      </c>
      <c r="D19">
        <f t="shared" si="2"/>
        <v>100</v>
      </c>
      <c r="E19"/>
      <c r="F19"/>
      <c r="G19"/>
      <c r="H19"/>
      <c r="I19"/>
      <c r="J19"/>
      <c r="K19"/>
    </row>
    <row r="20" spans="1:11" ht="15" x14ac:dyDescent="0.25">
      <c r="A20">
        <f t="shared" si="2"/>
        <v>2022</v>
      </c>
      <c r="B20">
        <f t="shared" si="2"/>
        <v>732401.05299999996</v>
      </c>
      <c r="C20">
        <f t="shared" si="2"/>
        <v>732401.05299999996</v>
      </c>
      <c r="D20">
        <f t="shared" si="2"/>
        <v>100</v>
      </c>
      <c r="E20"/>
      <c r="F20"/>
      <c r="G20"/>
      <c r="H20"/>
      <c r="I20"/>
      <c r="J20"/>
      <c r="K20"/>
    </row>
    <row r="21" spans="1:11" ht="15" x14ac:dyDescent="0.25">
      <c r="A21">
        <f t="shared" si="2"/>
        <v>2023</v>
      </c>
      <c r="B21">
        <f t="shared" si="2"/>
        <v>720240.38399999996</v>
      </c>
      <c r="C21">
        <f t="shared" si="2"/>
        <v>720240.38399999996</v>
      </c>
      <c r="D21">
        <f t="shared" si="2"/>
        <v>100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75" x14ac:dyDescent="0.3">
      <c r="A35" s="132" t="s">
        <v>127</v>
      </c>
      <c r="B35" s="31"/>
      <c r="C35" s="31"/>
      <c r="D35" s="31"/>
      <c r="E35"/>
      <c r="F35"/>
      <c r="G35"/>
      <c r="H35"/>
      <c r="I35"/>
      <c r="J35"/>
      <c r="K35"/>
    </row>
    <row r="36" spans="1:11" ht="15.75" x14ac:dyDescent="0.3">
      <c r="A36" s="132" t="s">
        <v>119</v>
      </c>
      <c r="B36" s="31"/>
      <c r="C36" s="31"/>
      <c r="D36" s="31"/>
      <c r="E36"/>
      <c r="F36"/>
      <c r="G36"/>
      <c r="H36"/>
      <c r="I36"/>
      <c r="J36"/>
      <c r="K36"/>
    </row>
    <row r="37" spans="1:11" ht="15.75" x14ac:dyDescent="0.3">
      <c r="A37" s="31"/>
      <c r="B37" s="31"/>
      <c r="C37" s="31"/>
      <c r="D37" s="31"/>
      <c r="E37"/>
      <c r="F37"/>
      <c r="G37"/>
      <c r="H37"/>
      <c r="I37"/>
      <c r="J37"/>
      <c r="K37"/>
    </row>
    <row r="38" spans="1:11" ht="7.5" hidden="1" customHeight="1" x14ac:dyDescent="0.25">
      <c r="A38" s="225"/>
      <c r="B38" s="225"/>
      <c r="C38" s="225"/>
      <c r="D38" s="225"/>
      <c r="E38"/>
      <c r="F38"/>
      <c r="G38"/>
      <c r="H38"/>
      <c r="I38"/>
      <c r="J38"/>
      <c r="K38"/>
    </row>
    <row r="39" spans="1:11" ht="7.5" hidden="1" customHeight="1" x14ac:dyDescent="0.25">
      <c r="A39" s="225"/>
      <c r="B39" s="225"/>
      <c r="C39" s="225"/>
      <c r="D39" s="225"/>
      <c r="E39"/>
      <c r="F39"/>
      <c r="G39"/>
      <c r="H39"/>
      <c r="I39"/>
      <c r="J39"/>
      <c r="K39"/>
    </row>
    <row r="40" spans="1:11" ht="7.5" hidden="1" customHeight="1" x14ac:dyDescent="0.25">
      <c r="A40" s="225"/>
      <c r="B40" s="225"/>
      <c r="C40" s="225"/>
      <c r="D40" s="225"/>
      <c r="E40"/>
      <c r="F40"/>
      <c r="G40"/>
      <c r="H40"/>
      <c r="I40"/>
      <c r="J40"/>
      <c r="K40"/>
    </row>
    <row r="41" spans="1:11" ht="7.5" hidden="1" customHeight="1" x14ac:dyDescent="0.25">
      <c r="A41" s="225"/>
      <c r="B41" s="225"/>
      <c r="C41" s="225"/>
      <c r="D41" s="225"/>
      <c r="E41"/>
      <c r="F41"/>
      <c r="G41"/>
      <c r="H41"/>
      <c r="I41"/>
      <c r="J41"/>
      <c r="K41"/>
    </row>
    <row r="42" spans="1:11" ht="7.5" hidden="1" customHeight="1" x14ac:dyDescent="0.25">
      <c r="A42" s="225"/>
      <c r="B42" s="225"/>
      <c r="C42" s="225"/>
      <c r="D42" s="225"/>
    </row>
    <row r="43" spans="1:11" ht="7.5" hidden="1" customHeight="1" x14ac:dyDescent="0.25">
      <c r="A43" s="225"/>
      <c r="B43" s="225"/>
      <c r="C43" s="225"/>
      <c r="D43" s="225"/>
    </row>
    <row r="44" spans="1:11" ht="7.5" hidden="1" customHeight="1" x14ac:dyDescent="0.25">
      <c r="A44" s="225"/>
      <c r="B44" s="225"/>
      <c r="C44" s="225"/>
      <c r="D44" s="225"/>
    </row>
    <row r="45" spans="1:11" ht="7.5" hidden="1" customHeight="1" x14ac:dyDescent="0.25">
      <c r="A45" s="225"/>
      <c r="B45" s="225"/>
      <c r="C45" s="225"/>
      <c r="D45" s="225"/>
    </row>
    <row r="46" spans="1:11" ht="7.5" hidden="1" customHeight="1" x14ac:dyDescent="0.25">
      <c r="A46" s="225"/>
      <c r="B46" s="225"/>
      <c r="C46" s="225"/>
      <c r="D46" s="225"/>
    </row>
    <row r="47" spans="1:11" ht="15" hidden="1" x14ac:dyDescent="0.3">
      <c r="A47" s="31"/>
      <c r="B47" s="31"/>
      <c r="C47" s="31"/>
      <c r="D47" s="31"/>
    </row>
    <row r="48" spans="1:11" ht="15" hidden="1" x14ac:dyDescent="0.3">
      <c r="A48" s="31"/>
      <c r="B48" s="31"/>
      <c r="C48" s="31"/>
      <c r="D48" s="31"/>
    </row>
    <row r="49" spans="1:11" ht="15.75" x14ac:dyDescent="0.3">
      <c r="A49" s="31"/>
      <c r="B49" s="31"/>
      <c r="C49" s="31"/>
      <c r="D49" s="31"/>
      <c r="E49"/>
    </row>
    <row r="50" spans="1:11" ht="15.75" x14ac:dyDescent="0.3">
      <c r="A50" s="31"/>
      <c r="B50" s="31"/>
      <c r="C50" s="31"/>
      <c r="D50" s="31"/>
      <c r="E50" s="31"/>
      <c r="G50"/>
      <c r="H50"/>
      <c r="I50"/>
      <c r="J50"/>
      <c r="K50"/>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K52"/>
  <sheetViews>
    <sheetView showGridLines="0" topLeftCell="A31" zoomScaleNormal="100" zoomScaleSheetLayoutView="124" workbookViewId="0">
      <selection activeCell="A37" sqref="A37"/>
    </sheetView>
  </sheetViews>
  <sheetFormatPr baseColWidth="10" defaultColWidth="11.42578125" defaultRowHeight="13.5" x14ac:dyDescent="0.25"/>
  <cols>
    <col min="1" max="1" width="23.42578125" style="2" customWidth="1"/>
    <col min="2" max="4" width="23.140625" style="2" customWidth="1"/>
    <col min="5" max="5" width="2.8554687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107</v>
      </c>
      <c r="B5" s="8"/>
      <c r="C5" s="8"/>
      <c r="D5" s="8"/>
    </row>
    <row r="6" spans="1:11" customFormat="1" ht="16.5" customHeight="1" x14ac:dyDescent="0.25">
      <c r="A6" s="9" t="s">
        <v>2</v>
      </c>
      <c r="C6" s="10"/>
      <c r="D6" s="10"/>
    </row>
    <row r="7" spans="1:11" customFormat="1" ht="9.75" customHeight="1" x14ac:dyDescent="0.35">
      <c r="A7" s="11"/>
      <c r="B7" s="216"/>
      <c r="C7" s="216"/>
      <c r="D7" s="216"/>
    </row>
    <row r="8" spans="1:11" s="34" customFormat="1" ht="40.5" x14ac:dyDescent="0.25">
      <c r="A8" s="12" t="s">
        <v>3</v>
      </c>
      <c r="B8" s="13" t="s">
        <v>14</v>
      </c>
      <c r="C8" s="13" t="s">
        <v>15</v>
      </c>
      <c r="D8" s="13" t="s">
        <v>16</v>
      </c>
      <c r="E8" s="32"/>
      <c r="F8" s="33"/>
      <c r="G8" s="33"/>
      <c r="H8" s="33"/>
      <c r="I8" s="33"/>
      <c r="J8" s="33"/>
      <c r="K8" s="33"/>
    </row>
    <row r="9" spans="1:11" ht="15.75" hidden="1" x14ac:dyDescent="0.3">
      <c r="A9" s="16" t="s">
        <v>7</v>
      </c>
      <c r="B9" s="17"/>
      <c r="C9" s="17"/>
      <c r="D9" s="18"/>
      <c r="E9"/>
      <c r="F9"/>
      <c r="G9"/>
      <c r="H9"/>
      <c r="I9"/>
      <c r="J9"/>
      <c r="K9"/>
    </row>
    <row r="10" spans="1:11" ht="15.75" x14ac:dyDescent="0.3">
      <c r="A10" s="19">
        <v>2020</v>
      </c>
      <c r="B10" s="20">
        <v>619034.65599999996</v>
      </c>
      <c r="C10" s="20">
        <v>617347.74199999997</v>
      </c>
      <c r="D10" s="21">
        <f>(C10/B10)*100</f>
        <v>99.727492801307719</v>
      </c>
      <c r="E10"/>
      <c r="F10"/>
      <c r="G10"/>
      <c r="H10"/>
      <c r="I10"/>
      <c r="J10"/>
      <c r="K10"/>
    </row>
    <row r="11" spans="1:11" ht="15.75" x14ac:dyDescent="0.3">
      <c r="A11" s="22">
        <v>2021</v>
      </c>
      <c r="B11" s="23">
        <v>683166.41799999995</v>
      </c>
      <c r="C11" s="23">
        <v>672172.23400000005</v>
      </c>
      <c r="D11" s="24">
        <f>(C11/B11)*100</f>
        <v>98.390701927037654</v>
      </c>
      <c r="E11"/>
      <c r="F11"/>
      <c r="G11"/>
      <c r="H11"/>
      <c r="I11"/>
      <c r="J11"/>
      <c r="K11"/>
    </row>
    <row r="12" spans="1:11" ht="15.75" x14ac:dyDescent="0.3">
      <c r="A12" s="25">
        <v>2022</v>
      </c>
      <c r="B12" s="20">
        <v>748930.34499999997</v>
      </c>
      <c r="C12" s="20">
        <v>738205.54500000004</v>
      </c>
      <c r="D12" s="21">
        <f t="shared" ref="D12" si="0">(C12/B12)*100</f>
        <v>98.567984316351883</v>
      </c>
      <c r="E12"/>
      <c r="F12"/>
      <c r="G12"/>
      <c r="H12"/>
      <c r="I12"/>
      <c r="J12"/>
      <c r="K12"/>
    </row>
    <row r="13" spans="1:11" ht="15.75" x14ac:dyDescent="0.3">
      <c r="A13" s="22">
        <v>2023</v>
      </c>
      <c r="B13" s="23">
        <v>738145.53599999996</v>
      </c>
      <c r="C13" s="23">
        <v>727093.54500000004</v>
      </c>
      <c r="D13" s="24">
        <v>98.50273550932917</v>
      </c>
      <c r="E13"/>
      <c r="F13"/>
      <c r="G13"/>
      <c r="H13"/>
      <c r="I13"/>
      <c r="J13"/>
      <c r="K13"/>
    </row>
    <row r="14" spans="1:11" ht="12" customHeight="1" x14ac:dyDescent="0.25">
      <c r="A14" s="26"/>
      <c r="B14" s="26"/>
      <c r="C14" s="26"/>
      <c r="D14" s="28"/>
      <c r="E14"/>
      <c r="F14"/>
      <c r="G14"/>
      <c r="H14"/>
      <c r="I14"/>
      <c r="J14"/>
      <c r="K14"/>
    </row>
    <row r="15" spans="1:11" ht="20.25" customHeight="1" x14ac:dyDescent="0.3">
      <c r="A15" s="29" t="s">
        <v>98</v>
      </c>
      <c r="B15" s="30">
        <f>B13-B12</f>
        <v>-10784.809000000008</v>
      </c>
      <c r="C15" s="30">
        <f t="shared" ref="C15:D15" si="1">C13-C12</f>
        <v>-11112</v>
      </c>
      <c r="D15" s="30">
        <f t="shared" si="1"/>
        <v>-6.5248807022712185E-2</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Corriente)</v>
      </c>
      <c r="C17" t="str">
        <f>C8</f>
        <v>Presupuesto Ejercido (Gasto Corriente)</v>
      </c>
      <c r="D17" s="38" t="str">
        <f>D8</f>
        <v xml:space="preserve">Evolución del Gasto Corriente </v>
      </c>
      <c r="E17"/>
      <c r="F17"/>
      <c r="G17"/>
      <c r="H17"/>
      <c r="I17"/>
      <c r="J17"/>
      <c r="K17"/>
    </row>
    <row r="18" spans="1:11" ht="15" x14ac:dyDescent="0.25">
      <c r="A18">
        <f t="shared" ref="A18:D21" si="2">A10</f>
        <v>2020</v>
      </c>
      <c r="B18">
        <f t="shared" si="2"/>
        <v>619034.65599999996</v>
      </c>
      <c r="C18">
        <f t="shared" si="2"/>
        <v>617347.74199999997</v>
      </c>
      <c r="D18">
        <f t="shared" si="2"/>
        <v>99.727492801307719</v>
      </c>
      <c r="E18"/>
      <c r="F18"/>
      <c r="G18"/>
      <c r="H18"/>
      <c r="I18"/>
      <c r="J18"/>
      <c r="K18"/>
    </row>
    <row r="19" spans="1:11" ht="15" x14ac:dyDescent="0.25">
      <c r="A19">
        <f t="shared" si="2"/>
        <v>2021</v>
      </c>
      <c r="B19">
        <f t="shared" si="2"/>
        <v>683166.41799999995</v>
      </c>
      <c r="C19">
        <f t="shared" si="2"/>
        <v>672172.23400000005</v>
      </c>
      <c r="D19">
        <f t="shared" si="2"/>
        <v>98.390701927037654</v>
      </c>
      <c r="E19"/>
      <c r="F19"/>
      <c r="G19"/>
      <c r="H19"/>
      <c r="I19"/>
      <c r="J19"/>
      <c r="K19"/>
    </row>
    <row r="20" spans="1:11" ht="15" x14ac:dyDescent="0.25">
      <c r="A20">
        <f t="shared" si="2"/>
        <v>2022</v>
      </c>
      <c r="B20">
        <f t="shared" si="2"/>
        <v>748930.34499999997</v>
      </c>
      <c r="C20">
        <f t="shared" si="2"/>
        <v>738205.54500000004</v>
      </c>
      <c r="D20">
        <f t="shared" si="2"/>
        <v>98.567984316351883</v>
      </c>
      <c r="E20"/>
      <c r="F20"/>
      <c r="G20"/>
      <c r="H20"/>
      <c r="I20"/>
      <c r="J20"/>
      <c r="K20"/>
    </row>
    <row r="21" spans="1:11" ht="15" x14ac:dyDescent="0.25">
      <c r="A21">
        <f t="shared" si="2"/>
        <v>2023</v>
      </c>
      <c r="B21">
        <f t="shared" si="2"/>
        <v>738145.53599999996</v>
      </c>
      <c r="C21">
        <f t="shared" si="2"/>
        <v>727093.54500000004</v>
      </c>
      <c r="D21">
        <f t="shared" si="2"/>
        <v>98.50273550932917</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75" x14ac:dyDescent="0.3">
      <c r="A36" s="132" t="s">
        <v>127</v>
      </c>
      <c r="B36" s="31"/>
      <c r="C36" s="31"/>
      <c r="D36" s="31"/>
      <c r="E36"/>
      <c r="F36"/>
      <c r="G36"/>
      <c r="H36"/>
      <c r="I36"/>
      <c r="J36"/>
      <c r="K36"/>
    </row>
    <row r="37" spans="1:11" ht="15.75" x14ac:dyDescent="0.3">
      <c r="A37" s="132" t="s">
        <v>119</v>
      </c>
      <c r="B37" s="31"/>
      <c r="C37" s="31"/>
      <c r="D37" s="31"/>
      <c r="E37"/>
      <c r="F37"/>
      <c r="G37"/>
      <c r="H37"/>
      <c r="I37"/>
      <c r="J37"/>
      <c r="K37"/>
    </row>
    <row r="38" spans="1:11" ht="7.5" customHeight="1" x14ac:dyDescent="0.25">
      <c r="A38" s="39"/>
      <c r="B38" s="39"/>
      <c r="C38" s="39"/>
      <c r="D38" s="39"/>
      <c r="E38"/>
      <c r="F38"/>
      <c r="G38"/>
      <c r="H38"/>
      <c r="I38"/>
      <c r="J38"/>
      <c r="K38"/>
    </row>
    <row r="39" spans="1:11" ht="7.5" hidden="1" customHeight="1" x14ac:dyDescent="0.25">
      <c r="A39" s="226"/>
      <c r="B39" s="227"/>
      <c r="C39" s="227"/>
      <c r="D39" s="228"/>
      <c r="E39"/>
      <c r="F39"/>
      <c r="G39"/>
      <c r="H39"/>
      <c r="I39"/>
      <c r="J39"/>
      <c r="K39"/>
    </row>
    <row r="40" spans="1:11" ht="7.5" hidden="1" customHeight="1" x14ac:dyDescent="0.25">
      <c r="A40" s="229"/>
      <c r="B40" s="230"/>
      <c r="C40" s="230"/>
      <c r="D40" s="231"/>
      <c r="E40"/>
      <c r="F40"/>
      <c r="G40"/>
      <c r="H40"/>
      <c r="I40"/>
      <c r="J40"/>
      <c r="K40"/>
    </row>
    <row r="41" spans="1:11" ht="7.5" hidden="1" customHeight="1" x14ac:dyDescent="0.25">
      <c r="A41" s="229"/>
      <c r="B41" s="230"/>
      <c r="C41" s="230"/>
      <c r="D41" s="231"/>
      <c r="E41"/>
      <c r="F41"/>
      <c r="G41"/>
      <c r="H41"/>
      <c r="I41"/>
      <c r="J41"/>
      <c r="K41"/>
    </row>
    <row r="42" spans="1:11" ht="7.5" hidden="1" customHeight="1" x14ac:dyDescent="0.25">
      <c r="A42" s="229"/>
      <c r="B42" s="230"/>
      <c r="C42" s="230"/>
      <c r="D42" s="231"/>
    </row>
    <row r="43" spans="1:11" ht="7.5" hidden="1" customHeight="1" x14ac:dyDescent="0.25">
      <c r="A43" s="229"/>
      <c r="B43" s="230"/>
      <c r="C43" s="230"/>
      <c r="D43" s="231"/>
    </row>
    <row r="44" spans="1:11" ht="7.5" hidden="1" customHeight="1" x14ac:dyDescent="0.25">
      <c r="A44" s="229"/>
      <c r="B44" s="230"/>
      <c r="C44" s="230"/>
      <c r="D44" s="231"/>
    </row>
    <row r="45" spans="1:11" ht="7.5" hidden="1" customHeight="1" x14ac:dyDescent="0.25">
      <c r="A45" s="229"/>
      <c r="B45" s="230"/>
      <c r="C45" s="230"/>
      <c r="D45" s="231"/>
    </row>
    <row r="46" spans="1:11" ht="7.5" hidden="1" customHeight="1" x14ac:dyDescent="0.25">
      <c r="A46" s="229"/>
      <c r="B46" s="230"/>
      <c r="C46" s="230"/>
      <c r="D46" s="231"/>
    </row>
    <row r="47" spans="1:11" hidden="1" x14ac:dyDescent="0.25">
      <c r="A47" s="235"/>
      <c r="B47" s="236"/>
      <c r="C47" s="236"/>
      <c r="D47" s="237"/>
    </row>
    <row r="48" spans="1:11" ht="15" hidden="1" x14ac:dyDescent="0.3">
      <c r="A48" s="31"/>
      <c r="B48" s="31"/>
      <c r="C48" s="31"/>
      <c r="D48" s="31"/>
    </row>
    <row r="49" spans="1:11" ht="15" hidden="1" x14ac:dyDescent="0.3">
      <c r="A49" s="31"/>
      <c r="B49" s="31"/>
      <c r="C49" s="31"/>
      <c r="D49" s="31"/>
    </row>
    <row r="50" spans="1:11" ht="15" hidden="1" x14ac:dyDescent="0.3">
      <c r="A50" s="31"/>
      <c r="B50" s="31"/>
      <c r="D50" s="31"/>
    </row>
    <row r="51" spans="1:11" ht="15.75" x14ac:dyDescent="0.3">
      <c r="A51" s="31"/>
      <c r="B51" s="31"/>
      <c r="C51" s="31"/>
      <c r="D51" s="31"/>
      <c r="E51"/>
      <c r="G51"/>
      <c r="H51"/>
      <c r="I51"/>
      <c r="J51"/>
      <c r="K51"/>
    </row>
    <row r="52" spans="1:11" ht="15.75" x14ac:dyDescent="0.3">
      <c r="A52" s="31"/>
      <c r="B52" s="31"/>
      <c r="C52" s="31"/>
      <c r="D52" s="31"/>
      <c r="E52" s="31"/>
      <c r="G52"/>
      <c r="H52"/>
      <c r="I52"/>
      <c r="J52"/>
      <c r="K52"/>
    </row>
  </sheetData>
  <mergeCells count="2">
    <mergeCell ref="B7:D7"/>
    <mergeCell ref="A39:D47"/>
  </mergeCells>
  <pageMargins left="0.51181102362204722" right="0.51181102362204722" top="0.55118110236220474" bottom="0.55118110236220474" header="0.31496062992125984" footer="0.31496062992125984"/>
  <pageSetup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K52"/>
  <sheetViews>
    <sheetView showGridLines="0" topLeftCell="A25" zoomScaleNormal="100" workbookViewId="0">
      <selection activeCell="A37" sqref="A37"/>
    </sheetView>
  </sheetViews>
  <sheetFormatPr baseColWidth="10" defaultColWidth="11.42578125" defaultRowHeight="13.5" x14ac:dyDescent="0.25"/>
  <cols>
    <col min="1" max="1" width="23.42578125" style="2" customWidth="1"/>
    <col min="2" max="4" width="23.140625" style="2" customWidth="1"/>
    <col min="5" max="5" width="4.285156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108</v>
      </c>
      <c r="B5" s="8"/>
      <c r="C5" s="8"/>
      <c r="D5" s="8"/>
    </row>
    <row r="6" spans="1:11" customFormat="1" ht="16.5" customHeight="1" x14ac:dyDescent="0.25">
      <c r="A6" s="9" t="s">
        <v>2</v>
      </c>
      <c r="C6" s="10"/>
      <c r="D6" s="10"/>
    </row>
    <row r="7" spans="1:11" customFormat="1" ht="9.75" customHeight="1" x14ac:dyDescent="0.35">
      <c r="A7" s="11"/>
      <c r="B7" s="216"/>
      <c r="C7" s="216"/>
      <c r="D7" s="216"/>
    </row>
    <row r="8" spans="1:11" s="15" customFormat="1" ht="40.5" x14ac:dyDescent="0.25">
      <c r="A8" s="12" t="s">
        <v>3</v>
      </c>
      <c r="B8" s="13" t="s">
        <v>17</v>
      </c>
      <c r="C8" s="13" t="s">
        <v>18</v>
      </c>
      <c r="D8" s="13" t="s">
        <v>19</v>
      </c>
      <c r="E8" s="40"/>
      <c r="F8" s="14"/>
      <c r="G8" s="14"/>
      <c r="H8" s="14"/>
      <c r="I8" s="14"/>
      <c r="J8" s="14"/>
      <c r="K8" s="14"/>
    </row>
    <row r="9" spans="1:11" ht="15.75" hidden="1" x14ac:dyDescent="0.3">
      <c r="A9" s="16" t="s">
        <v>7</v>
      </c>
      <c r="B9" s="17"/>
      <c r="C9" s="17"/>
      <c r="D9" s="18"/>
      <c r="E9"/>
      <c r="F9"/>
      <c r="G9"/>
      <c r="H9"/>
      <c r="I9"/>
      <c r="J9"/>
      <c r="K9"/>
    </row>
    <row r="10" spans="1:11" ht="15.75" x14ac:dyDescent="0.3">
      <c r="A10" s="19">
        <v>2020</v>
      </c>
      <c r="B10" s="20">
        <v>0</v>
      </c>
      <c r="C10" s="20">
        <v>0</v>
      </c>
      <c r="D10" s="21">
        <v>0</v>
      </c>
      <c r="E10"/>
      <c r="F10"/>
      <c r="G10"/>
      <c r="H10"/>
      <c r="I10"/>
      <c r="J10"/>
      <c r="K10"/>
    </row>
    <row r="11" spans="1:11" ht="15.75" x14ac:dyDescent="0.3">
      <c r="A11" s="22">
        <v>2021</v>
      </c>
      <c r="B11" s="23">
        <v>0</v>
      </c>
      <c r="C11" s="23">
        <v>0</v>
      </c>
      <c r="D11" s="24">
        <v>0</v>
      </c>
      <c r="E11"/>
      <c r="F11"/>
      <c r="G11"/>
      <c r="H11"/>
      <c r="I11"/>
      <c r="J11"/>
      <c r="K11"/>
    </row>
    <row r="12" spans="1:11" ht="15.75" x14ac:dyDescent="0.3">
      <c r="A12" s="25">
        <v>2022</v>
      </c>
      <c r="B12" s="20">
        <v>0</v>
      </c>
      <c r="C12" s="20">
        <v>0</v>
      </c>
      <c r="D12" s="21">
        <v>0</v>
      </c>
      <c r="E12"/>
      <c r="F12"/>
      <c r="G12"/>
      <c r="H12"/>
      <c r="I12"/>
      <c r="J12"/>
      <c r="K12"/>
    </row>
    <row r="13" spans="1:11" ht="15.75" x14ac:dyDescent="0.3">
      <c r="A13" s="22">
        <v>2023</v>
      </c>
      <c r="B13" s="23">
        <v>0</v>
      </c>
      <c r="C13" s="23">
        <v>0</v>
      </c>
      <c r="D13" s="24">
        <f>IF(B13=0,0,(C13/B13*100))</f>
        <v>0</v>
      </c>
      <c r="E13"/>
      <c r="F13"/>
      <c r="G13"/>
      <c r="H13"/>
      <c r="I13"/>
      <c r="J13"/>
      <c r="K13"/>
    </row>
    <row r="14" spans="1:11" ht="12" customHeight="1" x14ac:dyDescent="0.25">
      <c r="A14" s="26"/>
      <c r="B14" s="26"/>
      <c r="C14" s="26"/>
      <c r="D14" s="28"/>
      <c r="E14"/>
      <c r="F14"/>
      <c r="G14"/>
      <c r="H14"/>
      <c r="I14"/>
      <c r="J14"/>
      <c r="K14"/>
    </row>
    <row r="15" spans="1:11" ht="20.25" customHeight="1" x14ac:dyDescent="0.3">
      <c r="A15" s="29" t="s">
        <v>98</v>
      </c>
      <c r="B15" s="30">
        <f>B13-B12</f>
        <v>0</v>
      </c>
      <c r="C15" s="30">
        <f t="shared" ref="C15:D15" si="0">C13-C12</f>
        <v>0</v>
      </c>
      <c r="D15" s="30">
        <f t="shared" si="0"/>
        <v>0</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de Inversión)</v>
      </c>
      <c r="C17" t="str">
        <f>C8</f>
        <v>Presupuesto Ejercido (Gasto de Inversión)</v>
      </c>
      <c r="D17" s="38" t="str">
        <f>D8</f>
        <v>Evolución del Gasto de Inversión</v>
      </c>
      <c r="E17"/>
      <c r="F17"/>
      <c r="G17"/>
      <c r="H17"/>
      <c r="I17"/>
      <c r="J17"/>
      <c r="K17"/>
    </row>
    <row r="18" spans="1:11" ht="15" x14ac:dyDescent="0.25">
      <c r="A18">
        <f t="shared" ref="A18:D21" si="1">A10</f>
        <v>2020</v>
      </c>
      <c r="B18">
        <f t="shared" si="1"/>
        <v>0</v>
      </c>
      <c r="C18">
        <f t="shared" si="1"/>
        <v>0</v>
      </c>
      <c r="D18">
        <f t="shared" si="1"/>
        <v>0</v>
      </c>
      <c r="E18"/>
      <c r="F18"/>
      <c r="G18"/>
      <c r="H18"/>
      <c r="I18"/>
      <c r="J18"/>
      <c r="K18"/>
    </row>
    <row r="19" spans="1:11" ht="15" x14ac:dyDescent="0.25">
      <c r="A19">
        <f t="shared" si="1"/>
        <v>2021</v>
      </c>
      <c r="B19">
        <f t="shared" si="1"/>
        <v>0</v>
      </c>
      <c r="C19">
        <f t="shared" si="1"/>
        <v>0</v>
      </c>
      <c r="D19">
        <f t="shared" si="1"/>
        <v>0</v>
      </c>
      <c r="E19"/>
      <c r="F19"/>
      <c r="G19"/>
      <c r="H19"/>
      <c r="I19"/>
      <c r="J19"/>
      <c r="K19"/>
    </row>
    <row r="20" spans="1:11" ht="15" x14ac:dyDescent="0.25">
      <c r="A20">
        <f t="shared" si="1"/>
        <v>2022</v>
      </c>
      <c r="B20">
        <f t="shared" si="1"/>
        <v>0</v>
      </c>
      <c r="C20">
        <f t="shared" si="1"/>
        <v>0</v>
      </c>
      <c r="D20">
        <f t="shared" si="1"/>
        <v>0</v>
      </c>
      <c r="E20"/>
      <c r="F20"/>
      <c r="G20"/>
      <c r="H20"/>
      <c r="I20"/>
      <c r="J20"/>
      <c r="K20"/>
    </row>
    <row r="21" spans="1:11" ht="15" x14ac:dyDescent="0.25">
      <c r="A21">
        <f t="shared" si="1"/>
        <v>2023</v>
      </c>
      <c r="B21">
        <f t="shared" si="1"/>
        <v>0</v>
      </c>
      <c r="C21">
        <f t="shared" si="1"/>
        <v>0</v>
      </c>
      <c r="D21">
        <f t="shared" si="1"/>
        <v>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75" x14ac:dyDescent="0.3">
      <c r="A36" s="132" t="s">
        <v>127</v>
      </c>
      <c r="B36" s="31"/>
      <c r="C36" s="31"/>
      <c r="D36" s="31"/>
      <c r="E36"/>
      <c r="F36"/>
      <c r="G36"/>
      <c r="H36"/>
      <c r="I36"/>
      <c r="J36"/>
      <c r="K36"/>
    </row>
    <row r="37" spans="1:11" ht="15.75" x14ac:dyDescent="0.3">
      <c r="A37" s="132" t="s">
        <v>119</v>
      </c>
      <c r="B37" s="31"/>
      <c r="C37" s="31"/>
      <c r="D37" s="31"/>
      <c r="E37"/>
      <c r="F37"/>
      <c r="G37"/>
      <c r="H37"/>
      <c r="I37"/>
      <c r="J37"/>
      <c r="K37"/>
    </row>
    <row r="38" spans="1:11" ht="7.5" customHeight="1" x14ac:dyDescent="0.25">
      <c r="A38" s="39"/>
      <c r="B38" s="39"/>
      <c r="C38" s="39"/>
      <c r="D38" s="39"/>
      <c r="E38"/>
      <c r="F38"/>
      <c r="G38"/>
      <c r="H38"/>
      <c r="I38"/>
      <c r="J38"/>
      <c r="K38"/>
    </row>
    <row r="39" spans="1:11" ht="7.5" hidden="1" customHeight="1" x14ac:dyDescent="0.25">
      <c r="A39" s="225"/>
      <c r="B39" s="225"/>
      <c r="C39" s="225"/>
      <c r="D39" s="225"/>
      <c r="E39"/>
      <c r="F39"/>
      <c r="G39"/>
      <c r="H39"/>
      <c r="I39"/>
      <c r="J39"/>
      <c r="K39"/>
    </row>
    <row r="40" spans="1:11" ht="7.5" hidden="1" customHeight="1" x14ac:dyDescent="0.25">
      <c r="A40" s="225"/>
      <c r="B40" s="225"/>
      <c r="C40" s="225"/>
      <c r="D40" s="225"/>
      <c r="E40"/>
      <c r="F40"/>
      <c r="G40"/>
      <c r="H40"/>
      <c r="I40"/>
      <c r="J40"/>
      <c r="K40"/>
    </row>
    <row r="41" spans="1:11" ht="7.5" hidden="1" customHeight="1" x14ac:dyDescent="0.25">
      <c r="A41" s="225"/>
      <c r="B41" s="225"/>
      <c r="C41" s="225"/>
      <c r="D41" s="225"/>
      <c r="E41"/>
      <c r="F41"/>
      <c r="G41"/>
      <c r="H41"/>
      <c r="I41"/>
      <c r="J41"/>
      <c r="K41"/>
    </row>
    <row r="42" spans="1:11" ht="7.5" hidden="1" customHeight="1" x14ac:dyDescent="0.25">
      <c r="A42" s="225"/>
      <c r="B42" s="225"/>
      <c r="C42" s="225"/>
      <c r="D42" s="225"/>
    </row>
    <row r="43" spans="1:11" ht="7.5" hidden="1" customHeight="1" x14ac:dyDescent="0.25">
      <c r="A43" s="225"/>
      <c r="B43" s="225"/>
      <c r="C43" s="225"/>
      <c r="D43" s="225"/>
    </row>
    <row r="44" spans="1:11" ht="7.5" hidden="1" customHeight="1" x14ac:dyDescent="0.25">
      <c r="A44" s="225"/>
      <c r="B44" s="225"/>
      <c r="C44" s="225"/>
      <c r="D44" s="225"/>
    </row>
    <row r="45" spans="1:11" ht="7.5" hidden="1" customHeight="1" x14ac:dyDescent="0.25">
      <c r="A45" s="225"/>
      <c r="B45" s="225"/>
      <c r="C45" s="225"/>
      <c r="D45" s="225"/>
    </row>
    <row r="46" spans="1:11" ht="7.5" hidden="1" customHeight="1" x14ac:dyDescent="0.25">
      <c r="A46" s="225"/>
      <c r="B46" s="225"/>
      <c r="C46" s="225"/>
      <c r="D46" s="225"/>
    </row>
    <row r="47" spans="1:11" hidden="1" x14ac:dyDescent="0.25">
      <c r="A47" s="238"/>
      <c r="B47" s="238"/>
      <c r="C47" s="238"/>
      <c r="D47" s="238"/>
    </row>
    <row r="48" spans="1:11" ht="15" hidden="1" x14ac:dyDescent="0.3">
      <c r="A48" s="31"/>
      <c r="B48" s="31"/>
      <c r="C48" s="31"/>
      <c r="D48" s="31"/>
    </row>
    <row r="49" spans="1:11" ht="15" hidden="1" x14ac:dyDescent="0.3">
      <c r="A49" s="31"/>
      <c r="B49" s="31"/>
      <c r="C49" s="31"/>
      <c r="D49" s="31"/>
    </row>
    <row r="50" spans="1:11" ht="15" hidden="1" x14ac:dyDescent="0.3">
      <c r="A50" s="31"/>
      <c r="B50" s="31"/>
      <c r="D50" s="31"/>
    </row>
    <row r="51" spans="1:11" ht="15.75" customHeight="1" x14ac:dyDescent="0.3">
      <c r="A51" s="31"/>
      <c r="B51" s="31"/>
      <c r="C51" s="31"/>
      <c r="D51" s="31"/>
      <c r="E51"/>
      <c r="G51"/>
      <c r="H51"/>
      <c r="I51"/>
      <c r="J51"/>
      <c r="K51"/>
    </row>
    <row r="52" spans="1:11" ht="15.75" x14ac:dyDescent="0.3">
      <c r="A52" s="31"/>
      <c r="B52" s="31"/>
      <c r="C52" s="31"/>
      <c r="D52" s="31"/>
      <c r="E52" s="31"/>
      <c r="G52"/>
      <c r="H52"/>
      <c r="I52"/>
      <c r="J52"/>
      <c r="K52"/>
    </row>
  </sheetData>
  <mergeCells count="2">
    <mergeCell ref="B7:D7"/>
    <mergeCell ref="A39:D47"/>
  </mergeCells>
  <pageMargins left="0.51181102362204722" right="0.51181102362204722" top="0.55118110236220474" bottom="0.55118110236220474" header="0.31496062992125984" footer="0.31496062992125984"/>
  <pageSetup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K54"/>
  <sheetViews>
    <sheetView showGridLines="0" zoomScaleNormal="100" workbookViewId="0">
      <selection activeCell="G5" sqref="G5"/>
    </sheetView>
  </sheetViews>
  <sheetFormatPr baseColWidth="10" defaultColWidth="11.42578125" defaultRowHeight="15" x14ac:dyDescent="0.25"/>
  <cols>
    <col min="1" max="1" width="23.42578125" customWidth="1"/>
    <col min="2" max="4" width="23.140625" customWidth="1"/>
    <col min="5" max="5" width="3.140625" customWidth="1"/>
    <col min="6" max="6" width="15.140625" bestFit="1" customWidth="1"/>
    <col min="7" max="7" width="11.5703125" bestFit="1" customWidth="1"/>
    <col min="8" max="8" width="15.140625" bestFit="1" customWidth="1"/>
    <col min="9" max="9" width="11.5703125" bestFit="1" customWidth="1"/>
    <col min="10" max="10" width="20.140625" bestFit="1" customWidth="1"/>
    <col min="11" max="11" width="16.5703125" bestFit="1" customWidth="1"/>
  </cols>
  <sheetData>
    <row r="1" spans="1:11" ht="15" customHeight="1" x14ac:dyDescent="0.3">
      <c r="D1" s="1" t="s">
        <v>0</v>
      </c>
      <c r="F1" s="2"/>
    </row>
    <row r="2" spans="1:11" ht="15" customHeight="1" x14ac:dyDescent="0.25">
      <c r="D2" s="3" t="s">
        <v>1</v>
      </c>
      <c r="F2" s="2"/>
    </row>
    <row r="3" spans="1:11" ht="15" customHeight="1" x14ac:dyDescent="0.25">
      <c r="B3" s="4"/>
      <c r="C3" s="4"/>
      <c r="D3" s="4"/>
    </row>
    <row r="4" spans="1:11" ht="12.75" customHeight="1" x14ac:dyDescent="0.25">
      <c r="B4" s="4"/>
      <c r="C4" s="4"/>
      <c r="D4" s="4"/>
    </row>
    <row r="5" spans="1:11" ht="31.5" customHeight="1" x14ac:dyDescent="0.25">
      <c r="A5" s="7" t="s">
        <v>109</v>
      </c>
      <c r="B5" s="8"/>
      <c r="C5" s="8"/>
      <c r="D5" s="8"/>
    </row>
    <row r="6" spans="1:11" ht="16.5" customHeight="1" x14ac:dyDescent="0.25">
      <c r="A6" s="9" t="s">
        <v>2</v>
      </c>
      <c r="C6" s="10"/>
      <c r="D6" s="10"/>
    </row>
    <row r="7" spans="1:11" ht="9.75" customHeight="1" x14ac:dyDescent="0.35">
      <c r="A7" s="11"/>
      <c r="B7" s="216"/>
      <c r="C7" s="216"/>
      <c r="D7" s="216"/>
    </row>
    <row r="8" spans="1:11" s="15" customFormat="1" ht="27" x14ac:dyDescent="0.25">
      <c r="A8" s="12" t="s">
        <v>3</v>
      </c>
      <c r="B8" s="13" t="s">
        <v>20</v>
      </c>
      <c r="C8" s="13" t="s">
        <v>21</v>
      </c>
      <c r="D8" s="13" t="s">
        <v>22</v>
      </c>
      <c r="E8" s="40"/>
      <c r="F8" s="14"/>
      <c r="G8" s="14"/>
      <c r="H8" s="14"/>
      <c r="I8" s="14"/>
      <c r="J8" s="14"/>
      <c r="K8" s="14"/>
    </row>
    <row r="9" spans="1:11" ht="15.75" hidden="1" x14ac:dyDescent="0.3">
      <c r="A9" s="16" t="s">
        <v>7</v>
      </c>
      <c r="B9" s="17"/>
      <c r="C9" s="17"/>
      <c r="D9" s="18"/>
    </row>
    <row r="10" spans="1:11" ht="15.75" x14ac:dyDescent="0.3">
      <c r="A10" s="19">
        <v>2020</v>
      </c>
      <c r="B10" s="20">
        <v>617347.74199999997</v>
      </c>
      <c r="C10" s="20">
        <v>17799.164000000001</v>
      </c>
      <c r="D10" s="21">
        <f>(C10/B10)*100</f>
        <v>2.8831666156802762</v>
      </c>
    </row>
    <row r="11" spans="1:11" ht="15.75" x14ac:dyDescent="0.3">
      <c r="A11" s="22">
        <v>2021</v>
      </c>
      <c r="B11" s="23">
        <v>672172.23400000005</v>
      </c>
      <c r="C11" s="23">
        <v>5535.1080000000002</v>
      </c>
      <c r="D11" s="24">
        <f>(C11/B11)*100</f>
        <v>0.82346573095728326</v>
      </c>
    </row>
    <row r="12" spans="1:11" ht="15.75" x14ac:dyDescent="0.3">
      <c r="A12" s="25">
        <v>2022</v>
      </c>
      <c r="B12" s="20">
        <v>738205.54500000004</v>
      </c>
      <c r="C12" s="20">
        <v>5804.4920000000002</v>
      </c>
      <c r="D12" s="21">
        <f t="shared" ref="D12" si="0">(C12/B12)*100</f>
        <v>0.78629753451662299</v>
      </c>
    </row>
    <row r="13" spans="1:11" ht="15.75" x14ac:dyDescent="0.3">
      <c r="A13" s="22">
        <v>2023</v>
      </c>
      <c r="B13" s="23">
        <v>727093.54500000004</v>
      </c>
      <c r="C13" s="23">
        <v>6853.1610000000001</v>
      </c>
      <c r="D13" s="24">
        <v>0.94254185683906733</v>
      </c>
      <c r="E13" s="41"/>
    </row>
    <row r="14" spans="1:11" ht="12" customHeight="1" x14ac:dyDescent="0.25">
      <c r="A14" s="26"/>
      <c r="B14" s="26"/>
      <c r="C14" s="26"/>
      <c r="D14" s="28"/>
    </row>
    <row r="15" spans="1:11" ht="20.25" customHeight="1" x14ac:dyDescent="0.3">
      <c r="A15" s="29" t="s">
        <v>98</v>
      </c>
      <c r="B15" s="30">
        <f>B13-B12</f>
        <v>-11112</v>
      </c>
      <c r="C15" s="30">
        <f t="shared" ref="C15:D15" si="1">C13-C12</f>
        <v>1048.6689999999999</v>
      </c>
      <c r="D15" s="30">
        <f t="shared" si="1"/>
        <v>0.15624432232244434</v>
      </c>
    </row>
    <row r="17" spans="1:4" ht="17.25" customHeight="1" x14ac:dyDescent="0.25">
      <c r="A17" t="str">
        <f>A8</f>
        <v>Año</v>
      </c>
      <c r="B17" t="str">
        <f>B8</f>
        <v>Presupuesto Ejercido Total</v>
      </c>
      <c r="C17" t="str">
        <f>C8</f>
        <v>Ingresos Propios ejercidos</v>
      </c>
      <c r="D17" s="38" t="str">
        <f>D8</f>
        <v>Índice de Autofinancimiento</v>
      </c>
    </row>
    <row r="18" spans="1:4" x14ac:dyDescent="0.25">
      <c r="A18">
        <f t="shared" ref="A18:D21" si="2">A10</f>
        <v>2020</v>
      </c>
      <c r="B18">
        <f t="shared" si="2"/>
        <v>617347.74199999997</v>
      </c>
      <c r="C18">
        <f t="shared" si="2"/>
        <v>17799.164000000001</v>
      </c>
      <c r="D18">
        <f t="shared" si="2"/>
        <v>2.8831666156802762</v>
      </c>
    </row>
    <row r="19" spans="1:4" x14ac:dyDescent="0.25">
      <c r="A19">
        <f t="shared" si="2"/>
        <v>2021</v>
      </c>
      <c r="B19">
        <f t="shared" si="2"/>
        <v>672172.23400000005</v>
      </c>
      <c r="C19">
        <f t="shared" si="2"/>
        <v>5535.1080000000002</v>
      </c>
      <c r="D19">
        <f t="shared" si="2"/>
        <v>0.82346573095728326</v>
      </c>
    </row>
    <row r="20" spans="1:4" x14ac:dyDescent="0.25">
      <c r="A20">
        <f t="shared" si="2"/>
        <v>2022</v>
      </c>
      <c r="B20">
        <f t="shared" si="2"/>
        <v>738205.54500000004</v>
      </c>
      <c r="C20">
        <f t="shared" si="2"/>
        <v>5804.4920000000002</v>
      </c>
      <c r="D20">
        <f t="shared" si="2"/>
        <v>0.78629753451662299</v>
      </c>
    </row>
    <row r="21" spans="1:4" x14ac:dyDescent="0.25">
      <c r="A21">
        <f t="shared" si="2"/>
        <v>2023</v>
      </c>
      <c r="B21">
        <f t="shared" si="2"/>
        <v>727093.54500000004</v>
      </c>
      <c r="C21">
        <f t="shared" si="2"/>
        <v>6853.1610000000001</v>
      </c>
      <c r="D21">
        <f t="shared" si="2"/>
        <v>0.94254185683906733</v>
      </c>
    </row>
    <row r="22" spans="1:4" x14ac:dyDescent="0.25">
      <c r="A22" t="e">
        <f>#REF!</f>
        <v>#REF!</v>
      </c>
      <c r="B22" t="e">
        <f>#REF!</f>
        <v>#REF!</v>
      </c>
      <c r="C22" t="e">
        <f>#REF!</f>
        <v>#REF!</v>
      </c>
      <c r="D22" t="e">
        <f>#REF!</f>
        <v>#REF!</v>
      </c>
    </row>
    <row r="23" spans="1:4" x14ac:dyDescent="0.25">
      <c r="A23" t="e">
        <f>#REF!</f>
        <v>#REF!</v>
      </c>
      <c r="B23" t="e">
        <f>#REF!</f>
        <v>#REF!</v>
      </c>
      <c r="C23" t="e">
        <f>#REF!</f>
        <v>#REF!</v>
      </c>
      <c r="D23" t="e">
        <f>#REF!</f>
        <v>#REF!</v>
      </c>
    </row>
    <row r="24" spans="1:4" x14ac:dyDescent="0.25">
      <c r="A24" t="e">
        <f>#REF!</f>
        <v>#REF!</v>
      </c>
      <c r="B24" t="e">
        <f>#REF!</f>
        <v>#REF!</v>
      </c>
      <c r="C24" t="e">
        <f>#REF!</f>
        <v>#REF!</v>
      </c>
      <c r="D24" t="e">
        <f>#REF!</f>
        <v>#REF!</v>
      </c>
    </row>
    <row r="35" spans="1:11" ht="15.75" x14ac:dyDescent="0.3">
      <c r="A35" s="132" t="s">
        <v>127</v>
      </c>
      <c r="B35" s="31"/>
      <c r="C35" s="31"/>
      <c r="D35" s="31"/>
    </row>
    <row r="36" spans="1:11" ht="15.75" x14ac:dyDescent="0.3">
      <c r="A36" s="132" t="s">
        <v>119</v>
      </c>
      <c r="B36" s="31"/>
      <c r="C36" s="31"/>
      <c r="D36" s="31"/>
    </row>
    <row r="37" spans="1:11" ht="15.75" x14ac:dyDescent="0.3">
      <c r="A37" s="31"/>
      <c r="B37" s="31"/>
      <c r="C37" s="31"/>
      <c r="D37" s="31"/>
    </row>
    <row r="38" spans="1:11" ht="15.75" hidden="1" x14ac:dyDescent="0.3">
      <c r="A38" s="31"/>
      <c r="B38" s="31"/>
      <c r="C38" s="31"/>
      <c r="D38" s="31"/>
    </row>
    <row r="39" spans="1:11" hidden="1" x14ac:dyDescent="0.25">
      <c r="A39" s="225"/>
      <c r="B39" s="225"/>
      <c r="C39" s="225"/>
      <c r="D39" s="225"/>
    </row>
    <row r="40" spans="1:11" hidden="1" x14ac:dyDescent="0.25">
      <c r="A40" s="225"/>
      <c r="B40" s="225"/>
      <c r="C40" s="225"/>
      <c r="D40" s="225"/>
    </row>
    <row r="41" spans="1:11" hidden="1" x14ac:dyDescent="0.25">
      <c r="A41" s="225"/>
      <c r="B41" s="225"/>
      <c r="C41" s="225"/>
      <c r="D41" s="225"/>
    </row>
    <row r="42" spans="1:11" hidden="1" x14ac:dyDescent="0.25">
      <c r="A42" s="225"/>
      <c r="B42" s="225"/>
      <c r="C42" s="225"/>
      <c r="D42" s="225"/>
    </row>
    <row r="43" spans="1:11" hidden="1" x14ac:dyDescent="0.25">
      <c r="A43" s="225"/>
      <c r="B43" s="225"/>
      <c r="C43" s="225"/>
      <c r="D43" s="225"/>
      <c r="E43" s="2"/>
      <c r="F43" s="2"/>
      <c r="G43" s="2"/>
      <c r="H43" s="2"/>
      <c r="I43" s="2"/>
      <c r="J43" s="2"/>
      <c r="K43" s="2"/>
    </row>
    <row r="44" spans="1:11" hidden="1" x14ac:dyDescent="0.25">
      <c r="A44" s="225"/>
      <c r="B44" s="225"/>
      <c r="C44" s="225"/>
      <c r="D44" s="225"/>
      <c r="E44" s="2"/>
      <c r="F44" s="2"/>
      <c r="G44" s="2"/>
      <c r="H44" s="2"/>
      <c r="I44" s="2"/>
      <c r="J44" s="2"/>
      <c r="K44" s="2"/>
    </row>
    <row r="45" spans="1:11" hidden="1" x14ac:dyDescent="0.25">
      <c r="A45" s="225"/>
      <c r="B45" s="225"/>
      <c r="C45" s="225"/>
      <c r="D45" s="225"/>
      <c r="E45" s="2"/>
      <c r="F45" s="2"/>
      <c r="G45" s="2"/>
      <c r="H45" s="2"/>
      <c r="I45" s="2"/>
      <c r="J45" s="2"/>
      <c r="K45" s="2"/>
    </row>
    <row r="46" spans="1:11" hidden="1" x14ac:dyDescent="0.25">
      <c r="A46" s="225"/>
      <c r="B46" s="225"/>
      <c r="C46" s="225"/>
      <c r="D46" s="225"/>
      <c r="E46" s="2"/>
      <c r="F46" s="2"/>
      <c r="G46" s="2"/>
      <c r="H46" s="2"/>
      <c r="I46" s="2"/>
      <c r="J46" s="2"/>
      <c r="K46" s="2"/>
    </row>
    <row r="47" spans="1:11" hidden="1" x14ac:dyDescent="0.25">
      <c r="A47" s="225"/>
      <c r="B47" s="225"/>
      <c r="C47" s="225"/>
      <c r="D47" s="225"/>
      <c r="E47" s="2"/>
      <c r="F47" s="2"/>
      <c r="G47" s="2"/>
      <c r="H47" s="2"/>
      <c r="I47" s="2"/>
      <c r="J47" s="2"/>
      <c r="K47" s="2"/>
    </row>
    <row r="48" spans="1:11" ht="15.75" hidden="1" x14ac:dyDescent="0.3">
      <c r="A48" s="31"/>
      <c r="B48" s="31"/>
      <c r="C48" s="31"/>
      <c r="D48" s="31"/>
      <c r="E48" s="2"/>
      <c r="F48" s="2"/>
      <c r="G48" s="2"/>
      <c r="H48" s="2"/>
      <c r="I48" s="2"/>
      <c r="J48" s="2"/>
      <c r="K48" s="2"/>
    </row>
    <row r="49" spans="1:11" ht="15.75" hidden="1" x14ac:dyDescent="0.3">
      <c r="A49" s="31"/>
      <c r="B49" s="31"/>
      <c r="C49" s="31"/>
      <c r="D49" s="31"/>
      <c r="E49" s="2"/>
      <c r="F49" s="2"/>
      <c r="G49" s="2"/>
      <c r="H49" s="2"/>
      <c r="I49" s="2"/>
      <c r="J49" s="2"/>
      <c r="K49" s="2"/>
    </row>
    <row r="50" spans="1:11" ht="15.75" hidden="1" x14ac:dyDescent="0.3">
      <c r="A50" s="31"/>
      <c r="B50" s="31"/>
      <c r="C50" s="2"/>
      <c r="D50" s="31"/>
      <c r="E50" s="2"/>
      <c r="F50" s="2"/>
      <c r="G50" s="2"/>
      <c r="H50" s="2"/>
      <c r="I50" s="2"/>
      <c r="J50" s="2"/>
      <c r="K50" s="2"/>
    </row>
    <row r="51" spans="1:11" ht="15.6" hidden="1" customHeight="1" thickBot="1" x14ac:dyDescent="0.35">
      <c r="A51" s="239"/>
      <c r="B51" s="239"/>
      <c r="C51" s="239"/>
      <c r="D51" s="239"/>
      <c r="E51" s="31"/>
      <c r="F51" s="2"/>
    </row>
    <row r="52" spans="1:11" ht="15.75" hidden="1" x14ac:dyDescent="0.3">
      <c r="A52" s="31"/>
      <c r="B52" s="31"/>
      <c r="C52" s="31"/>
      <c r="D52" s="31"/>
      <c r="F52" s="2"/>
    </row>
    <row r="53" spans="1:11" ht="15.75" x14ac:dyDescent="0.3">
      <c r="A53" s="31"/>
      <c r="B53" s="31"/>
      <c r="C53" s="31"/>
      <c r="D53" s="31"/>
      <c r="E53" s="31"/>
      <c r="F53" s="2"/>
      <c r="G53" s="2"/>
      <c r="H53" s="2"/>
      <c r="I53" s="2"/>
      <c r="J53" s="2"/>
      <c r="K53" s="2"/>
    </row>
    <row r="54" spans="1:11" x14ac:dyDescent="0.25">
      <c r="A54" s="2"/>
      <c r="B54" s="2"/>
      <c r="C54" s="2"/>
      <c r="D54" s="2"/>
      <c r="E54" s="2"/>
      <c r="F54" s="2"/>
      <c r="G54" s="2"/>
      <c r="H54" s="2"/>
      <c r="I54" s="2"/>
      <c r="J54" s="2"/>
      <c r="K54" s="2"/>
    </row>
  </sheetData>
  <mergeCells count="4">
    <mergeCell ref="B7:D7"/>
    <mergeCell ref="A39:D47"/>
    <mergeCell ref="A51:B51"/>
    <mergeCell ref="C51:D51"/>
  </mergeCells>
  <pageMargins left="0.51181102362204722" right="0.51181102362204722" top="0.55118110236220474" bottom="0.55118110236220474" header="0.31496062992125984" footer="0.31496062992125984"/>
  <pageSetup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K36"/>
  <sheetViews>
    <sheetView showGridLines="0" topLeftCell="A31" zoomScaleNormal="100" workbookViewId="0">
      <selection activeCell="A36" sqref="A36"/>
    </sheetView>
  </sheetViews>
  <sheetFormatPr baseColWidth="10" defaultColWidth="11.42578125" defaultRowHeight="13.5" x14ac:dyDescent="0.25"/>
  <cols>
    <col min="1" max="1" width="23.42578125" style="2" customWidth="1"/>
    <col min="2" max="4" width="23.140625" style="2" customWidth="1"/>
    <col min="5" max="5" width="2.57031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25">
      <c r="B3" s="4"/>
      <c r="C3" s="4"/>
      <c r="D3" s="4"/>
    </row>
    <row r="4" spans="1:11" customFormat="1" ht="12.75" customHeight="1" x14ac:dyDescent="0.25">
      <c r="B4" s="4"/>
      <c r="C4" s="4"/>
      <c r="D4" s="4"/>
    </row>
    <row r="5" spans="1:11" customFormat="1" ht="31.5" customHeight="1" x14ac:dyDescent="0.25">
      <c r="A5" s="7" t="s">
        <v>110</v>
      </c>
      <c r="B5" s="8"/>
      <c r="C5" s="8"/>
      <c r="D5" s="8"/>
    </row>
    <row r="6" spans="1:11" customFormat="1" ht="16.5" customHeight="1" x14ac:dyDescent="0.25">
      <c r="A6" s="9" t="s">
        <v>2</v>
      </c>
      <c r="C6" s="10"/>
      <c r="D6" s="10"/>
    </row>
    <row r="7" spans="1:11" customFormat="1" ht="9.75" customHeight="1" x14ac:dyDescent="0.35">
      <c r="A7" s="11"/>
      <c r="B7" s="216"/>
      <c r="C7" s="216"/>
      <c r="D7" s="216"/>
    </row>
    <row r="8" spans="1:11" s="15" customFormat="1" ht="27" x14ac:dyDescent="0.25">
      <c r="A8" s="12" t="s">
        <v>3</v>
      </c>
      <c r="B8" s="13" t="s">
        <v>23</v>
      </c>
      <c r="C8" s="13" t="s">
        <v>24</v>
      </c>
      <c r="D8" s="13" t="s">
        <v>25</v>
      </c>
      <c r="E8" s="40"/>
      <c r="F8" s="14"/>
      <c r="G8" s="14"/>
      <c r="H8" s="14"/>
      <c r="I8" s="14"/>
      <c r="J8" s="14"/>
      <c r="K8" s="14"/>
    </row>
    <row r="9" spans="1:11" ht="15.75" hidden="1" x14ac:dyDescent="0.3">
      <c r="A9" s="16" t="s">
        <v>7</v>
      </c>
      <c r="B9" s="17"/>
      <c r="C9" s="17"/>
      <c r="D9" s="18"/>
      <c r="E9"/>
      <c r="F9"/>
      <c r="G9"/>
      <c r="H9"/>
      <c r="I9"/>
      <c r="J9"/>
      <c r="K9"/>
    </row>
    <row r="10" spans="1:11" ht="15.75" x14ac:dyDescent="0.3">
      <c r="A10" s="19">
        <v>2020</v>
      </c>
      <c r="B10" s="20">
        <v>19486.078000000001</v>
      </c>
      <c r="C10" s="20">
        <v>17917.974999999999</v>
      </c>
      <c r="D10" s="21">
        <f>(C10/B10)*100</f>
        <v>91.952700794895705</v>
      </c>
      <c r="E10"/>
      <c r="F10"/>
      <c r="G10"/>
      <c r="H10"/>
      <c r="I10"/>
      <c r="J10"/>
      <c r="K10"/>
    </row>
    <row r="11" spans="1:11" ht="15.75" x14ac:dyDescent="0.3">
      <c r="A11" s="22">
        <v>2021</v>
      </c>
      <c r="B11" s="23">
        <v>16529.292000000001</v>
      </c>
      <c r="C11" s="23">
        <v>10196.453</v>
      </c>
      <c r="D11" s="24">
        <f>(C11/B11)*100</f>
        <v>61.687173292116803</v>
      </c>
      <c r="E11"/>
      <c r="F11"/>
      <c r="G11"/>
      <c r="H11"/>
      <c r="I11"/>
      <c r="J11"/>
      <c r="K11"/>
    </row>
    <row r="12" spans="1:11" ht="15.75" x14ac:dyDescent="0.3">
      <c r="A12" s="25">
        <v>2022</v>
      </c>
      <c r="B12" s="20">
        <v>16529.292000000001</v>
      </c>
      <c r="C12" s="20">
        <v>14110.939</v>
      </c>
      <c r="D12" s="21">
        <f t="shared" ref="D12:D13" si="0">(C12/B12)*100</f>
        <v>85.369288654347685</v>
      </c>
      <c r="E12"/>
      <c r="F12"/>
      <c r="G12"/>
      <c r="H12"/>
      <c r="I12"/>
      <c r="J12"/>
      <c r="K12"/>
    </row>
    <row r="13" spans="1:11" ht="15.75" x14ac:dyDescent="0.3">
      <c r="A13" s="22">
        <v>2023</v>
      </c>
      <c r="B13" s="23">
        <v>17905.151999999998</v>
      </c>
      <c r="C13" s="23">
        <v>21581.759190000001</v>
      </c>
      <c r="D13" s="24">
        <f t="shared" si="0"/>
        <v>120.53379490997899</v>
      </c>
      <c r="E13"/>
      <c r="F13"/>
      <c r="G13"/>
      <c r="H13"/>
      <c r="I13"/>
      <c r="J13"/>
      <c r="K13"/>
    </row>
    <row r="14" spans="1:11" ht="12" customHeight="1" x14ac:dyDescent="0.25">
      <c r="A14" s="26"/>
      <c r="B14" s="26"/>
      <c r="C14" s="26"/>
      <c r="D14" s="28"/>
      <c r="E14"/>
      <c r="F14"/>
      <c r="G14"/>
      <c r="H14"/>
      <c r="I14"/>
      <c r="J14"/>
      <c r="K14"/>
    </row>
    <row r="15" spans="1:11" ht="20.25" customHeight="1" x14ac:dyDescent="0.3">
      <c r="A15" s="29" t="s">
        <v>98</v>
      </c>
      <c r="B15" s="30">
        <f>B13-B12</f>
        <v>1375.8599999999969</v>
      </c>
      <c r="C15" s="30">
        <f t="shared" ref="C15:D15" si="1">C13-C12</f>
        <v>7470.8201900000004</v>
      </c>
      <c r="D15" s="30">
        <f t="shared" si="1"/>
        <v>35.164506255631309</v>
      </c>
      <c r="E15"/>
      <c r="F15"/>
      <c r="G15"/>
      <c r="H15"/>
      <c r="I15"/>
      <c r="J15"/>
      <c r="K15"/>
    </row>
    <row r="16" spans="1:11" ht="15" x14ac:dyDescent="0.25">
      <c r="A16"/>
      <c r="B16"/>
      <c r="C16"/>
      <c r="D16"/>
      <c r="E16"/>
      <c r="F16"/>
      <c r="G16"/>
      <c r="H16"/>
      <c r="I16"/>
      <c r="J16"/>
      <c r="K16"/>
    </row>
    <row r="17" spans="1:11" ht="17.25" customHeight="1" x14ac:dyDescent="0.25">
      <c r="A17" t="str">
        <f>A8</f>
        <v>Año</v>
      </c>
      <c r="B17" t="str">
        <f>B8</f>
        <v>Ingresos Propios Programados</v>
      </c>
      <c r="C17" t="str">
        <f>C8</f>
        <v>Ingresos Propios captados</v>
      </c>
      <c r="D17" s="38" t="str">
        <f>D8</f>
        <v>Captación de Ingresos Propios</v>
      </c>
      <c r="E17"/>
      <c r="F17"/>
      <c r="G17"/>
      <c r="H17"/>
      <c r="I17"/>
      <c r="J17"/>
      <c r="K17"/>
    </row>
    <row r="18" spans="1:11" ht="15" x14ac:dyDescent="0.25">
      <c r="A18">
        <f t="shared" ref="A18:D21" si="2">A10</f>
        <v>2020</v>
      </c>
      <c r="B18">
        <f t="shared" si="2"/>
        <v>19486.078000000001</v>
      </c>
      <c r="C18">
        <f t="shared" si="2"/>
        <v>17917.974999999999</v>
      </c>
      <c r="D18">
        <f t="shared" si="2"/>
        <v>91.952700794895705</v>
      </c>
      <c r="E18"/>
      <c r="F18"/>
      <c r="G18"/>
      <c r="H18"/>
      <c r="I18"/>
      <c r="J18"/>
      <c r="K18"/>
    </row>
    <row r="19" spans="1:11" ht="15" x14ac:dyDescent="0.25">
      <c r="A19">
        <f t="shared" si="2"/>
        <v>2021</v>
      </c>
      <c r="B19">
        <f t="shared" si="2"/>
        <v>16529.292000000001</v>
      </c>
      <c r="C19">
        <f t="shared" si="2"/>
        <v>10196.453</v>
      </c>
      <c r="D19">
        <f t="shared" si="2"/>
        <v>61.687173292116803</v>
      </c>
      <c r="E19"/>
      <c r="F19"/>
      <c r="G19"/>
      <c r="H19"/>
      <c r="I19"/>
      <c r="J19"/>
      <c r="K19"/>
    </row>
    <row r="20" spans="1:11" ht="15" x14ac:dyDescent="0.25">
      <c r="A20">
        <f t="shared" si="2"/>
        <v>2022</v>
      </c>
      <c r="B20">
        <f t="shared" si="2"/>
        <v>16529.292000000001</v>
      </c>
      <c r="C20">
        <f t="shared" si="2"/>
        <v>14110.939</v>
      </c>
      <c r="D20">
        <f t="shared" si="2"/>
        <v>85.369288654347685</v>
      </c>
      <c r="E20"/>
      <c r="F20"/>
      <c r="G20"/>
      <c r="H20"/>
      <c r="I20"/>
      <c r="J20"/>
      <c r="K20"/>
    </row>
    <row r="21" spans="1:11" ht="15" x14ac:dyDescent="0.25">
      <c r="A21">
        <f t="shared" si="2"/>
        <v>2023</v>
      </c>
      <c r="B21">
        <f t="shared" si="2"/>
        <v>17905.151999999998</v>
      </c>
      <c r="C21">
        <f t="shared" si="2"/>
        <v>21581.759190000001</v>
      </c>
      <c r="D21">
        <f t="shared" si="2"/>
        <v>120.53379490997899</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75" x14ac:dyDescent="0.3">
      <c r="A35" s="132" t="s">
        <v>127</v>
      </c>
      <c r="B35" s="31"/>
      <c r="C35" s="31"/>
      <c r="D35" s="31"/>
      <c r="E35"/>
      <c r="F35"/>
      <c r="G35"/>
      <c r="H35"/>
      <c r="I35"/>
      <c r="J35"/>
      <c r="K35"/>
    </row>
    <row r="36" spans="1:11" ht="15.75" x14ac:dyDescent="0.3">
      <c r="A36" s="132" t="s">
        <v>119</v>
      </c>
      <c r="B36" s="31"/>
      <c r="C36" s="31"/>
      <c r="D36" s="31"/>
      <c r="E36"/>
      <c r="F36"/>
      <c r="G36"/>
      <c r="H36"/>
      <c r="I36"/>
      <c r="J36"/>
      <c r="K36"/>
    </row>
  </sheetData>
  <mergeCells count="1">
    <mergeCell ref="B7:D7"/>
  </mergeCells>
  <pageMargins left="0.51181102362204722" right="0.51181102362204722" top="0.55118110236220474" bottom="0.55118110236220474" header="0.31496062992125984" footer="0.31496062992125984"/>
  <pageSetup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6"/>
  <sheetViews>
    <sheetView showGridLines="0" topLeftCell="A49" zoomScale="124" zoomScaleNormal="124" zoomScaleSheetLayoutView="112" workbookViewId="0">
      <selection activeCell="B59" sqref="B59"/>
    </sheetView>
  </sheetViews>
  <sheetFormatPr baseColWidth="10" defaultRowHeight="13.5" x14ac:dyDescent="0.25"/>
  <cols>
    <col min="1" max="1" width="23.42578125" style="2" customWidth="1"/>
    <col min="2" max="6" width="15.28515625" style="2" customWidth="1"/>
    <col min="7" max="7" width="20.140625" style="2" bestFit="1" customWidth="1"/>
    <col min="8" max="16384" width="11.42578125" style="2"/>
  </cols>
  <sheetData>
    <row r="1" spans="1:6" customFormat="1" ht="15" customHeight="1" x14ac:dyDescent="0.35">
      <c r="B1" s="4"/>
      <c r="C1" s="4"/>
      <c r="D1" s="5"/>
      <c r="E1" s="5"/>
      <c r="F1" s="1" t="s">
        <v>0</v>
      </c>
    </row>
    <row r="2" spans="1:6" customFormat="1" ht="15" customHeight="1" x14ac:dyDescent="0.35">
      <c r="B2" s="4"/>
      <c r="C2" s="4"/>
      <c r="D2" s="5"/>
      <c r="E2" s="5"/>
      <c r="F2" s="3" t="s">
        <v>1</v>
      </c>
    </row>
    <row r="3" spans="1:6" customFormat="1" ht="15" customHeight="1" x14ac:dyDescent="0.35">
      <c r="B3" s="4"/>
      <c r="C3" s="4"/>
      <c r="D3" s="5"/>
      <c r="E3" s="5"/>
      <c r="F3" s="6"/>
    </row>
    <row r="4" spans="1:6" customFormat="1" ht="6.75" customHeight="1" x14ac:dyDescent="0.35">
      <c r="B4" s="4"/>
      <c r="C4" s="4"/>
      <c r="D4" s="5"/>
      <c r="E4" s="5"/>
      <c r="F4" s="6"/>
    </row>
    <row r="5" spans="1:6" customFormat="1" ht="35.25" customHeight="1" x14ac:dyDescent="0.25">
      <c r="A5" s="212" t="s">
        <v>99</v>
      </c>
      <c r="B5" s="212"/>
      <c r="C5" s="212"/>
      <c r="D5" s="212"/>
      <c r="E5" s="212"/>
      <c r="F5" s="212"/>
    </row>
    <row r="6" spans="1:6" customFormat="1" ht="17.25" customHeight="1" x14ac:dyDescent="0.25">
      <c r="A6" s="213"/>
      <c r="B6" s="213"/>
      <c r="C6" s="213"/>
      <c r="D6" s="213"/>
      <c r="E6" s="213"/>
      <c r="F6" s="213"/>
    </row>
    <row r="7" spans="1:6" s="80" customFormat="1" ht="14.1" customHeight="1" x14ac:dyDescent="0.35">
      <c r="A7" s="79" t="s">
        <v>3</v>
      </c>
      <c r="B7" s="79" t="s">
        <v>46</v>
      </c>
      <c r="C7" s="5"/>
      <c r="D7" s="5"/>
      <c r="E7" s="5"/>
      <c r="F7" s="6"/>
    </row>
    <row r="8" spans="1:6" s="80" customFormat="1" ht="18.75" customHeight="1" x14ac:dyDescent="0.35">
      <c r="A8" s="81">
        <v>2020</v>
      </c>
      <c r="B8" s="103">
        <v>24.59</v>
      </c>
      <c r="C8" s="5"/>
      <c r="D8" s="5"/>
      <c r="E8" s="5"/>
      <c r="F8" s="6"/>
    </row>
    <row r="9" spans="1:6" s="80" customFormat="1" ht="18.75" customHeight="1" x14ac:dyDescent="0.35">
      <c r="A9" s="81">
        <v>2021</v>
      </c>
      <c r="B9" s="103">
        <v>20.13</v>
      </c>
      <c r="C9" s="5"/>
      <c r="D9" s="5"/>
      <c r="E9" s="5"/>
      <c r="F9" s="6"/>
    </row>
    <row r="10" spans="1:6" s="80" customFormat="1" ht="18.75" customHeight="1" x14ac:dyDescent="0.35">
      <c r="A10" s="81">
        <v>2022</v>
      </c>
      <c r="B10" s="103">
        <v>20.22</v>
      </c>
      <c r="C10" s="5"/>
      <c r="D10" s="5"/>
      <c r="E10" s="5"/>
      <c r="F10" s="6"/>
    </row>
    <row r="11" spans="1:6" s="80" customFormat="1" ht="18.75" customHeight="1" x14ac:dyDescent="0.35">
      <c r="A11" s="81">
        <v>2023</v>
      </c>
      <c r="B11" s="103">
        <v>22</v>
      </c>
      <c r="C11" s="5"/>
      <c r="D11" s="5"/>
      <c r="E11" s="5"/>
      <c r="F11" s="6"/>
    </row>
    <row r="12" spans="1:6" s="80" customFormat="1" ht="18.75" customHeight="1" x14ac:dyDescent="0.35">
      <c r="A12" s="82" t="s">
        <v>98</v>
      </c>
      <c r="B12" s="103">
        <f>B11-B10</f>
        <v>1.7800000000000011</v>
      </c>
      <c r="C12" s="5"/>
      <c r="D12" s="5"/>
      <c r="E12" s="5"/>
      <c r="F12" s="6"/>
    </row>
    <row r="13" spans="1:6" customFormat="1" ht="12.75" customHeight="1" x14ac:dyDescent="0.35">
      <c r="A13" s="11"/>
      <c r="B13" s="42"/>
      <c r="C13" s="83"/>
      <c r="D13" s="83"/>
      <c r="E13" s="83"/>
      <c r="F13" s="84"/>
    </row>
    <row r="14" spans="1:6" customFormat="1" ht="12.75" customHeight="1" x14ac:dyDescent="0.25">
      <c r="A14" s="85"/>
      <c r="B14" s="86" t="s">
        <v>111</v>
      </c>
      <c r="C14" s="86" t="s">
        <v>112</v>
      </c>
      <c r="D14" s="86" t="s">
        <v>113</v>
      </c>
      <c r="E14" s="86" t="s">
        <v>97</v>
      </c>
      <c r="F14" s="86" t="s">
        <v>98</v>
      </c>
    </row>
    <row r="15" spans="1:6" customFormat="1" ht="12.75" customHeight="1" x14ac:dyDescent="0.25">
      <c r="A15" s="87" t="s">
        <v>47</v>
      </c>
      <c r="B15" s="102">
        <v>22.01</v>
      </c>
      <c r="C15" s="102">
        <v>20.23</v>
      </c>
      <c r="D15" s="102">
        <v>17.25</v>
      </c>
      <c r="E15" s="102">
        <v>18.600000000000001</v>
      </c>
      <c r="F15" s="102">
        <f>E15-D15</f>
        <v>1.3500000000000014</v>
      </c>
    </row>
    <row r="16" spans="1:6" customFormat="1" ht="13.5" customHeight="1" x14ac:dyDescent="0.25">
      <c r="A16" s="88" t="s">
        <v>48</v>
      </c>
      <c r="B16" s="98">
        <v>19.240953221535744</v>
      </c>
      <c r="C16" s="98">
        <v>24.277201500772456</v>
      </c>
      <c r="D16" s="105">
        <v>21.217842813311304</v>
      </c>
      <c r="E16" s="110">
        <v>18.899999999999999</v>
      </c>
      <c r="F16" s="98">
        <f>E16-D16</f>
        <v>-2.3178428133113052</v>
      </c>
    </row>
    <row r="17" spans="1:6" customFormat="1" ht="13.5" customHeight="1" x14ac:dyDescent="0.25">
      <c r="A17" s="89" t="s">
        <v>49</v>
      </c>
      <c r="B17" s="99">
        <v>33.859167809785099</v>
      </c>
      <c r="C17" s="99">
        <v>8.1081081081081088</v>
      </c>
      <c r="D17" s="106">
        <v>17.973079968329376</v>
      </c>
      <c r="E17" s="111">
        <v>26.5</v>
      </c>
      <c r="F17" s="107">
        <f>E17-D17</f>
        <v>8.526920031670624</v>
      </c>
    </row>
    <row r="18" spans="1:6" customFormat="1" ht="13.5" customHeight="1" x14ac:dyDescent="0.25">
      <c r="A18" s="88" t="s">
        <v>50</v>
      </c>
      <c r="B18" s="100">
        <v>20.156046814044213</v>
      </c>
      <c r="C18" s="104">
        <v>27.441860465116282</v>
      </c>
      <c r="D18" s="98">
        <v>31.09079033311561</v>
      </c>
      <c r="E18" s="112">
        <v>24</v>
      </c>
      <c r="F18" s="98">
        <f t="shared" ref="F18:F45" si="0">E18-D18</f>
        <v>-7.0907903331156099</v>
      </c>
    </row>
    <row r="19" spans="1:6" customFormat="1" ht="13.5" customHeight="1" x14ac:dyDescent="0.25">
      <c r="A19" s="90" t="s">
        <v>51</v>
      </c>
      <c r="B19" s="99">
        <v>23.502304147465438</v>
      </c>
      <c r="C19" s="99">
        <v>27.66717713118938</v>
      </c>
      <c r="D19" s="99">
        <v>37.738771295818275</v>
      </c>
      <c r="E19" s="113">
        <v>25.8</v>
      </c>
      <c r="F19" s="107">
        <f t="shared" si="0"/>
        <v>-11.938771295818274</v>
      </c>
    </row>
    <row r="20" spans="1:6" customFormat="1" ht="13.5" customHeight="1" x14ac:dyDescent="0.25">
      <c r="A20" s="88" t="s">
        <v>52</v>
      </c>
      <c r="B20" s="100">
        <v>20.745885550354824</v>
      </c>
      <c r="C20" s="104">
        <v>3.729767769176636</v>
      </c>
      <c r="D20" s="98">
        <v>23.449817625603011</v>
      </c>
      <c r="E20" s="98">
        <v>16.899999999999999</v>
      </c>
      <c r="F20" s="98">
        <f t="shared" si="0"/>
        <v>-6.5498176256030121</v>
      </c>
    </row>
    <row r="21" spans="1:6" customFormat="1" ht="13.5" customHeight="1" x14ac:dyDescent="0.25">
      <c r="A21" s="90" t="s">
        <v>53</v>
      </c>
      <c r="B21" s="99">
        <v>30.33961412614239</v>
      </c>
      <c r="C21" s="99">
        <v>33.90125173852573</v>
      </c>
      <c r="D21" s="99">
        <v>33.877159309021117</v>
      </c>
      <c r="E21" s="99">
        <v>149.69999999999999</v>
      </c>
      <c r="F21" s="107">
        <f t="shared" si="0"/>
        <v>115.82284069097886</v>
      </c>
    </row>
    <row r="22" spans="1:6" customFormat="1" ht="13.5" customHeight="1" x14ac:dyDescent="0.25">
      <c r="A22" s="88" t="s">
        <v>54</v>
      </c>
      <c r="B22" s="100">
        <v>11.719574182411048</v>
      </c>
      <c r="C22" s="104">
        <v>9.2987363750361727</v>
      </c>
      <c r="D22" s="98">
        <v>13.177911686259014</v>
      </c>
      <c r="E22" s="98">
        <v>11.6</v>
      </c>
      <c r="F22" s="98">
        <f t="shared" si="0"/>
        <v>-1.5779116862590143</v>
      </c>
    </row>
    <row r="23" spans="1:6" customFormat="1" ht="13.5" customHeight="1" x14ac:dyDescent="0.25">
      <c r="A23" s="90" t="s">
        <v>55</v>
      </c>
      <c r="B23" s="99">
        <v>32.988624612202685</v>
      </c>
      <c r="C23" s="99">
        <v>35.749053542455385</v>
      </c>
      <c r="D23" s="99">
        <v>25.340909090909093</v>
      </c>
      <c r="E23" s="99">
        <v>4.5999999999999996</v>
      </c>
      <c r="F23" s="107">
        <f t="shared" si="0"/>
        <v>-20.740909090909092</v>
      </c>
    </row>
    <row r="24" spans="1:6" customFormat="1" ht="13.5" customHeight="1" x14ac:dyDescent="0.25">
      <c r="A24" s="88" t="s">
        <v>56</v>
      </c>
      <c r="B24" s="100">
        <v>36.069915254237287</v>
      </c>
      <c r="C24" s="104">
        <v>42.660836976889442</v>
      </c>
      <c r="D24" s="98">
        <v>43.683883011823269</v>
      </c>
      <c r="E24" s="98">
        <v>36.4</v>
      </c>
      <c r="F24" s="98">
        <f t="shared" si="0"/>
        <v>-7.2838830118232707</v>
      </c>
    </row>
    <row r="25" spans="1:6" customFormat="1" ht="13.5" customHeight="1" x14ac:dyDescent="0.25">
      <c r="A25" s="90" t="s">
        <v>57</v>
      </c>
      <c r="B25" s="99">
        <v>21.394349909135965</v>
      </c>
      <c r="C25" s="99">
        <v>28.38820498139135</v>
      </c>
      <c r="D25" s="99">
        <v>25.489004981168751</v>
      </c>
      <c r="E25" s="99">
        <v>23</v>
      </c>
      <c r="F25" s="107">
        <f t="shared" si="0"/>
        <v>-2.4890049811687511</v>
      </c>
    </row>
    <row r="26" spans="1:6" customFormat="1" ht="13.5" customHeight="1" x14ac:dyDescent="0.25">
      <c r="A26" s="88" t="s">
        <v>58</v>
      </c>
      <c r="B26" s="100">
        <v>25.889914304548451</v>
      </c>
      <c r="C26" s="104">
        <v>39.211098111315394</v>
      </c>
      <c r="D26" s="98">
        <v>42.506015812994157</v>
      </c>
      <c r="E26" s="98">
        <v>25.9</v>
      </c>
      <c r="F26" s="98">
        <f t="shared" si="0"/>
        <v>-16.606015812994158</v>
      </c>
    </row>
    <row r="27" spans="1:6" customFormat="1" ht="13.5" customHeight="1" x14ac:dyDescent="0.25">
      <c r="A27" s="90" t="s">
        <v>59</v>
      </c>
      <c r="B27" s="99">
        <v>23.147896879240161</v>
      </c>
      <c r="C27" s="99">
        <v>21.42094017094017</v>
      </c>
      <c r="D27" s="99">
        <v>13.952225841476656</v>
      </c>
      <c r="E27" s="99">
        <v>18.2</v>
      </c>
      <c r="F27" s="107">
        <f t="shared" si="0"/>
        <v>4.2477741585233435</v>
      </c>
    </row>
    <row r="28" spans="1:6" customFormat="1" ht="13.5" customHeight="1" x14ac:dyDescent="0.25">
      <c r="A28" s="88" t="s">
        <v>60</v>
      </c>
      <c r="B28" s="100">
        <v>24.430911990720602</v>
      </c>
      <c r="C28" s="104">
        <v>23.895951208758909</v>
      </c>
      <c r="D28" s="98">
        <v>22.415503166247046</v>
      </c>
      <c r="E28" s="98">
        <v>22.2</v>
      </c>
      <c r="F28" s="98">
        <f t="shared" si="0"/>
        <v>-0.21550316624704635</v>
      </c>
    </row>
    <row r="29" spans="1:6" customFormat="1" ht="13.5" customHeight="1" x14ac:dyDescent="0.25">
      <c r="A29" s="90" t="s">
        <v>61</v>
      </c>
      <c r="B29" s="99">
        <v>20.964044657638919</v>
      </c>
      <c r="C29" s="99">
        <v>12.82493086577324</v>
      </c>
      <c r="D29" s="99">
        <v>8.5885610776822325</v>
      </c>
      <c r="E29" s="99">
        <v>8.1</v>
      </c>
      <c r="F29" s="107">
        <f t="shared" si="0"/>
        <v>-0.48856107768223289</v>
      </c>
    </row>
    <row r="30" spans="1:6" customFormat="1" ht="13.5" customHeight="1" x14ac:dyDescent="0.25">
      <c r="A30" s="88" t="s">
        <v>62</v>
      </c>
      <c r="B30" s="100">
        <v>9.9450004508159768</v>
      </c>
      <c r="C30" s="104">
        <v>12.890978123305008</v>
      </c>
      <c r="D30" s="98">
        <v>11.607396870554766</v>
      </c>
      <c r="E30" s="98">
        <v>13.2</v>
      </c>
      <c r="F30" s="98">
        <f t="shared" si="0"/>
        <v>1.5926031294452336</v>
      </c>
    </row>
    <row r="31" spans="1:6" customFormat="1" ht="13.5" customHeight="1" x14ac:dyDescent="0.25">
      <c r="A31" s="90" t="s">
        <v>63</v>
      </c>
      <c r="B31" s="99">
        <v>30.583812472357362</v>
      </c>
      <c r="C31" s="99">
        <v>25.967741935483872</v>
      </c>
      <c r="D31" s="99">
        <v>30.558802899228432</v>
      </c>
      <c r="E31" s="99">
        <v>23.4</v>
      </c>
      <c r="F31" s="107">
        <f t="shared" si="0"/>
        <v>-7.1588028992284336</v>
      </c>
    </row>
    <row r="32" spans="1:6" customFormat="1" ht="13.5" customHeight="1" x14ac:dyDescent="0.25">
      <c r="A32" s="88" t="s">
        <v>64</v>
      </c>
      <c r="B32" s="100">
        <v>36.673483299250172</v>
      </c>
      <c r="C32" s="104">
        <v>42.985487214927439</v>
      </c>
      <c r="D32" s="98">
        <v>38.589352322821298</v>
      </c>
      <c r="E32" s="98">
        <v>33.700000000000003</v>
      </c>
      <c r="F32" s="98">
        <f t="shared" si="0"/>
        <v>-4.8893523228212956</v>
      </c>
    </row>
    <row r="33" spans="1:6" customFormat="1" ht="13.5" customHeight="1" x14ac:dyDescent="0.25">
      <c r="A33" s="90" t="s">
        <v>65</v>
      </c>
      <c r="B33" s="99">
        <v>19.595079906625966</v>
      </c>
      <c r="C33" s="99">
        <v>16.395756499567455</v>
      </c>
      <c r="D33" s="99">
        <v>33.584743946860939</v>
      </c>
      <c r="E33" s="99">
        <v>27</v>
      </c>
      <c r="F33" s="107">
        <f t="shared" si="0"/>
        <v>-6.5847439468609394</v>
      </c>
    </row>
    <row r="34" spans="1:6" customFormat="1" ht="13.5" customHeight="1" x14ac:dyDescent="0.25">
      <c r="A34" s="88" t="s">
        <v>66</v>
      </c>
      <c r="B34" s="100">
        <v>11.509093433291683</v>
      </c>
      <c r="C34" s="104">
        <v>8.4322554236594343</v>
      </c>
      <c r="D34" s="98">
        <v>13.156512605042018</v>
      </c>
      <c r="E34" s="98">
        <v>13.7</v>
      </c>
      <c r="F34" s="98">
        <f t="shared" si="0"/>
        <v>0.54348739495798171</v>
      </c>
    </row>
    <row r="35" spans="1:6" customFormat="1" ht="13.5" customHeight="1" x14ac:dyDescent="0.25">
      <c r="A35" s="90" t="s">
        <v>67</v>
      </c>
      <c r="B35" s="99">
        <v>31.109799291617474</v>
      </c>
      <c r="C35" s="99">
        <v>39.49171901770417</v>
      </c>
      <c r="D35" s="99">
        <v>36.245772266065387</v>
      </c>
      <c r="E35" s="99">
        <v>29.8</v>
      </c>
      <c r="F35" s="107">
        <f t="shared" si="0"/>
        <v>-6.4457722660653864</v>
      </c>
    </row>
    <row r="36" spans="1:6" customFormat="1" ht="13.5" customHeight="1" x14ac:dyDescent="0.25">
      <c r="A36" s="88" t="s">
        <v>68</v>
      </c>
      <c r="B36" s="100">
        <v>18.792359827479977</v>
      </c>
      <c r="C36" s="104">
        <v>6.888553867563493</v>
      </c>
      <c r="D36" s="98">
        <v>13.640238704177325</v>
      </c>
      <c r="E36" s="98">
        <v>10.199999999999999</v>
      </c>
      <c r="F36" s="98">
        <f t="shared" si="0"/>
        <v>-3.4402387041773252</v>
      </c>
    </row>
    <row r="37" spans="1:6" customFormat="1" ht="13.5" customHeight="1" x14ac:dyDescent="0.25">
      <c r="A37" s="90" t="s">
        <v>69</v>
      </c>
      <c r="B37" s="99">
        <v>23.539753858175423</v>
      </c>
      <c r="C37" s="99">
        <v>30.226225387515708</v>
      </c>
      <c r="D37" s="99">
        <v>30.171333054742998</v>
      </c>
      <c r="E37" s="99">
        <v>26.7</v>
      </c>
      <c r="F37" s="107">
        <f t="shared" si="0"/>
        <v>-3.471333054742999</v>
      </c>
    </row>
    <row r="38" spans="1:6" customFormat="1" ht="13.5" customHeight="1" x14ac:dyDescent="0.25">
      <c r="A38" s="88" t="s">
        <v>70</v>
      </c>
      <c r="B38" s="100">
        <v>28.533425861670136</v>
      </c>
      <c r="C38" s="104">
        <v>29.337732160312807</v>
      </c>
      <c r="D38" s="98">
        <v>14.819490027770765</v>
      </c>
      <c r="E38" s="98">
        <v>15.3</v>
      </c>
      <c r="F38" s="98">
        <f t="shared" si="0"/>
        <v>0.48050997222923542</v>
      </c>
    </row>
    <row r="39" spans="1:6" customFormat="1" ht="13.5" customHeight="1" x14ac:dyDescent="0.25">
      <c r="A39" s="90" t="s">
        <v>71</v>
      </c>
      <c r="B39" s="99">
        <v>26.057381465517242</v>
      </c>
      <c r="C39" s="99">
        <v>35.664833387253317</v>
      </c>
      <c r="D39" s="99">
        <v>32.290517297332386</v>
      </c>
      <c r="E39" s="99">
        <v>27.1</v>
      </c>
      <c r="F39" s="107">
        <f t="shared" si="0"/>
        <v>-5.1905172973323843</v>
      </c>
    </row>
    <row r="40" spans="1:6" customFormat="1" ht="13.5" customHeight="1" x14ac:dyDescent="0.25">
      <c r="A40" s="88" t="s">
        <v>72</v>
      </c>
      <c r="B40" s="100">
        <v>14.27267749589341</v>
      </c>
      <c r="C40" s="104">
        <v>7.9207920792079207</v>
      </c>
      <c r="D40" s="98">
        <v>8.2121156324802058</v>
      </c>
      <c r="E40" s="98">
        <v>10.199999999999999</v>
      </c>
      <c r="F40" s="98">
        <f t="shared" si="0"/>
        <v>1.9878843675197935</v>
      </c>
    </row>
    <row r="41" spans="1:6" customFormat="1" ht="13.5" customHeight="1" x14ac:dyDescent="0.25">
      <c r="A41" s="90" t="s">
        <v>73</v>
      </c>
      <c r="B41" s="99">
        <v>24.101130733070768</v>
      </c>
      <c r="C41" s="99">
        <v>18.836382782677372</v>
      </c>
      <c r="D41" s="99">
        <v>13.013302486986698</v>
      </c>
      <c r="E41" s="99">
        <v>19.7</v>
      </c>
      <c r="F41" s="107">
        <f t="shared" si="0"/>
        <v>6.6866975130133017</v>
      </c>
    </row>
    <row r="42" spans="1:6" customFormat="1" ht="13.5" customHeight="1" x14ac:dyDescent="0.25">
      <c r="A42" s="88" t="s">
        <v>74</v>
      </c>
      <c r="B42" s="100">
        <v>14.204724409448819</v>
      </c>
      <c r="C42" s="104">
        <v>13.777917584145957</v>
      </c>
      <c r="D42" s="98">
        <v>9.79020979020979</v>
      </c>
      <c r="E42" s="98">
        <v>14.5</v>
      </c>
      <c r="F42" s="98">
        <f t="shared" si="0"/>
        <v>4.70979020979021</v>
      </c>
    </row>
    <row r="43" spans="1:6" customFormat="1" ht="13.5" customHeight="1" x14ac:dyDescent="0.25">
      <c r="A43" s="90" t="s">
        <v>75</v>
      </c>
      <c r="B43" s="99">
        <v>15.153829369408683</v>
      </c>
      <c r="C43" s="99">
        <v>18.791102514506768</v>
      </c>
      <c r="D43" s="99">
        <v>12.922083587819563</v>
      </c>
      <c r="E43" s="99">
        <v>11.9</v>
      </c>
      <c r="F43" s="107">
        <f t="shared" si="0"/>
        <v>-1.0220835878195622</v>
      </c>
    </row>
    <row r="44" spans="1:6" customFormat="1" ht="13.5" customHeight="1" x14ac:dyDescent="0.25">
      <c r="A44" s="88" t="s">
        <v>76</v>
      </c>
      <c r="B44" s="100">
        <v>27.356146052380044</v>
      </c>
      <c r="C44" s="104">
        <v>34.055957013155457</v>
      </c>
      <c r="D44" s="98">
        <v>33.976176971072036</v>
      </c>
      <c r="E44" s="98">
        <v>28.2</v>
      </c>
      <c r="F44" s="98">
        <f t="shared" si="0"/>
        <v>-5.7761769710720365</v>
      </c>
    </row>
    <row r="45" spans="1:6" customFormat="1" ht="13.5" customHeight="1" x14ac:dyDescent="0.25">
      <c r="A45" s="90" t="s">
        <v>77</v>
      </c>
      <c r="B45" s="99">
        <v>48.56948228882834</v>
      </c>
      <c r="C45" s="99">
        <v>44.054878048780488</v>
      </c>
      <c r="D45" s="99">
        <v>42.353770260747005</v>
      </c>
      <c r="E45" s="99">
        <v>45.6</v>
      </c>
      <c r="F45" s="107">
        <f t="shared" si="0"/>
        <v>3.2462297392529962</v>
      </c>
    </row>
    <row r="46" spans="1:6" customFormat="1" ht="13.5" customHeight="1" x14ac:dyDescent="0.25">
      <c r="A46" s="91" t="s">
        <v>78</v>
      </c>
      <c r="B46" s="101">
        <v>37.76</v>
      </c>
      <c r="C46" s="101">
        <v>19.62</v>
      </c>
      <c r="D46" s="101">
        <v>17.54</v>
      </c>
      <c r="E46" s="108">
        <v>39.6</v>
      </c>
      <c r="F46" s="109">
        <f>E46-D46</f>
        <v>22.060000000000002</v>
      </c>
    </row>
    <row r="47" spans="1:6" customFormat="1" ht="13.5" customHeight="1" x14ac:dyDescent="0.25">
      <c r="A47" s="90" t="s">
        <v>79</v>
      </c>
      <c r="B47" s="99">
        <v>39.46</v>
      </c>
      <c r="C47" s="99">
        <v>16.54</v>
      </c>
      <c r="D47" s="99">
        <v>14.86</v>
      </c>
      <c r="E47" s="99">
        <v>41.6</v>
      </c>
      <c r="F47" s="99">
        <f>E47-D47</f>
        <v>26.740000000000002</v>
      </c>
    </row>
    <row r="48" spans="1:6" customFormat="1" ht="13.5" customHeight="1" x14ac:dyDescent="0.25">
      <c r="A48" s="88" t="s">
        <v>80</v>
      </c>
      <c r="B48" s="100">
        <v>25.86</v>
      </c>
      <c r="C48" s="105">
        <v>41.61</v>
      </c>
      <c r="D48" s="105">
        <v>38.85</v>
      </c>
      <c r="E48" s="105">
        <v>26.2</v>
      </c>
      <c r="F48" s="105">
        <f>E48-D48</f>
        <v>-12.650000000000002</v>
      </c>
    </row>
    <row r="49" spans="1:6" ht="14.25" customHeight="1" x14ac:dyDescent="0.25">
      <c r="A49" s="92" t="s">
        <v>126</v>
      </c>
      <c r="B49" s="93">
        <v>33.74</v>
      </c>
      <c r="C49" s="93">
        <v>22.1</v>
      </c>
      <c r="D49" s="93">
        <v>19.167821864816414</v>
      </c>
      <c r="E49" s="93">
        <v>50.436245703912576</v>
      </c>
      <c r="F49" s="94">
        <f>E49-D49</f>
        <v>31.268423839096162</v>
      </c>
    </row>
    <row r="50" spans="1:6" ht="14.25" customHeight="1" x14ac:dyDescent="0.25">
      <c r="A50" s="92"/>
      <c r="B50" s="93"/>
      <c r="C50" s="93"/>
      <c r="D50" s="93"/>
      <c r="E50" s="93"/>
      <c r="F50" s="94"/>
    </row>
    <row r="51" spans="1:6" ht="12" customHeight="1" x14ac:dyDescent="0.25">
      <c r="A51" s="95" t="s">
        <v>81</v>
      </c>
      <c r="B51" s="95"/>
      <c r="C51" s="95"/>
      <c r="D51" s="95"/>
      <c r="E51" s="95"/>
      <c r="F51" s="95"/>
    </row>
    <row r="52" spans="1:6" x14ac:dyDescent="0.25">
      <c r="A52" s="214" t="s">
        <v>128</v>
      </c>
      <c r="B52" s="214"/>
      <c r="C52" s="214"/>
      <c r="D52" s="214"/>
      <c r="E52" s="214"/>
      <c r="F52" s="214"/>
    </row>
    <row r="53" spans="1:6" ht="6" customHeight="1" x14ac:dyDescent="0.25"/>
    <row r="54" spans="1:6" ht="84" customHeight="1" x14ac:dyDescent="0.25">
      <c r="A54" s="215" t="s">
        <v>114</v>
      </c>
      <c r="B54" s="215"/>
      <c r="C54" s="215"/>
      <c r="D54" s="215"/>
      <c r="E54" s="215"/>
      <c r="F54" s="215"/>
    </row>
    <row r="55" spans="1:6" x14ac:dyDescent="0.25">
      <c r="F55" s="96"/>
    </row>
    <row r="56" spans="1:6" x14ac:dyDescent="0.25">
      <c r="F56" s="96"/>
    </row>
    <row r="57" spans="1:6" x14ac:dyDescent="0.25">
      <c r="F57" s="96"/>
    </row>
    <row r="58" spans="1:6" x14ac:dyDescent="0.25">
      <c r="F58" s="96"/>
    </row>
    <row r="59" spans="1:6" x14ac:dyDescent="0.25">
      <c r="F59" s="96"/>
    </row>
    <row r="60" spans="1:6" x14ac:dyDescent="0.25">
      <c r="F60" s="96"/>
    </row>
    <row r="61" spans="1:6" x14ac:dyDescent="0.25">
      <c r="F61" s="96"/>
    </row>
    <row r="62" spans="1:6" x14ac:dyDescent="0.25">
      <c r="F62" s="96"/>
    </row>
    <row r="63" spans="1:6" x14ac:dyDescent="0.25">
      <c r="F63" s="96"/>
    </row>
    <row r="64" spans="1:6" x14ac:dyDescent="0.25">
      <c r="F64" s="96"/>
    </row>
    <row r="65" spans="6:6" x14ac:dyDescent="0.25">
      <c r="F65" s="96"/>
    </row>
    <row r="66" spans="6:6" x14ac:dyDescent="0.25">
      <c r="F66" s="96"/>
    </row>
    <row r="67" spans="6:6" x14ac:dyDescent="0.25">
      <c r="F67" s="96"/>
    </row>
    <row r="68" spans="6:6" x14ac:dyDescent="0.25">
      <c r="F68" s="96"/>
    </row>
    <row r="69" spans="6:6" x14ac:dyDescent="0.25">
      <c r="F69" s="96"/>
    </row>
    <row r="70" spans="6:6" x14ac:dyDescent="0.25">
      <c r="F70" s="96"/>
    </row>
    <row r="71" spans="6:6" x14ac:dyDescent="0.25">
      <c r="F71" s="96"/>
    </row>
    <row r="72" spans="6:6" x14ac:dyDescent="0.25">
      <c r="F72" s="96"/>
    </row>
    <row r="73" spans="6:6" x14ac:dyDescent="0.25">
      <c r="F73" s="96"/>
    </row>
    <row r="74" spans="6:6" x14ac:dyDescent="0.25">
      <c r="F74" s="96"/>
    </row>
    <row r="75" spans="6:6" x14ac:dyDescent="0.25">
      <c r="F75" s="96"/>
    </row>
    <row r="76" spans="6:6" x14ac:dyDescent="0.25">
      <c r="F76" s="96"/>
    </row>
  </sheetData>
  <mergeCells count="4">
    <mergeCell ref="A5:F5"/>
    <mergeCell ref="A6:F6"/>
    <mergeCell ref="A52:F52"/>
    <mergeCell ref="A54:F54"/>
  </mergeCells>
  <printOptions horizontalCentered="1"/>
  <pageMargins left="0.51181102362204722" right="0.51181102362204722" top="0.55118110236220474" bottom="0.35433070866141736" header="0.31496062992125984" footer="0.31496062992125984"/>
  <pageSetup scale="84"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6"/>
  <sheetViews>
    <sheetView showGridLines="0" topLeftCell="A46" zoomScaleNormal="100" zoomScaleSheetLayoutView="115" workbookViewId="0">
      <selection activeCell="A55" sqref="A55"/>
    </sheetView>
  </sheetViews>
  <sheetFormatPr baseColWidth="10" defaultRowHeight="13.5" x14ac:dyDescent="0.25"/>
  <cols>
    <col min="1" max="1" width="23.42578125" style="2" customWidth="1"/>
    <col min="2" max="6" width="15.85546875" style="2" customWidth="1"/>
    <col min="7" max="7" width="20.140625" style="2" bestFit="1" customWidth="1"/>
    <col min="8" max="8" width="16.5703125" style="2" bestFit="1" customWidth="1"/>
    <col min="9" max="16384" width="11.42578125" style="2"/>
  </cols>
  <sheetData>
    <row r="1" spans="1:7" customFormat="1" ht="15" customHeight="1" x14ac:dyDescent="0.3">
      <c r="F1" s="1" t="s">
        <v>0</v>
      </c>
    </row>
    <row r="2" spans="1:7" customFormat="1" ht="15" customHeight="1" x14ac:dyDescent="0.25">
      <c r="F2" s="3" t="s">
        <v>1</v>
      </c>
    </row>
    <row r="3" spans="1:7" customFormat="1" ht="15" customHeight="1" x14ac:dyDescent="0.35">
      <c r="B3" s="4"/>
      <c r="C3" s="4"/>
      <c r="D3" s="4"/>
      <c r="E3" s="5"/>
      <c r="F3" s="6"/>
    </row>
    <row r="4" spans="1:7" customFormat="1" ht="12.75" customHeight="1" x14ac:dyDescent="0.35">
      <c r="B4" s="4"/>
      <c r="C4" s="4"/>
      <c r="D4" s="4"/>
      <c r="E4" s="5"/>
      <c r="F4" s="6"/>
    </row>
    <row r="5" spans="1:7" customFormat="1" ht="27.75" customHeight="1" x14ac:dyDescent="0.25">
      <c r="A5" s="7" t="s">
        <v>100</v>
      </c>
      <c r="B5" s="8"/>
      <c r="C5" s="8"/>
      <c r="D5" s="8"/>
      <c r="E5" s="115"/>
      <c r="F5" s="115"/>
    </row>
    <row r="6" spans="1:7" customFormat="1" ht="6.75" customHeight="1" x14ac:dyDescent="0.35">
      <c r="A6" s="116"/>
      <c r="B6" s="5"/>
      <c r="C6" s="10"/>
      <c r="D6" s="10"/>
      <c r="E6" s="117"/>
      <c r="F6" s="84"/>
    </row>
    <row r="7" spans="1:7" s="80" customFormat="1" ht="14.1" customHeight="1" x14ac:dyDescent="0.35">
      <c r="A7" s="79" t="s">
        <v>3</v>
      </c>
      <c r="B7" s="79" t="s">
        <v>46</v>
      </c>
      <c r="C7" s="118"/>
      <c r="D7" s="118"/>
      <c r="E7" s="5"/>
      <c r="F7" s="6"/>
    </row>
    <row r="8" spans="1:7" s="80" customFormat="1" ht="14.1" customHeight="1" x14ac:dyDescent="0.35">
      <c r="A8" s="81">
        <v>2020</v>
      </c>
      <c r="B8" s="119">
        <f>B51</f>
        <v>28156</v>
      </c>
      <c r="C8" s="118"/>
      <c r="D8" s="118"/>
      <c r="E8" s="5"/>
      <c r="F8" s="6"/>
    </row>
    <row r="9" spans="1:7" s="80" customFormat="1" ht="14.1" customHeight="1" x14ac:dyDescent="0.35">
      <c r="A9" s="81">
        <v>2021</v>
      </c>
      <c r="B9" s="119">
        <f>C51</f>
        <v>50755</v>
      </c>
      <c r="C9" s="118"/>
      <c r="D9" s="118"/>
      <c r="E9" s="5"/>
      <c r="F9" s="6"/>
    </row>
    <row r="10" spans="1:7" s="80" customFormat="1" ht="14.1" customHeight="1" x14ac:dyDescent="0.35">
      <c r="A10" s="81">
        <v>2022</v>
      </c>
      <c r="B10" s="119">
        <f>D51</f>
        <v>69395</v>
      </c>
      <c r="C10" s="118"/>
      <c r="D10" s="118"/>
      <c r="E10" s="5"/>
      <c r="F10" s="6"/>
      <c r="G10" s="120"/>
    </row>
    <row r="11" spans="1:7" s="80" customFormat="1" ht="14.1" customHeight="1" x14ac:dyDescent="0.35">
      <c r="A11" s="81">
        <v>2023</v>
      </c>
      <c r="B11" s="119">
        <f>E51</f>
        <v>48029</v>
      </c>
      <c r="C11" s="118"/>
      <c r="D11" s="118"/>
      <c r="E11" s="5"/>
      <c r="F11" s="6"/>
    </row>
    <row r="12" spans="1:7" s="80" customFormat="1" ht="14.1" customHeight="1" x14ac:dyDescent="0.35">
      <c r="A12" s="82" t="s">
        <v>98</v>
      </c>
      <c r="B12" s="119">
        <f>B11-B10</f>
        <v>-21366</v>
      </c>
      <c r="C12" s="118"/>
      <c r="D12" s="118"/>
      <c r="E12" s="5"/>
      <c r="F12" s="6"/>
    </row>
    <row r="13" spans="1:7" customFormat="1" ht="6.75" customHeight="1" x14ac:dyDescent="0.35">
      <c r="A13" s="11"/>
      <c r="B13" s="216"/>
      <c r="C13" s="216"/>
      <c r="D13" s="216"/>
      <c r="E13" s="83"/>
      <c r="F13" s="84"/>
    </row>
    <row r="14" spans="1:7" customFormat="1" ht="9" customHeight="1" x14ac:dyDescent="0.25">
      <c r="A14" s="121"/>
      <c r="B14" s="121"/>
      <c r="C14" s="121"/>
      <c r="D14" s="121"/>
      <c r="E14" s="121"/>
      <c r="F14" s="121"/>
    </row>
    <row r="15" spans="1:7" customFormat="1" ht="12.75" customHeight="1" x14ac:dyDescent="0.25">
      <c r="A15" s="85"/>
      <c r="B15" s="86">
        <v>2020</v>
      </c>
      <c r="C15" s="86">
        <v>2021</v>
      </c>
      <c r="D15" s="86">
        <v>2022</v>
      </c>
      <c r="E15" s="86">
        <v>2023</v>
      </c>
      <c r="F15" s="86" t="s">
        <v>98</v>
      </c>
    </row>
    <row r="16" spans="1:7" customFormat="1" ht="12.75" customHeight="1" x14ac:dyDescent="0.25">
      <c r="A16" s="87" t="s">
        <v>83</v>
      </c>
      <c r="B16" s="122">
        <f>SUM(B17:B46)</f>
        <v>27369</v>
      </c>
      <c r="C16" s="122">
        <f>SUM(C17:C46)</f>
        <v>49473</v>
      </c>
      <c r="D16" s="122">
        <f>SUM(D17:D46)</f>
        <v>68495</v>
      </c>
      <c r="E16" s="122">
        <v>47522</v>
      </c>
      <c r="F16" s="122">
        <f t="shared" ref="F16:F50" si="0">E16-D16</f>
        <v>-20973</v>
      </c>
    </row>
    <row r="17" spans="1:6" customFormat="1" ht="13.5" customHeight="1" x14ac:dyDescent="0.25">
      <c r="A17" s="88" t="s">
        <v>48</v>
      </c>
      <c r="B17" s="123">
        <v>129</v>
      </c>
      <c r="C17" s="123">
        <v>378</v>
      </c>
      <c r="D17" s="124">
        <v>1869</v>
      </c>
      <c r="E17" s="124">
        <v>703</v>
      </c>
      <c r="F17" s="123">
        <f t="shared" si="0"/>
        <v>-1166</v>
      </c>
    </row>
    <row r="18" spans="1:6" customFormat="1" ht="13.5" customHeight="1" x14ac:dyDescent="0.25">
      <c r="A18" s="89" t="s">
        <v>49</v>
      </c>
      <c r="B18" s="125">
        <v>660</v>
      </c>
      <c r="C18" s="125">
        <v>3229</v>
      </c>
      <c r="D18" s="126">
        <v>877</v>
      </c>
      <c r="E18" s="126">
        <v>2559</v>
      </c>
      <c r="F18" s="127">
        <f t="shared" si="0"/>
        <v>1682</v>
      </c>
    </row>
    <row r="19" spans="1:6" customFormat="1" ht="13.5" customHeight="1" x14ac:dyDescent="0.25">
      <c r="A19" s="88" t="s">
        <v>50</v>
      </c>
      <c r="B19" s="128">
        <v>82</v>
      </c>
      <c r="C19" s="128">
        <v>130</v>
      </c>
      <c r="D19" s="123">
        <v>222</v>
      </c>
      <c r="E19" s="123">
        <v>135</v>
      </c>
      <c r="F19" s="123">
        <f t="shared" si="0"/>
        <v>-87</v>
      </c>
    </row>
    <row r="20" spans="1:6" customFormat="1" ht="13.5" customHeight="1" x14ac:dyDescent="0.25">
      <c r="A20" s="90" t="s">
        <v>51</v>
      </c>
      <c r="B20" s="125">
        <v>340</v>
      </c>
      <c r="C20" s="125">
        <v>1497</v>
      </c>
      <c r="D20" s="125">
        <v>695</v>
      </c>
      <c r="E20" s="125">
        <v>663</v>
      </c>
      <c r="F20" s="125">
        <f t="shared" si="0"/>
        <v>-32</v>
      </c>
    </row>
    <row r="21" spans="1:6" customFormat="1" ht="13.5" customHeight="1" x14ac:dyDescent="0.25">
      <c r="A21" s="88" t="s">
        <v>52</v>
      </c>
      <c r="B21" s="128">
        <v>215</v>
      </c>
      <c r="C21" s="128">
        <v>1220</v>
      </c>
      <c r="D21" s="123">
        <v>1591</v>
      </c>
      <c r="E21" s="123">
        <v>1679</v>
      </c>
      <c r="F21" s="123">
        <f t="shared" si="0"/>
        <v>88</v>
      </c>
    </row>
    <row r="22" spans="1:6" customFormat="1" ht="13.5" customHeight="1" x14ac:dyDescent="0.25">
      <c r="A22" s="90" t="s">
        <v>53</v>
      </c>
      <c r="B22" s="125">
        <v>395</v>
      </c>
      <c r="C22" s="125">
        <v>565</v>
      </c>
      <c r="D22" s="125">
        <v>1137</v>
      </c>
      <c r="E22" s="125">
        <v>1813</v>
      </c>
      <c r="F22" s="125">
        <f t="shared" si="0"/>
        <v>676</v>
      </c>
    </row>
    <row r="23" spans="1:6" customFormat="1" ht="13.5" customHeight="1" x14ac:dyDescent="0.25">
      <c r="A23" s="88" t="s">
        <v>54</v>
      </c>
      <c r="B23" s="128">
        <v>543</v>
      </c>
      <c r="C23" s="128">
        <v>299</v>
      </c>
      <c r="D23" s="123">
        <v>120</v>
      </c>
      <c r="E23" s="123">
        <v>1148</v>
      </c>
      <c r="F23" s="123">
        <f t="shared" si="0"/>
        <v>1028</v>
      </c>
    </row>
    <row r="24" spans="1:6" customFormat="1" ht="13.5" customHeight="1" x14ac:dyDescent="0.25">
      <c r="A24" s="90" t="s">
        <v>55</v>
      </c>
      <c r="B24" s="125">
        <v>127</v>
      </c>
      <c r="C24" s="125">
        <v>191</v>
      </c>
      <c r="D24" s="125">
        <v>255</v>
      </c>
      <c r="E24" s="125">
        <v>140</v>
      </c>
      <c r="F24" s="125">
        <f t="shared" si="0"/>
        <v>-115</v>
      </c>
    </row>
    <row r="25" spans="1:6" customFormat="1" ht="13.5" customHeight="1" x14ac:dyDescent="0.25">
      <c r="A25" s="88" t="s">
        <v>56</v>
      </c>
      <c r="B25" s="128">
        <v>319</v>
      </c>
      <c r="C25" s="128">
        <v>1373</v>
      </c>
      <c r="D25" s="123">
        <v>629</v>
      </c>
      <c r="E25" s="123">
        <v>372</v>
      </c>
      <c r="F25" s="123">
        <f t="shared" si="0"/>
        <v>-257</v>
      </c>
    </row>
    <row r="26" spans="1:6" customFormat="1" ht="13.5" customHeight="1" x14ac:dyDescent="0.25">
      <c r="A26" s="90" t="s">
        <v>57</v>
      </c>
      <c r="B26" s="125">
        <v>91</v>
      </c>
      <c r="C26" s="125">
        <v>0</v>
      </c>
      <c r="D26" s="125">
        <v>80</v>
      </c>
      <c r="E26" s="125">
        <v>677</v>
      </c>
      <c r="F26" s="125">
        <f t="shared" si="0"/>
        <v>597</v>
      </c>
    </row>
    <row r="27" spans="1:6" customFormat="1" ht="13.5" customHeight="1" x14ac:dyDescent="0.25">
      <c r="A27" s="88" t="s">
        <v>58</v>
      </c>
      <c r="B27" s="128">
        <v>3400</v>
      </c>
      <c r="C27" s="128">
        <v>4275</v>
      </c>
      <c r="D27" s="123">
        <v>5377</v>
      </c>
      <c r="E27" s="123">
        <v>1528</v>
      </c>
      <c r="F27" s="123">
        <f t="shared" si="0"/>
        <v>-3849</v>
      </c>
    </row>
    <row r="28" spans="1:6" customFormat="1" ht="13.5" customHeight="1" x14ac:dyDescent="0.25">
      <c r="A28" s="90" t="s">
        <v>59</v>
      </c>
      <c r="B28" s="125">
        <v>107</v>
      </c>
      <c r="C28" s="125">
        <v>552</v>
      </c>
      <c r="D28" s="125">
        <v>1061</v>
      </c>
      <c r="E28" s="125">
        <v>0</v>
      </c>
      <c r="F28" s="125">
        <f t="shared" si="0"/>
        <v>-1061</v>
      </c>
    </row>
    <row r="29" spans="1:6" customFormat="1" ht="13.5" customHeight="1" x14ac:dyDescent="0.25">
      <c r="A29" s="88" t="s">
        <v>60</v>
      </c>
      <c r="B29" s="128">
        <v>2912</v>
      </c>
      <c r="C29" s="128">
        <v>1378</v>
      </c>
      <c r="D29" s="123">
        <v>2020</v>
      </c>
      <c r="E29" s="123">
        <v>2123</v>
      </c>
      <c r="F29" s="123">
        <f t="shared" si="0"/>
        <v>103</v>
      </c>
    </row>
    <row r="30" spans="1:6" customFormat="1" ht="13.5" customHeight="1" x14ac:dyDescent="0.25">
      <c r="A30" s="90" t="s">
        <v>61</v>
      </c>
      <c r="B30" s="125">
        <v>958</v>
      </c>
      <c r="C30" s="125">
        <v>727</v>
      </c>
      <c r="D30" s="125">
        <v>1557</v>
      </c>
      <c r="E30" s="125">
        <v>4515</v>
      </c>
      <c r="F30" s="125">
        <f t="shared" si="0"/>
        <v>2958</v>
      </c>
    </row>
    <row r="31" spans="1:6" customFormat="1" ht="13.5" customHeight="1" x14ac:dyDescent="0.25">
      <c r="A31" s="88" t="s">
        <v>62</v>
      </c>
      <c r="B31" s="128">
        <v>622</v>
      </c>
      <c r="C31" s="128">
        <v>170</v>
      </c>
      <c r="D31" s="123">
        <v>684</v>
      </c>
      <c r="E31" s="123">
        <v>734</v>
      </c>
      <c r="F31" s="123">
        <f t="shared" si="0"/>
        <v>50</v>
      </c>
    </row>
    <row r="32" spans="1:6" customFormat="1" ht="13.5" customHeight="1" x14ac:dyDescent="0.25">
      <c r="A32" s="90" t="s">
        <v>63</v>
      </c>
      <c r="B32" s="125">
        <v>707</v>
      </c>
      <c r="C32" s="125">
        <v>989</v>
      </c>
      <c r="D32" s="125">
        <v>4978</v>
      </c>
      <c r="E32" s="125">
        <v>1242</v>
      </c>
      <c r="F32" s="125">
        <f t="shared" si="0"/>
        <v>-3736</v>
      </c>
    </row>
    <row r="33" spans="1:6" customFormat="1" ht="13.5" customHeight="1" x14ac:dyDescent="0.25">
      <c r="A33" s="88" t="s">
        <v>64</v>
      </c>
      <c r="B33" s="128">
        <v>782</v>
      </c>
      <c r="C33" s="128">
        <v>1350</v>
      </c>
      <c r="D33" s="123">
        <v>157</v>
      </c>
      <c r="E33" s="123">
        <v>133</v>
      </c>
      <c r="F33" s="123">
        <f t="shared" si="0"/>
        <v>-24</v>
      </c>
    </row>
    <row r="34" spans="1:6" customFormat="1" ht="13.5" customHeight="1" x14ac:dyDescent="0.25">
      <c r="A34" s="90" t="s">
        <v>65</v>
      </c>
      <c r="B34" s="125">
        <v>11437</v>
      </c>
      <c r="C34" s="125">
        <v>21363</v>
      </c>
      <c r="D34" s="125">
        <v>31143</v>
      </c>
      <c r="E34" s="125">
        <v>10653</v>
      </c>
      <c r="F34" s="125">
        <f t="shared" si="0"/>
        <v>-20490</v>
      </c>
    </row>
    <row r="35" spans="1:6" customFormat="1" ht="13.5" customHeight="1" x14ac:dyDescent="0.25">
      <c r="A35" s="88" t="s">
        <v>66</v>
      </c>
      <c r="B35" s="128">
        <v>33</v>
      </c>
      <c r="C35" s="128">
        <v>226</v>
      </c>
      <c r="D35" s="123">
        <v>1345</v>
      </c>
      <c r="E35" s="123">
        <v>1629</v>
      </c>
      <c r="F35" s="123">
        <f t="shared" si="0"/>
        <v>284</v>
      </c>
    </row>
    <row r="36" spans="1:6" customFormat="1" ht="13.5" customHeight="1" x14ac:dyDescent="0.25">
      <c r="A36" s="90" t="s">
        <v>67</v>
      </c>
      <c r="B36" s="125">
        <v>0</v>
      </c>
      <c r="C36" s="125">
        <v>69</v>
      </c>
      <c r="D36" s="125">
        <v>155</v>
      </c>
      <c r="E36" s="125">
        <v>316</v>
      </c>
      <c r="F36" s="125">
        <f t="shared" si="0"/>
        <v>161</v>
      </c>
    </row>
    <row r="37" spans="1:6" customFormat="1" ht="13.5" customHeight="1" x14ac:dyDescent="0.25">
      <c r="A37" s="88" t="s">
        <v>68</v>
      </c>
      <c r="B37" s="128">
        <v>758</v>
      </c>
      <c r="C37" s="128">
        <v>2607</v>
      </c>
      <c r="D37" s="123">
        <v>3182</v>
      </c>
      <c r="E37" s="123">
        <v>5501</v>
      </c>
      <c r="F37" s="123">
        <f t="shared" si="0"/>
        <v>2319</v>
      </c>
    </row>
    <row r="38" spans="1:6" customFormat="1" ht="13.5" customHeight="1" x14ac:dyDescent="0.25">
      <c r="A38" s="90" t="s">
        <v>69</v>
      </c>
      <c r="B38" s="125">
        <v>39</v>
      </c>
      <c r="C38" s="125">
        <v>94</v>
      </c>
      <c r="D38" s="125">
        <v>282</v>
      </c>
      <c r="E38" s="125">
        <v>357</v>
      </c>
      <c r="F38" s="125">
        <f t="shared" si="0"/>
        <v>75</v>
      </c>
    </row>
    <row r="39" spans="1:6" customFormat="1" ht="13.5" customHeight="1" x14ac:dyDescent="0.25">
      <c r="A39" s="88" t="s">
        <v>70</v>
      </c>
      <c r="B39" s="128">
        <v>0</v>
      </c>
      <c r="C39" s="128">
        <v>0</v>
      </c>
      <c r="D39" s="123">
        <v>102</v>
      </c>
      <c r="E39" s="123">
        <v>557</v>
      </c>
      <c r="F39" s="123">
        <f t="shared" si="0"/>
        <v>455</v>
      </c>
    </row>
    <row r="40" spans="1:6" customFormat="1" ht="13.5" customHeight="1" x14ac:dyDescent="0.25">
      <c r="A40" s="90" t="s">
        <v>71</v>
      </c>
      <c r="B40" s="125">
        <v>287</v>
      </c>
      <c r="C40" s="125">
        <v>465</v>
      </c>
      <c r="D40" s="125">
        <v>329</v>
      </c>
      <c r="E40" s="125">
        <v>259</v>
      </c>
      <c r="F40" s="125">
        <f t="shared" si="0"/>
        <v>-70</v>
      </c>
    </row>
    <row r="41" spans="1:6" customFormat="1" ht="13.5" customHeight="1" x14ac:dyDescent="0.25">
      <c r="A41" s="88" t="s">
        <v>72</v>
      </c>
      <c r="B41" s="128">
        <v>0</v>
      </c>
      <c r="C41" s="128">
        <v>0</v>
      </c>
      <c r="D41" s="123">
        <v>0</v>
      </c>
      <c r="E41" s="123">
        <v>23</v>
      </c>
      <c r="F41" s="123">
        <f t="shared" si="0"/>
        <v>23</v>
      </c>
    </row>
    <row r="42" spans="1:6" customFormat="1" ht="13.5" customHeight="1" x14ac:dyDescent="0.25">
      <c r="A42" s="90" t="s">
        <v>73</v>
      </c>
      <c r="B42" s="125">
        <v>747</v>
      </c>
      <c r="C42" s="125">
        <v>1918</v>
      </c>
      <c r="D42" s="125">
        <v>1344</v>
      </c>
      <c r="E42" s="125">
        <v>2141</v>
      </c>
      <c r="F42" s="125">
        <f t="shared" si="0"/>
        <v>797</v>
      </c>
    </row>
    <row r="43" spans="1:6" customFormat="1" ht="13.5" customHeight="1" x14ac:dyDescent="0.25">
      <c r="A43" s="88" t="s">
        <v>74</v>
      </c>
      <c r="B43" s="128">
        <v>0</v>
      </c>
      <c r="C43" s="128">
        <v>0</v>
      </c>
      <c r="D43" s="123">
        <v>346</v>
      </c>
      <c r="E43" s="123">
        <v>0</v>
      </c>
      <c r="F43" s="123">
        <f t="shared" si="0"/>
        <v>-346</v>
      </c>
    </row>
    <row r="44" spans="1:6" customFormat="1" ht="13.5" customHeight="1" x14ac:dyDescent="0.25">
      <c r="A44" s="90" t="s">
        <v>75</v>
      </c>
      <c r="B44" s="125">
        <v>1003</v>
      </c>
      <c r="C44" s="125">
        <v>2139</v>
      </c>
      <c r="D44" s="125">
        <v>4223</v>
      </c>
      <c r="E44" s="125">
        <v>2729</v>
      </c>
      <c r="F44" s="125">
        <f t="shared" si="0"/>
        <v>-1494</v>
      </c>
    </row>
    <row r="45" spans="1:6" customFormat="1" ht="13.5" customHeight="1" x14ac:dyDescent="0.25">
      <c r="A45" s="88" t="s">
        <v>76</v>
      </c>
      <c r="B45" s="128">
        <v>478</v>
      </c>
      <c r="C45" s="128">
        <v>2128</v>
      </c>
      <c r="D45" s="123">
        <v>2692</v>
      </c>
      <c r="E45" s="123">
        <v>3054</v>
      </c>
      <c r="F45" s="123">
        <f t="shared" si="0"/>
        <v>362</v>
      </c>
    </row>
    <row r="46" spans="1:6" customFormat="1" ht="13.5" customHeight="1" x14ac:dyDescent="0.25">
      <c r="A46" s="90" t="s">
        <v>77</v>
      </c>
      <c r="B46" s="125">
        <v>198</v>
      </c>
      <c r="C46" s="125">
        <v>141</v>
      </c>
      <c r="D46" s="125">
        <v>43</v>
      </c>
      <c r="E46" s="125">
        <v>139</v>
      </c>
      <c r="F46" s="125">
        <f t="shared" si="0"/>
        <v>96</v>
      </c>
    </row>
    <row r="47" spans="1:6" customFormat="1" ht="13.5" customHeight="1" x14ac:dyDescent="0.25">
      <c r="A47" s="91" t="s">
        <v>84</v>
      </c>
      <c r="B47" s="129">
        <f>SUM(B48:B49)</f>
        <v>787</v>
      </c>
      <c r="C47" s="129">
        <f>SUM(C48:C50)</f>
        <v>1282</v>
      </c>
      <c r="D47" s="129">
        <f>SUM(D48:D49)</f>
        <v>900</v>
      </c>
      <c r="E47" s="129">
        <f>SUM(E48:E49)</f>
        <v>507</v>
      </c>
      <c r="F47" s="129">
        <f>E47-D47</f>
        <v>-393</v>
      </c>
    </row>
    <row r="48" spans="1:6" customFormat="1" ht="13.5" customHeight="1" x14ac:dyDescent="0.25">
      <c r="A48" s="90" t="s">
        <v>85</v>
      </c>
      <c r="B48" s="125">
        <v>341</v>
      </c>
      <c r="C48" s="125">
        <v>363</v>
      </c>
      <c r="D48" s="125">
        <v>878</v>
      </c>
      <c r="E48" s="125">
        <v>401</v>
      </c>
      <c r="F48" s="125">
        <f t="shared" si="0"/>
        <v>-477</v>
      </c>
    </row>
    <row r="49" spans="1:6" customFormat="1" ht="13.5" customHeight="1" x14ac:dyDescent="0.25">
      <c r="A49" s="88" t="s">
        <v>80</v>
      </c>
      <c r="B49" s="124">
        <v>446</v>
      </c>
      <c r="C49" s="124">
        <v>150</v>
      </c>
      <c r="D49" s="124">
        <v>22</v>
      </c>
      <c r="E49" s="124">
        <v>106</v>
      </c>
      <c r="F49" s="124">
        <f t="shared" si="0"/>
        <v>84</v>
      </c>
    </row>
    <row r="50" spans="1:6" customFormat="1" ht="12.75" customHeight="1" x14ac:dyDescent="0.25">
      <c r="A50" s="130" t="s">
        <v>7</v>
      </c>
      <c r="B50" s="131">
        <v>212</v>
      </c>
      <c r="C50" s="131">
        <v>769</v>
      </c>
      <c r="D50" s="131">
        <v>0</v>
      </c>
      <c r="E50" s="131">
        <v>0</v>
      </c>
      <c r="F50" s="131">
        <f t="shared" si="0"/>
        <v>0</v>
      </c>
    </row>
    <row r="51" spans="1:6" x14ac:dyDescent="0.25">
      <c r="A51" s="92" t="s">
        <v>126</v>
      </c>
      <c r="B51" s="196">
        <f>B16+B47</f>
        <v>28156</v>
      </c>
      <c r="C51" s="196">
        <f>C16+C47</f>
        <v>50755</v>
      </c>
      <c r="D51" s="196">
        <f>D16+D47+D50</f>
        <v>69395</v>
      </c>
      <c r="E51" s="196">
        <f>E16+E47+E50</f>
        <v>48029</v>
      </c>
      <c r="F51" s="196">
        <f>F16+F47+F50</f>
        <v>-21366</v>
      </c>
    </row>
    <row r="52" spans="1:6" ht="14.25" customHeight="1" x14ac:dyDescent="0.25">
      <c r="A52" s="217"/>
      <c r="B52" s="217"/>
      <c r="C52" s="217"/>
      <c r="D52" s="217"/>
      <c r="E52" s="217"/>
      <c r="F52" s="217"/>
    </row>
    <row r="53" spans="1:6" x14ac:dyDescent="0.25">
      <c r="A53" s="132" t="s">
        <v>86</v>
      </c>
      <c r="B53" s="133"/>
      <c r="C53" s="134"/>
      <c r="D53" s="135"/>
      <c r="F53" s="96"/>
    </row>
    <row r="54" spans="1:6" ht="15" x14ac:dyDescent="0.3">
      <c r="A54" s="132" t="s">
        <v>119</v>
      </c>
      <c r="B54" s="136"/>
      <c r="C54" s="31"/>
      <c r="D54" s="31"/>
      <c r="F54" s="96"/>
    </row>
    <row r="55" spans="1:6" ht="12" customHeight="1" x14ac:dyDescent="0.3">
      <c r="A55" s="31"/>
      <c r="B55" s="31"/>
      <c r="C55" s="31"/>
      <c r="D55" s="31"/>
      <c r="F55" s="96"/>
    </row>
    <row r="56" spans="1:6" ht="15" x14ac:dyDescent="0.3">
      <c r="A56" s="31"/>
      <c r="B56" s="31"/>
      <c r="C56" s="31"/>
      <c r="D56" s="137"/>
      <c r="E56" s="138"/>
      <c r="F56" s="121"/>
    </row>
  </sheetData>
  <mergeCells count="2">
    <mergeCell ref="B13:D13"/>
    <mergeCell ref="A52:F52"/>
  </mergeCells>
  <printOptions horizontalCentered="1"/>
  <pageMargins left="0.51181102362204722" right="0.51181102362204722" top="0.55118110236220474" bottom="0.55118110236220474" header="0.31496062992125984" footer="0.31496062992125984"/>
  <pageSetup scale="92"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7"/>
  <sheetViews>
    <sheetView showGridLines="0" topLeftCell="A16" zoomScaleNormal="100" zoomScaleSheetLayoutView="120" workbookViewId="0">
      <selection activeCell="D35" sqref="D35"/>
    </sheetView>
  </sheetViews>
  <sheetFormatPr baseColWidth="10" defaultRowHeight="13.5" x14ac:dyDescent="0.25"/>
  <cols>
    <col min="1" max="1" width="23.42578125" style="2" customWidth="1"/>
    <col min="2" max="6" width="14.140625" style="2" customWidth="1"/>
    <col min="7" max="7" width="15.140625" style="2" bestFit="1" customWidth="1"/>
    <col min="8" max="8" width="11.5703125" style="2" bestFit="1" customWidth="1"/>
    <col min="9" max="9" width="15.140625" style="2" bestFit="1" customWidth="1"/>
    <col min="10" max="10" width="11.5703125" style="2" bestFit="1" customWidth="1"/>
    <col min="11" max="11" width="20.140625" style="2" bestFit="1" customWidth="1"/>
    <col min="12" max="12" width="16.5703125" style="2" bestFit="1" customWidth="1"/>
    <col min="13" max="16384" width="11.42578125" style="2"/>
  </cols>
  <sheetData>
    <row r="1" spans="1:6" customFormat="1" ht="15" customHeight="1" x14ac:dyDescent="0.3">
      <c r="F1" s="1" t="s">
        <v>0</v>
      </c>
    </row>
    <row r="2" spans="1:6" customFormat="1" ht="15" customHeight="1" x14ac:dyDescent="0.25">
      <c r="F2" s="3" t="s">
        <v>1</v>
      </c>
    </row>
    <row r="3" spans="1:6" customFormat="1" ht="15" customHeight="1" x14ac:dyDescent="0.35">
      <c r="B3" s="4"/>
      <c r="C3" s="4"/>
      <c r="D3" s="4"/>
      <c r="E3" s="5"/>
      <c r="F3" s="6"/>
    </row>
    <row r="4" spans="1:6" customFormat="1" ht="12.75" customHeight="1" x14ac:dyDescent="0.35">
      <c r="B4" s="4"/>
      <c r="C4" s="4"/>
      <c r="D4" s="4"/>
      <c r="E4" s="5"/>
      <c r="F4" s="6"/>
    </row>
    <row r="5" spans="1:6" customFormat="1" ht="25.5" customHeight="1" x14ac:dyDescent="0.25">
      <c r="A5" s="7" t="s">
        <v>124</v>
      </c>
      <c r="B5" s="8"/>
      <c r="C5" s="8"/>
      <c r="D5" s="8"/>
      <c r="E5" s="115"/>
      <c r="F5" s="115"/>
    </row>
    <row r="6" spans="1:6" customFormat="1" ht="6.75" customHeight="1" x14ac:dyDescent="0.35">
      <c r="A6" s="116"/>
      <c r="B6" s="5"/>
      <c r="C6" s="10"/>
      <c r="D6" s="10"/>
      <c r="E6" s="117"/>
      <c r="F6" s="84"/>
    </row>
    <row r="7" spans="1:6" s="80" customFormat="1" ht="14.1" customHeight="1" x14ac:dyDescent="0.35">
      <c r="A7" s="79" t="s">
        <v>3</v>
      </c>
      <c r="B7" s="79" t="s">
        <v>46</v>
      </c>
      <c r="C7" s="118"/>
      <c r="D7" s="118"/>
      <c r="E7" s="5"/>
      <c r="F7" s="6"/>
    </row>
    <row r="8" spans="1:6" s="80" customFormat="1" ht="14.1" customHeight="1" x14ac:dyDescent="0.35">
      <c r="A8" s="81">
        <v>2020</v>
      </c>
      <c r="B8" s="119">
        <f>B16</f>
        <v>3773</v>
      </c>
      <c r="C8" s="118"/>
      <c r="D8" s="118"/>
      <c r="E8" s="5"/>
      <c r="F8" s="6"/>
    </row>
    <row r="9" spans="1:6" s="80" customFormat="1" ht="14.1" customHeight="1" x14ac:dyDescent="0.35">
      <c r="A9" s="81">
        <v>2021</v>
      </c>
      <c r="B9" s="119">
        <f>C16</f>
        <v>4391</v>
      </c>
      <c r="C9" s="118"/>
      <c r="D9" s="118"/>
      <c r="E9" s="5"/>
      <c r="F9" s="6"/>
    </row>
    <row r="10" spans="1:6" s="80" customFormat="1" ht="14.1" customHeight="1" x14ac:dyDescent="0.35">
      <c r="A10" s="81">
        <v>2022</v>
      </c>
      <c r="B10" s="119">
        <f>D16</f>
        <v>5014</v>
      </c>
      <c r="C10" s="118"/>
      <c r="D10" s="118"/>
      <c r="E10" s="5"/>
      <c r="F10" s="6"/>
    </row>
    <row r="11" spans="1:6" s="80" customFormat="1" ht="14.1" customHeight="1" x14ac:dyDescent="0.35">
      <c r="A11" s="81">
        <v>2023</v>
      </c>
      <c r="B11" s="119">
        <f>E16</f>
        <v>7245</v>
      </c>
      <c r="C11" s="118"/>
      <c r="D11" s="118"/>
      <c r="E11" s="5"/>
      <c r="F11" s="6"/>
    </row>
    <row r="12" spans="1:6" s="80" customFormat="1" ht="14.1" customHeight="1" x14ac:dyDescent="0.35">
      <c r="A12" s="82" t="s">
        <v>98</v>
      </c>
      <c r="B12" s="119">
        <f>B11-B10</f>
        <v>2231</v>
      </c>
      <c r="C12" s="118"/>
      <c r="D12" s="118"/>
      <c r="E12" s="5"/>
      <c r="F12" s="6"/>
    </row>
    <row r="13" spans="1:6" customFormat="1" ht="6.75" customHeight="1" x14ac:dyDescent="0.35">
      <c r="A13" s="11"/>
      <c r="B13" s="216"/>
      <c r="C13" s="216"/>
      <c r="D13" s="216"/>
      <c r="E13" s="83"/>
      <c r="F13" s="84"/>
    </row>
    <row r="14" spans="1:6" customFormat="1" ht="9" customHeight="1" x14ac:dyDescent="0.25">
      <c r="A14" s="121"/>
      <c r="B14" s="121"/>
      <c r="C14" s="121"/>
      <c r="D14" s="121"/>
      <c r="E14" s="121"/>
      <c r="F14" s="121"/>
    </row>
    <row r="15" spans="1:6" customFormat="1" ht="12.75" customHeight="1" x14ac:dyDescent="0.25">
      <c r="A15" s="85"/>
      <c r="B15" s="139">
        <v>2020</v>
      </c>
      <c r="C15" s="140">
        <v>2021</v>
      </c>
      <c r="D15" s="140">
        <v>2022</v>
      </c>
      <c r="E15" s="86">
        <v>2023</v>
      </c>
      <c r="F15" s="86" t="s">
        <v>98</v>
      </c>
    </row>
    <row r="16" spans="1:6" customFormat="1" ht="12.75" customHeight="1" x14ac:dyDescent="0.25">
      <c r="A16" s="87" t="s">
        <v>83</v>
      </c>
      <c r="B16" s="141">
        <f>SUM(B17:B24)</f>
        <v>3773</v>
      </c>
      <c r="C16" s="141">
        <f t="shared" ref="C16:E16" si="0">SUM(C17:C24)</f>
        <v>4391</v>
      </c>
      <c r="D16" s="141">
        <f t="shared" si="0"/>
        <v>5014</v>
      </c>
      <c r="E16" s="141">
        <f t="shared" si="0"/>
        <v>7245</v>
      </c>
      <c r="F16" s="122">
        <f t="shared" ref="F16:F24" si="1">E16-D16</f>
        <v>2231</v>
      </c>
    </row>
    <row r="17" spans="1:6" customFormat="1" ht="13.5" customHeight="1" x14ac:dyDescent="0.25">
      <c r="A17" s="88" t="s">
        <v>49</v>
      </c>
      <c r="B17" s="142">
        <v>138</v>
      </c>
      <c r="C17" s="143">
        <v>112</v>
      </c>
      <c r="D17" s="143">
        <v>137</v>
      </c>
      <c r="E17" s="143">
        <v>43</v>
      </c>
      <c r="F17" s="144">
        <f t="shared" si="1"/>
        <v>-94</v>
      </c>
    </row>
    <row r="18" spans="1:6" customFormat="1" ht="13.5" customHeight="1" x14ac:dyDescent="0.25">
      <c r="A18" s="90" t="s">
        <v>53</v>
      </c>
      <c r="B18" s="145">
        <v>119</v>
      </c>
      <c r="C18" s="145">
        <v>167</v>
      </c>
      <c r="D18" s="145">
        <v>57</v>
      </c>
      <c r="E18" s="145">
        <v>149</v>
      </c>
      <c r="F18" s="145">
        <f t="shared" si="1"/>
        <v>92</v>
      </c>
    </row>
    <row r="19" spans="1:6" customFormat="1" ht="13.5" customHeight="1" x14ac:dyDescent="0.25">
      <c r="A19" s="88" t="s">
        <v>57</v>
      </c>
      <c r="B19" s="142">
        <v>2358</v>
      </c>
      <c r="C19" s="143">
        <v>2873</v>
      </c>
      <c r="D19" s="143">
        <v>3330</v>
      </c>
      <c r="E19" s="143">
        <v>5788</v>
      </c>
      <c r="F19" s="144">
        <f t="shared" si="1"/>
        <v>2458</v>
      </c>
    </row>
    <row r="20" spans="1:6" customFormat="1" ht="13.5" customHeight="1" x14ac:dyDescent="0.25">
      <c r="A20" s="90" t="s">
        <v>60</v>
      </c>
      <c r="B20" s="145">
        <v>371</v>
      </c>
      <c r="C20" s="145">
        <v>370</v>
      </c>
      <c r="D20" s="145">
        <v>261</v>
      </c>
      <c r="E20" s="145">
        <v>342</v>
      </c>
      <c r="F20" s="145">
        <f t="shared" si="1"/>
        <v>81</v>
      </c>
    </row>
    <row r="21" spans="1:6" customFormat="1" ht="13.5" customHeight="1" x14ac:dyDescent="0.25">
      <c r="A21" s="88" t="s">
        <v>61</v>
      </c>
      <c r="B21" s="142">
        <v>542</v>
      </c>
      <c r="C21" s="143">
        <v>492</v>
      </c>
      <c r="D21" s="143">
        <v>754</v>
      </c>
      <c r="E21" s="143">
        <v>504</v>
      </c>
      <c r="F21" s="144">
        <f t="shared" si="1"/>
        <v>-250</v>
      </c>
    </row>
    <row r="22" spans="1:6" customFormat="1" ht="13.5" customHeight="1" x14ac:dyDescent="0.25">
      <c r="A22" s="90" t="s">
        <v>65</v>
      </c>
      <c r="B22" s="145">
        <v>121</v>
      </c>
      <c r="C22" s="145">
        <v>178</v>
      </c>
      <c r="D22" s="145">
        <v>238</v>
      </c>
      <c r="E22" s="145">
        <v>189</v>
      </c>
      <c r="F22" s="145">
        <f t="shared" si="1"/>
        <v>-49</v>
      </c>
    </row>
    <row r="23" spans="1:6" customFormat="1" ht="13.5" customHeight="1" x14ac:dyDescent="0.25">
      <c r="A23" s="88" t="s">
        <v>73</v>
      </c>
      <c r="B23" s="142">
        <v>18</v>
      </c>
      <c r="C23" s="143">
        <v>10</v>
      </c>
      <c r="D23" s="143">
        <v>20</v>
      </c>
      <c r="E23" s="143">
        <v>19</v>
      </c>
      <c r="F23" s="144">
        <f t="shared" si="1"/>
        <v>-1</v>
      </c>
    </row>
    <row r="24" spans="1:6" customFormat="1" ht="13.5" customHeight="1" x14ac:dyDescent="0.25">
      <c r="A24" s="89" t="s">
        <v>75</v>
      </c>
      <c r="B24" s="145">
        <v>106</v>
      </c>
      <c r="C24" s="145">
        <v>189</v>
      </c>
      <c r="D24" s="145">
        <v>217</v>
      </c>
      <c r="E24" s="145">
        <v>211</v>
      </c>
      <c r="F24" s="145">
        <f t="shared" si="1"/>
        <v>-6</v>
      </c>
    </row>
    <row r="25" spans="1:6" x14ac:dyDescent="0.25">
      <c r="E25" s="181"/>
      <c r="F25" s="96"/>
    </row>
    <row r="26" spans="1:6" x14ac:dyDescent="0.25">
      <c r="A26" s="217"/>
      <c r="B26" s="217"/>
      <c r="C26" s="217"/>
      <c r="D26" s="217"/>
      <c r="E26" s="217"/>
      <c r="F26" s="217"/>
    </row>
    <row r="27" spans="1:6" x14ac:dyDescent="0.25">
      <c r="A27" s="132" t="s">
        <v>129</v>
      </c>
      <c r="B27" s="133"/>
      <c r="C27" s="134"/>
      <c r="D27" s="135"/>
      <c r="F27" s="96"/>
    </row>
    <row r="28" spans="1:6" ht="15" x14ac:dyDescent="0.3">
      <c r="A28" s="132" t="s">
        <v>119</v>
      </c>
      <c r="B28" s="31"/>
      <c r="C28" s="31"/>
      <c r="D28" s="31"/>
      <c r="F28" s="96"/>
    </row>
    <row r="29" spans="1:6" ht="9.9499999999999993" customHeight="1" x14ac:dyDescent="0.3">
      <c r="A29" s="31"/>
      <c r="B29" s="31"/>
      <c r="C29" s="31"/>
      <c r="D29" s="31"/>
      <c r="F29" s="96"/>
    </row>
    <row r="30" spans="1:6" x14ac:dyDescent="0.25">
      <c r="F30" s="96"/>
    </row>
    <row r="31" spans="1:6" x14ac:dyDescent="0.25">
      <c r="F31" s="96"/>
    </row>
    <row r="32" spans="1:6" x14ac:dyDescent="0.25">
      <c r="F32" s="96"/>
    </row>
    <row r="33" spans="6:6" x14ac:dyDescent="0.25">
      <c r="F33" s="96"/>
    </row>
    <row r="34" spans="6:6" x14ac:dyDescent="0.25">
      <c r="F34" s="96"/>
    </row>
    <row r="35" spans="6:6" x14ac:dyDescent="0.25">
      <c r="F35" s="96"/>
    </row>
    <row r="36" spans="6:6" x14ac:dyDescent="0.25">
      <c r="F36" s="96"/>
    </row>
    <row r="37" spans="6:6" x14ac:dyDescent="0.25">
      <c r="F37" s="96"/>
    </row>
  </sheetData>
  <mergeCells count="2">
    <mergeCell ref="B13:D13"/>
    <mergeCell ref="A26:F26"/>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69"/>
  <sheetViews>
    <sheetView showGridLines="0" topLeftCell="A37" zoomScale="95" zoomScaleNormal="95" zoomScaleSheetLayoutView="115" workbookViewId="0">
      <selection activeCell="B54" sqref="B54"/>
    </sheetView>
  </sheetViews>
  <sheetFormatPr baseColWidth="10" defaultColWidth="11.42578125" defaultRowHeight="13.5" x14ac:dyDescent="0.25"/>
  <cols>
    <col min="1" max="1" width="23.42578125" style="2" customWidth="1"/>
    <col min="2" max="6" width="15.28515625" style="2" customWidth="1"/>
    <col min="7" max="16384" width="11.42578125" style="2"/>
  </cols>
  <sheetData>
    <row r="1" spans="1:7" customFormat="1" ht="15" customHeight="1" x14ac:dyDescent="0.3">
      <c r="F1" s="1" t="s">
        <v>0</v>
      </c>
    </row>
    <row r="2" spans="1:7" customFormat="1" ht="15" customHeight="1" x14ac:dyDescent="0.25">
      <c r="F2" s="3" t="s">
        <v>1</v>
      </c>
    </row>
    <row r="3" spans="1:7" customFormat="1" ht="15" customHeight="1" x14ac:dyDescent="0.25"/>
    <row r="4" spans="1:7" customFormat="1" ht="12.75" customHeight="1" x14ac:dyDescent="0.35">
      <c r="B4" s="4"/>
      <c r="C4" s="4"/>
      <c r="D4" s="5"/>
      <c r="E4" s="5"/>
      <c r="F4" s="6"/>
    </row>
    <row r="5" spans="1:7" customFormat="1" ht="30.75" customHeight="1" x14ac:dyDescent="0.25">
      <c r="A5" s="7" t="s">
        <v>101</v>
      </c>
      <c r="B5" s="8"/>
      <c r="C5" s="8"/>
      <c r="D5" s="115"/>
      <c r="E5" s="115"/>
      <c r="F5" s="115"/>
    </row>
    <row r="6" spans="1:7" customFormat="1" ht="6.75" customHeight="1" x14ac:dyDescent="0.35">
      <c r="A6" s="116"/>
      <c r="B6" s="5"/>
      <c r="C6" s="117"/>
      <c r="D6" s="117"/>
      <c r="E6" s="117"/>
      <c r="F6" s="84"/>
    </row>
    <row r="7" spans="1:7" s="80" customFormat="1" ht="21" customHeight="1" x14ac:dyDescent="0.35">
      <c r="A7" s="79" t="s">
        <v>3</v>
      </c>
      <c r="B7" s="79" t="s">
        <v>46</v>
      </c>
      <c r="C7" s="5"/>
      <c r="D7" s="5"/>
      <c r="E7" s="5"/>
      <c r="F7" s="6"/>
    </row>
    <row r="8" spans="1:7" s="80" customFormat="1" ht="18.75" customHeight="1" x14ac:dyDescent="0.35">
      <c r="A8" s="81">
        <v>2020</v>
      </c>
      <c r="B8" s="119">
        <f>B53</f>
        <v>24371</v>
      </c>
      <c r="C8" s="5"/>
      <c r="D8" s="5"/>
      <c r="E8" s="5"/>
      <c r="F8" s="6"/>
    </row>
    <row r="9" spans="1:7" s="80" customFormat="1" ht="18.75" customHeight="1" x14ac:dyDescent="0.35">
      <c r="A9" s="81">
        <v>2021</v>
      </c>
      <c r="B9" s="119">
        <f>C53</f>
        <v>39430</v>
      </c>
      <c r="C9" s="5"/>
      <c r="D9" s="5"/>
      <c r="E9" s="5"/>
      <c r="F9" s="6"/>
    </row>
    <row r="10" spans="1:7" s="80" customFormat="1" ht="18.75" customHeight="1" x14ac:dyDescent="0.35">
      <c r="A10" s="81">
        <v>2022</v>
      </c>
      <c r="B10" s="119">
        <f>D53</f>
        <v>30755</v>
      </c>
      <c r="C10" s="5"/>
      <c r="D10" s="5"/>
      <c r="E10" s="5"/>
      <c r="F10" s="6"/>
    </row>
    <row r="11" spans="1:7" s="80" customFormat="1" ht="18.75" customHeight="1" x14ac:dyDescent="0.35">
      <c r="A11" s="81">
        <v>2023</v>
      </c>
      <c r="B11" s="119">
        <f>E53</f>
        <v>37058</v>
      </c>
      <c r="C11" s="5"/>
      <c r="D11" s="5"/>
      <c r="E11" s="5"/>
      <c r="F11" s="6"/>
      <c r="G11" s="120"/>
    </row>
    <row r="12" spans="1:7" s="80" customFormat="1" ht="18.75" customHeight="1" x14ac:dyDescent="0.35">
      <c r="A12" s="82" t="s">
        <v>98</v>
      </c>
      <c r="B12" s="119">
        <f>F53</f>
        <v>6303</v>
      </c>
      <c r="C12" s="5"/>
      <c r="D12" s="5"/>
      <c r="E12" s="5"/>
      <c r="F12" s="6"/>
    </row>
    <row r="13" spans="1:7" customFormat="1" ht="6.75" customHeight="1" x14ac:dyDescent="0.35">
      <c r="A13" s="11"/>
      <c r="B13" s="97"/>
      <c r="C13" s="83"/>
      <c r="D13" s="83"/>
      <c r="E13" s="83"/>
      <c r="F13" s="84"/>
    </row>
    <row r="14" spans="1:7" customFormat="1" ht="6.75" customHeight="1" x14ac:dyDescent="0.35">
      <c r="A14" s="11"/>
      <c r="B14" s="97"/>
      <c r="C14" s="83"/>
      <c r="D14" s="83"/>
      <c r="E14" s="83"/>
      <c r="F14" s="84"/>
    </row>
    <row r="15" spans="1:7" customFormat="1" ht="9" customHeight="1" x14ac:dyDescent="0.25">
      <c r="A15" s="121"/>
      <c r="B15" s="121"/>
      <c r="C15" s="121"/>
      <c r="D15" s="121"/>
      <c r="E15" s="121"/>
      <c r="F15" s="121"/>
    </row>
    <row r="16" spans="1:7" customFormat="1" ht="12.75" customHeight="1" x14ac:dyDescent="0.25">
      <c r="A16" s="85"/>
      <c r="B16" s="86">
        <v>2020</v>
      </c>
      <c r="C16" s="86">
        <v>2021</v>
      </c>
      <c r="D16" s="86">
        <v>2022</v>
      </c>
      <c r="E16" s="86">
        <v>2023</v>
      </c>
      <c r="F16" s="86" t="s">
        <v>98</v>
      </c>
    </row>
    <row r="17" spans="1:6" customFormat="1" ht="12.75" customHeight="1" x14ac:dyDescent="0.25">
      <c r="A17" s="87" t="s">
        <v>83</v>
      </c>
      <c r="B17" s="122">
        <f>SUM(B18:B47)</f>
        <v>23643</v>
      </c>
      <c r="C17" s="122">
        <f>SUM(C18:C47)</f>
        <v>38504</v>
      </c>
      <c r="D17" s="122">
        <f>SUM(D18:D47)</f>
        <v>28277</v>
      </c>
      <c r="E17" s="122">
        <f>SUM(E18:E47)</f>
        <v>35071</v>
      </c>
      <c r="F17" s="122">
        <f>E17-D17</f>
        <v>6794</v>
      </c>
    </row>
    <row r="18" spans="1:6" customFormat="1" ht="13.5" customHeight="1" x14ac:dyDescent="0.25">
      <c r="A18" s="88" t="s">
        <v>48</v>
      </c>
      <c r="B18" s="170">
        <v>528</v>
      </c>
      <c r="C18" s="170">
        <v>396</v>
      </c>
      <c r="D18" s="170">
        <v>592</v>
      </c>
      <c r="E18" s="170">
        <v>1017</v>
      </c>
      <c r="F18" s="170">
        <f t="shared" ref="F18:F52" si="0">E18-D18</f>
        <v>425</v>
      </c>
    </row>
    <row r="19" spans="1:6" customFormat="1" ht="13.5" customHeight="1" x14ac:dyDescent="0.25">
      <c r="A19" s="89" t="s">
        <v>49</v>
      </c>
      <c r="B19" s="145">
        <v>361</v>
      </c>
      <c r="C19" s="145">
        <v>670</v>
      </c>
      <c r="D19" s="145">
        <v>1140</v>
      </c>
      <c r="E19" s="145">
        <v>10</v>
      </c>
      <c r="F19" s="145">
        <f t="shared" si="0"/>
        <v>-1130</v>
      </c>
    </row>
    <row r="20" spans="1:6" customFormat="1" ht="13.5" customHeight="1" x14ac:dyDescent="0.25">
      <c r="A20" s="88" t="s">
        <v>50</v>
      </c>
      <c r="B20" s="170">
        <v>10</v>
      </c>
      <c r="C20" s="170">
        <v>0</v>
      </c>
      <c r="D20" s="170">
        <v>0</v>
      </c>
      <c r="E20" s="170">
        <v>0</v>
      </c>
      <c r="F20" s="170">
        <f t="shared" si="0"/>
        <v>0</v>
      </c>
    </row>
    <row r="21" spans="1:6" customFormat="1" ht="13.5" customHeight="1" x14ac:dyDescent="0.25">
      <c r="A21" s="89" t="s">
        <v>51</v>
      </c>
      <c r="B21" s="145">
        <v>37</v>
      </c>
      <c r="C21" s="145">
        <v>378</v>
      </c>
      <c r="D21" s="145">
        <v>192</v>
      </c>
      <c r="E21" s="145">
        <v>165</v>
      </c>
      <c r="F21" s="145">
        <f t="shared" si="0"/>
        <v>-27</v>
      </c>
    </row>
    <row r="22" spans="1:6" customFormat="1" ht="13.5" customHeight="1" x14ac:dyDescent="0.25">
      <c r="A22" s="88" t="s">
        <v>52</v>
      </c>
      <c r="B22" s="170">
        <v>57</v>
      </c>
      <c r="C22" s="170">
        <v>259</v>
      </c>
      <c r="D22" s="170">
        <v>293</v>
      </c>
      <c r="E22" s="170">
        <v>69</v>
      </c>
      <c r="F22" s="170">
        <f t="shared" si="0"/>
        <v>-224</v>
      </c>
    </row>
    <row r="23" spans="1:6" customFormat="1" ht="13.5" customHeight="1" x14ac:dyDescent="0.25">
      <c r="A23" s="89" t="s">
        <v>53</v>
      </c>
      <c r="B23" s="145">
        <v>238</v>
      </c>
      <c r="C23" s="145">
        <v>166</v>
      </c>
      <c r="D23" s="145">
        <v>1</v>
      </c>
      <c r="E23" s="145">
        <v>18</v>
      </c>
      <c r="F23" s="145">
        <f t="shared" si="0"/>
        <v>17</v>
      </c>
    </row>
    <row r="24" spans="1:6" customFormat="1" ht="13.5" customHeight="1" x14ac:dyDescent="0.25">
      <c r="A24" s="88" t="s">
        <v>54</v>
      </c>
      <c r="B24" s="170">
        <v>118</v>
      </c>
      <c r="C24" s="170">
        <v>9</v>
      </c>
      <c r="D24" s="170">
        <v>52</v>
      </c>
      <c r="E24" s="170">
        <v>78</v>
      </c>
      <c r="F24" s="170">
        <f t="shared" si="0"/>
        <v>26</v>
      </c>
    </row>
    <row r="25" spans="1:6" customFormat="1" ht="13.5" customHeight="1" x14ac:dyDescent="0.25">
      <c r="A25" s="89" t="s">
        <v>55</v>
      </c>
      <c r="B25" s="145">
        <v>23</v>
      </c>
      <c r="C25" s="145">
        <v>5</v>
      </c>
      <c r="D25" s="145">
        <v>0</v>
      </c>
      <c r="E25" s="145">
        <v>46</v>
      </c>
      <c r="F25" s="145">
        <f t="shared" si="0"/>
        <v>46</v>
      </c>
    </row>
    <row r="26" spans="1:6" customFormat="1" ht="13.5" customHeight="1" x14ac:dyDescent="0.25">
      <c r="A26" s="88" t="s">
        <v>56</v>
      </c>
      <c r="B26" s="170">
        <v>198</v>
      </c>
      <c r="C26" s="170">
        <v>26</v>
      </c>
      <c r="D26" s="170">
        <v>36</v>
      </c>
      <c r="E26" s="170">
        <v>139</v>
      </c>
      <c r="F26" s="170">
        <f t="shared" si="0"/>
        <v>103</v>
      </c>
    </row>
    <row r="27" spans="1:6" customFormat="1" ht="13.5" customHeight="1" x14ac:dyDescent="0.25">
      <c r="A27" s="89" t="s">
        <v>57</v>
      </c>
      <c r="B27" s="145">
        <v>108</v>
      </c>
      <c r="C27" s="145">
        <v>12</v>
      </c>
      <c r="D27" s="145">
        <v>3</v>
      </c>
      <c r="E27" s="145">
        <v>177</v>
      </c>
      <c r="F27" s="145">
        <f t="shared" si="0"/>
        <v>174</v>
      </c>
    </row>
    <row r="28" spans="1:6" customFormat="1" ht="13.5" customHeight="1" x14ac:dyDescent="0.25">
      <c r="A28" s="88" t="s">
        <v>58</v>
      </c>
      <c r="B28" s="170">
        <v>20</v>
      </c>
      <c r="C28" s="170">
        <v>0</v>
      </c>
      <c r="D28" s="170">
        <v>0</v>
      </c>
      <c r="E28" s="170">
        <v>81</v>
      </c>
      <c r="F28" s="170">
        <f t="shared" si="0"/>
        <v>81</v>
      </c>
    </row>
    <row r="29" spans="1:6" customFormat="1" ht="13.5" customHeight="1" x14ac:dyDescent="0.25">
      <c r="A29" s="89" t="s">
        <v>59</v>
      </c>
      <c r="B29" s="145">
        <v>27</v>
      </c>
      <c r="C29" s="145">
        <v>24</v>
      </c>
      <c r="D29" s="145">
        <v>5</v>
      </c>
      <c r="E29" s="145">
        <v>46</v>
      </c>
      <c r="F29" s="145">
        <f t="shared" si="0"/>
        <v>41</v>
      </c>
    </row>
    <row r="30" spans="1:6" customFormat="1" ht="13.5" customHeight="1" x14ac:dyDescent="0.25">
      <c r="A30" s="88" t="s">
        <v>60</v>
      </c>
      <c r="B30" s="170">
        <v>28</v>
      </c>
      <c r="C30" s="170">
        <v>60</v>
      </c>
      <c r="D30" s="170">
        <v>185</v>
      </c>
      <c r="E30" s="170">
        <v>171</v>
      </c>
      <c r="F30" s="170">
        <f t="shared" si="0"/>
        <v>-14</v>
      </c>
    </row>
    <row r="31" spans="1:6" customFormat="1" ht="13.5" customHeight="1" x14ac:dyDescent="0.25">
      <c r="A31" s="89" t="s">
        <v>87</v>
      </c>
      <c r="B31" s="145">
        <v>7801</v>
      </c>
      <c r="C31" s="145">
        <v>1171</v>
      </c>
      <c r="D31" s="145">
        <v>15690</v>
      </c>
      <c r="E31" s="145">
        <v>14111</v>
      </c>
      <c r="F31" s="145">
        <f t="shared" si="0"/>
        <v>-1579</v>
      </c>
    </row>
    <row r="32" spans="1:6" customFormat="1" ht="13.5" customHeight="1" x14ac:dyDescent="0.25">
      <c r="A32" s="88" t="s">
        <v>62</v>
      </c>
      <c r="B32" s="170">
        <v>3867</v>
      </c>
      <c r="C32" s="170">
        <v>2705</v>
      </c>
      <c r="D32" s="170">
        <v>2065</v>
      </c>
      <c r="E32" s="170">
        <v>2374</v>
      </c>
      <c r="F32" s="170">
        <f t="shared" si="0"/>
        <v>309</v>
      </c>
    </row>
    <row r="33" spans="1:6" customFormat="1" ht="13.5" customHeight="1" x14ac:dyDescent="0.25">
      <c r="A33" s="89" t="s">
        <v>63</v>
      </c>
      <c r="B33" s="145">
        <v>24</v>
      </c>
      <c r="C33" s="145">
        <v>0</v>
      </c>
      <c r="D33" s="145">
        <v>0</v>
      </c>
      <c r="E33" s="145">
        <v>4</v>
      </c>
      <c r="F33" s="145">
        <f t="shared" si="0"/>
        <v>4</v>
      </c>
    </row>
    <row r="34" spans="1:6" customFormat="1" ht="13.5" customHeight="1" x14ac:dyDescent="0.25">
      <c r="A34" s="88" t="s">
        <v>64</v>
      </c>
      <c r="B34" s="170">
        <v>17</v>
      </c>
      <c r="C34" s="170">
        <v>0</v>
      </c>
      <c r="D34" s="170">
        <v>0</v>
      </c>
      <c r="E34" s="170">
        <v>10</v>
      </c>
      <c r="F34" s="170">
        <f t="shared" si="0"/>
        <v>10</v>
      </c>
    </row>
    <row r="35" spans="1:6" customFormat="1" ht="13.5" customHeight="1" x14ac:dyDescent="0.25">
      <c r="A35" s="89" t="s">
        <v>65</v>
      </c>
      <c r="B35" s="145">
        <v>9567</v>
      </c>
      <c r="C35" s="145">
        <v>30791</v>
      </c>
      <c r="D35" s="145">
        <v>7314</v>
      </c>
      <c r="E35" s="145">
        <v>10372</v>
      </c>
      <c r="F35" s="145">
        <f t="shared" si="0"/>
        <v>3058</v>
      </c>
    </row>
    <row r="36" spans="1:6" customFormat="1" ht="13.5" customHeight="1" x14ac:dyDescent="0.25">
      <c r="A36" s="88" t="s">
        <v>66</v>
      </c>
      <c r="B36" s="170">
        <v>90</v>
      </c>
      <c r="C36" s="170">
        <v>1359</v>
      </c>
      <c r="D36" s="170">
        <v>442</v>
      </c>
      <c r="E36" s="170">
        <v>5413</v>
      </c>
      <c r="F36" s="170">
        <f t="shared" si="0"/>
        <v>4971</v>
      </c>
    </row>
    <row r="37" spans="1:6" customFormat="1" ht="13.5" customHeight="1" x14ac:dyDescent="0.25">
      <c r="A37" s="89" t="s">
        <v>67</v>
      </c>
      <c r="B37" s="145">
        <v>80</v>
      </c>
      <c r="C37" s="145">
        <v>1</v>
      </c>
      <c r="D37" s="145">
        <v>0</v>
      </c>
      <c r="E37" s="145">
        <v>0</v>
      </c>
      <c r="F37" s="145">
        <f t="shared" si="0"/>
        <v>0</v>
      </c>
    </row>
    <row r="38" spans="1:6" customFormat="1" ht="13.5" customHeight="1" x14ac:dyDescent="0.25">
      <c r="A38" s="88" t="s">
        <v>68</v>
      </c>
      <c r="B38" s="170">
        <v>21</v>
      </c>
      <c r="C38" s="170">
        <v>42</v>
      </c>
      <c r="D38" s="170">
        <v>22</v>
      </c>
      <c r="E38" s="170">
        <v>104</v>
      </c>
      <c r="F38" s="170">
        <f t="shared" si="0"/>
        <v>82</v>
      </c>
    </row>
    <row r="39" spans="1:6" customFormat="1" ht="13.5" customHeight="1" x14ac:dyDescent="0.25">
      <c r="A39" s="89" t="s">
        <v>69</v>
      </c>
      <c r="B39" s="145">
        <v>27</v>
      </c>
      <c r="C39" s="145">
        <v>50</v>
      </c>
      <c r="D39" s="145">
        <v>1</v>
      </c>
      <c r="E39" s="145">
        <v>0</v>
      </c>
      <c r="F39" s="145">
        <f t="shared" si="0"/>
        <v>-1</v>
      </c>
    </row>
    <row r="40" spans="1:6" customFormat="1" ht="13.5" customHeight="1" x14ac:dyDescent="0.25">
      <c r="A40" s="88" t="s">
        <v>70</v>
      </c>
      <c r="B40" s="170">
        <v>0</v>
      </c>
      <c r="C40" s="170">
        <v>0</v>
      </c>
      <c r="D40" s="170">
        <v>0</v>
      </c>
      <c r="E40" s="170">
        <v>27</v>
      </c>
      <c r="F40" s="170">
        <f t="shared" si="0"/>
        <v>27</v>
      </c>
    </row>
    <row r="41" spans="1:6" customFormat="1" ht="13.5" customHeight="1" x14ac:dyDescent="0.25">
      <c r="A41" s="89" t="s">
        <v>71</v>
      </c>
      <c r="B41" s="145">
        <v>65</v>
      </c>
      <c r="C41" s="145">
        <v>5</v>
      </c>
      <c r="D41" s="145">
        <v>9</v>
      </c>
      <c r="E41" s="145">
        <v>75</v>
      </c>
      <c r="F41" s="145">
        <f t="shared" si="0"/>
        <v>66</v>
      </c>
    </row>
    <row r="42" spans="1:6" customFormat="1" ht="13.5" customHeight="1" x14ac:dyDescent="0.25">
      <c r="A42" s="88" t="s">
        <v>72</v>
      </c>
      <c r="B42" s="170">
        <v>30</v>
      </c>
      <c r="C42" s="170">
        <v>0</v>
      </c>
      <c r="D42" s="170">
        <v>3</v>
      </c>
      <c r="E42" s="170">
        <v>4</v>
      </c>
      <c r="F42" s="170">
        <f t="shared" si="0"/>
        <v>1</v>
      </c>
    </row>
    <row r="43" spans="1:6" customFormat="1" ht="13.5" customHeight="1" x14ac:dyDescent="0.25">
      <c r="A43" s="89" t="s">
        <v>73</v>
      </c>
      <c r="B43" s="145">
        <v>0</v>
      </c>
      <c r="C43" s="145">
        <v>0</v>
      </c>
      <c r="D43" s="145">
        <v>0</v>
      </c>
      <c r="E43" s="145">
        <v>0</v>
      </c>
      <c r="F43" s="145">
        <f t="shared" si="0"/>
        <v>0</v>
      </c>
    </row>
    <row r="44" spans="1:6" customFormat="1" ht="13.5" customHeight="1" x14ac:dyDescent="0.25">
      <c r="A44" s="88" t="s">
        <v>74</v>
      </c>
      <c r="B44" s="170">
        <v>1</v>
      </c>
      <c r="C44" s="170">
        <v>0</v>
      </c>
      <c r="D44" s="170">
        <v>0</v>
      </c>
      <c r="E44" s="170">
        <v>0</v>
      </c>
      <c r="F44" s="170">
        <f t="shared" si="0"/>
        <v>0</v>
      </c>
    </row>
    <row r="45" spans="1:6" customFormat="1" ht="13.5" customHeight="1" x14ac:dyDescent="0.25">
      <c r="A45" s="89" t="s">
        <v>75</v>
      </c>
      <c r="B45" s="145">
        <v>276</v>
      </c>
      <c r="C45" s="145">
        <v>353</v>
      </c>
      <c r="D45" s="145">
        <v>137</v>
      </c>
      <c r="E45" s="145">
        <v>560</v>
      </c>
      <c r="F45" s="145">
        <f t="shared" si="0"/>
        <v>423</v>
      </c>
    </row>
    <row r="46" spans="1:6" customFormat="1" ht="13.5" customHeight="1" x14ac:dyDescent="0.25">
      <c r="A46" s="88" t="s">
        <v>76</v>
      </c>
      <c r="B46" s="170">
        <v>1</v>
      </c>
      <c r="C46" s="170">
        <v>22</v>
      </c>
      <c r="D46" s="170">
        <v>95</v>
      </c>
      <c r="E46" s="170">
        <v>0</v>
      </c>
      <c r="F46" s="170">
        <f t="shared" si="0"/>
        <v>-95</v>
      </c>
    </row>
    <row r="47" spans="1:6" customFormat="1" ht="13.5" customHeight="1" x14ac:dyDescent="0.25">
      <c r="A47" s="89" t="s">
        <v>77</v>
      </c>
      <c r="B47" s="145">
        <v>23</v>
      </c>
      <c r="C47" s="145">
        <v>0</v>
      </c>
      <c r="D47" s="145">
        <v>0</v>
      </c>
      <c r="E47" s="145">
        <v>0</v>
      </c>
      <c r="F47" s="145">
        <f t="shared" si="0"/>
        <v>0</v>
      </c>
    </row>
    <row r="48" spans="1:6" customFormat="1" ht="13.5" customHeight="1" x14ac:dyDescent="0.25">
      <c r="A48" s="91" t="s">
        <v>84</v>
      </c>
      <c r="B48" s="171">
        <f>SUM(B49:B50)</f>
        <v>410</v>
      </c>
      <c r="C48" s="171">
        <f t="shared" ref="C48:F48" si="1">SUM(C49:C50)</f>
        <v>69</v>
      </c>
      <c r="D48" s="171">
        <f t="shared" si="1"/>
        <v>1205</v>
      </c>
      <c r="E48" s="171">
        <f t="shared" si="1"/>
        <v>482</v>
      </c>
      <c r="F48" s="171">
        <f t="shared" si="1"/>
        <v>-723</v>
      </c>
    </row>
    <row r="49" spans="1:6" customFormat="1" ht="13.5" customHeight="1" x14ac:dyDescent="0.25">
      <c r="A49" s="90" t="s">
        <v>79</v>
      </c>
      <c r="B49" s="145">
        <v>304</v>
      </c>
      <c r="C49" s="145">
        <v>69</v>
      </c>
      <c r="D49" s="145">
        <v>1205</v>
      </c>
      <c r="E49" s="145">
        <v>458</v>
      </c>
      <c r="F49" s="145">
        <f t="shared" si="0"/>
        <v>-747</v>
      </c>
    </row>
    <row r="50" spans="1:6" customFormat="1" ht="13.5" customHeight="1" x14ac:dyDescent="0.25">
      <c r="A50" s="88" t="s">
        <v>80</v>
      </c>
      <c r="B50" s="142">
        <v>106</v>
      </c>
      <c r="C50" s="170">
        <v>0</v>
      </c>
      <c r="D50" s="170">
        <v>0</v>
      </c>
      <c r="E50" s="170">
        <v>24</v>
      </c>
      <c r="F50" s="170">
        <f t="shared" si="0"/>
        <v>24</v>
      </c>
    </row>
    <row r="51" spans="1:6" customFormat="1" ht="13.5" customHeight="1" x14ac:dyDescent="0.25">
      <c r="A51" s="146" t="s">
        <v>7</v>
      </c>
      <c r="B51" s="172">
        <v>16</v>
      </c>
      <c r="C51" s="172">
        <v>775</v>
      </c>
      <c r="D51" s="172">
        <v>1068</v>
      </c>
      <c r="E51" s="172">
        <v>1490</v>
      </c>
      <c r="F51" s="172">
        <f t="shared" si="0"/>
        <v>422</v>
      </c>
    </row>
    <row r="52" spans="1:6" customFormat="1" ht="13.5" customHeight="1" x14ac:dyDescent="0.25">
      <c r="A52" s="91" t="s">
        <v>88</v>
      </c>
      <c r="B52" s="171">
        <v>302</v>
      </c>
      <c r="C52" s="173">
        <v>82</v>
      </c>
      <c r="D52" s="173">
        <v>205</v>
      </c>
      <c r="E52" s="173">
        <v>15</v>
      </c>
      <c r="F52" s="173">
        <f t="shared" si="0"/>
        <v>-190</v>
      </c>
    </row>
    <row r="53" spans="1:6" x14ac:dyDescent="0.25">
      <c r="A53" s="92" t="s">
        <v>126</v>
      </c>
      <c r="B53" s="196">
        <f>B17+B48+B51+B52</f>
        <v>24371</v>
      </c>
      <c r="C53" s="196">
        <f>C17+C48+C51+C52</f>
        <v>39430</v>
      </c>
      <c r="D53" s="196">
        <f>D17+D48+D51+D52</f>
        <v>30755</v>
      </c>
      <c r="E53" s="196">
        <f>E17+E48+E51+E52</f>
        <v>37058</v>
      </c>
      <c r="F53" s="197">
        <f>E53-D53</f>
        <v>6303</v>
      </c>
    </row>
    <row r="54" spans="1:6" ht="14.25" customHeight="1" x14ac:dyDescent="0.25">
      <c r="F54" s="96"/>
    </row>
    <row r="55" spans="1:6" x14ac:dyDescent="0.25">
      <c r="A55" s="132" t="s">
        <v>125</v>
      </c>
      <c r="B55" s="133"/>
      <c r="C55" s="134"/>
      <c r="D55" s="135"/>
      <c r="E55" s="26"/>
      <c r="F55" s="96"/>
    </row>
    <row r="56" spans="1:6" ht="15" x14ac:dyDescent="0.3">
      <c r="A56" s="132" t="s">
        <v>121</v>
      </c>
      <c r="B56" s="31"/>
      <c r="C56" s="31"/>
      <c r="D56" s="31"/>
      <c r="E56" s="31"/>
    </row>
    <row r="57" spans="1:6" ht="15" x14ac:dyDescent="0.3">
      <c r="A57" s="31"/>
      <c r="B57" s="31"/>
      <c r="C57" s="31"/>
      <c r="D57" s="31"/>
      <c r="E57" s="31"/>
    </row>
    <row r="58" spans="1:6" ht="15" x14ac:dyDescent="0.3">
      <c r="A58" s="31"/>
      <c r="B58" s="31"/>
      <c r="C58" s="31"/>
      <c r="D58" s="31"/>
      <c r="E58" s="31"/>
    </row>
    <row r="59" spans="1:6" x14ac:dyDescent="0.25">
      <c r="F59" s="96"/>
    </row>
    <row r="60" spans="1:6" x14ac:dyDescent="0.25">
      <c r="F60" s="96"/>
    </row>
    <row r="61" spans="1:6" x14ac:dyDescent="0.25">
      <c r="F61" s="96"/>
    </row>
    <row r="62" spans="1:6" x14ac:dyDescent="0.25">
      <c r="F62" s="96"/>
    </row>
    <row r="63" spans="1:6" x14ac:dyDescent="0.25">
      <c r="F63" s="96"/>
    </row>
    <row r="64" spans="1:6" x14ac:dyDescent="0.25">
      <c r="F64" s="96"/>
    </row>
    <row r="65" spans="6:6" x14ac:dyDescent="0.25">
      <c r="F65" s="96"/>
    </row>
    <row r="66" spans="6:6" x14ac:dyDescent="0.25">
      <c r="F66" s="96"/>
    </row>
    <row r="67" spans="6:6" x14ac:dyDescent="0.25">
      <c r="F67" s="96"/>
    </row>
    <row r="68" spans="6:6" x14ac:dyDescent="0.25">
      <c r="F68" s="96"/>
    </row>
    <row r="69" spans="6:6" x14ac:dyDescent="0.25">
      <c r="F69" s="96"/>
    </row>
  </sheetData>
  <printOptions horizontalCentered="1"/>
  <pageMargins left="0.51181102362204722" right="0.51181102362204722" top="0.55118110236220474" bottom="0.55118110236220474" header="0.31496062992125984" footer="0.31496062992125984"/>
  <pageSetup scale="95" fitToHeight="0" orientation="portrait" r:id="rId1"/>
  <colBreaks count="1" manualBreakCount="1">
    <brk id="6" max="1048575"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8"/>
  <sheetViews>
    <sheetView showGridLines="0" view="pageBreakPreview" topLeftCell="A34" zoomScaleNormal="115" zoomScaleSheetLayoutView="100" workbookViewId="0">
      <selection activeCell="B52" sqref="B52"/>
    </sheetView>
  </sheetViews>
  <sheetFormatPr baseColWidth="10" defaultColWidth="11.42578125" defaultRowHeight="13.5" x14ac:dyDescent="0.25"/>
  <cols>
    <col min="1" max="1" width="23.42578125" style="2" customWidth="1"/>
    <col min="2" max="6" width="15.28515625" style="2" customWidth="1"/>
    <col min="7" max="16384" width="11.42578125" style="2"/>
  </cols>
  <sheetData>
    <row r="1" spans="1:7" customFormat="1" ht="15" customHeight="1" x14ac:dyDescent="0.3">
      <c r="F1" s="1" t="s">
        <v>0</v>
      </c>
    </row>
    <row r="2" spans="1:7" customFormat="1" ht="15" customHeight="1" x14ac:dyDescent="0.25">
      <c r="F2" s="3" t="s">
        <v>1</v>
      </c>
    </row>
    <row r="3" spans="1:7" customFormat="1" ht="15" customHeight="1" x14ac:dyDescent="0.25"/>
    <row r="4" spans="1:7" customFormat="1" ht="12.75" customHeight="1" x14ac:dyDescent="0.35">
      <c r="B4" s="4"/>
      <c r="C4" s="4"/>
      <c r="D4" s="5"/>
      <c r="E4" s="5"/>
      <c r="F4" s="6"/>
    </row>
    <row r="5" spans="1:7" customFormat="1" ht="30.75" customHeight="1" x14ac:dyDescent="0.25">
      <c r="A5" s="7" t="s">
        <v>102</v>
      </c>
      <c r="B5" s="8"/>
      <c r="C5" s="8"/>
      <c r="D5" s="115"/>
      <c r="E5" s="115"/>
      <c r="F5" s="115"/>
    </row>
    <row r="6" spans="1:7" customFormat="1" ht="6.75" customHeight="1" x14ac:dyDescent="0.35">
      <c r="A6" s="116"/>
      <c r="B6" s="5"/>
      <c r="C6" s="117"/>
      <c r="D6" s="117"/>
      <c r="E6" s="117"/>
      <c r="F6" s="84"/>
    </row>
    <row r="7" spans="1:7" s="80" customFormat="1" ht="21" customHeight="1" x14ac:dyDescent="0.35">
      <c r="A7" s="79" t="s">
        <v>3</v>
      </c>
      <c r="B7" s="79" t="s">
        <v>46</v>
      </c>
      <c r="C7" s="5"/>
      <c r="D7" s="5"/>
      <c r="E7" s="5"/>
      <c r="F7" s="6"/>
    </row>
    <row r="8" spans="1:7" s="80" customFormat="1" ht="18.75" customHeight="1" x14ac:dyDescent="0.35">
      <c r="A8" s="81">
        <v>2019</v>
      </c>
      <c r="B8" s="119">
        <f>B52</f>
        <v>32750</v>
      </c>
      <c r="C8" s="5"/>
      <c r="D8" s="5"/>
      <c r="E8" s="5"/>
      <c r="F8" s="6"/>
    </row>
    <row r="9" spans="1:7" s="80" customFormat="1" ht="18.75" customHeight="1" x14ac:dyDescent="0.35">
      <c r="A9" s="81">
        <v>2020</v>
      </c>
      <c r="B9" s="119">
        <f>C52</f>
        <v>48140</v>
      </c>
      <c r="C9" s="5"/>
      <c r="D9" s="5"/>
      <c r="E9" s="5"/>
      <c r="F9" s="6"/>
    </row>
    <row r="10" spans="1:7" s="80" customFormat="1" ht="18.75" customHeight="1" x14ac:dyDescent="0.35">
      <c r="A10" s="81">
        <v>2021</v>
      </c>
      <c r="B10" s="119">
        <f>D52</f>
        <v>39011</v>
      </c>
      <c r="C10" s="5"/>
      <c r="D10" s="5"/>
      <c r="E10" s="5"/>
      <c r="F10" s="6"/>
    </row>
    <row r="11" spans="1:7" s="80" customFormat="1" ht="18.75" customHeight="1" x14ac:dyDescent="0.35">
      <c r="A11" s="81">
        <v>2022</v>
      </c>
      <c r="B11" s="119">
        <f>E52</f>
        <v>48990</v>
      </c>
      <c r="C11" s="5"/>
      <c r="D11" s="5"/>
      <c r="E11" s="5"/>
      <c r="F11" s="6"/>
      <c r="G11" s="120"/>
    </row>
    <row r="12" spans="1:7" s="80" customFormat="1" ht="18.75" customHeight="1" x14ac:dyDescent="0.35">
      <c r="A12" s="82" t="s">
        <v>98</v>
      </c>
      <c r="B12" s="119">
        <f>F52</f>
        <v>9979</v>
      </c>
      <c r="C12" s="5"/>
      <c r="D12" s="5"/>
      <c r="E12" s="5"/>
      <c r="F12" s="6"/>
    </row>
    <row r="13" spans="1:7" customFormat="1" ht="6.75" customHeight="1" x14ac:dyDescent="0.35">
      <c r="A13" s="11"/>
      <c r="B13" s="97"/>
      <c r="C13" s="83"/>
      <c r="D13" s="83"/>
      <c r="E13" s="83"/>
      <c r="F13" s="84"/>
    </row>
    <row r="14" spans="1:7" customFormat="1" ht="9" customHeight="1" x14ac:dyDescent="0.25">
      <c r="A14" s="121"/>
      <c r="B14" s="121"/>
      <c r="C14" s="121"/>
      <c r="D14" s="121"/>
      <c r="E14" s="121"/>
      <c r="F14" s="121"/>
    </row>
    <row r="15" spans="1:7" customFormat="1" ht="12.75" customHeight="1" x14ac:dyDescent="0.25">
      <c r="A15" s="85"/>
      <c r="B15" s="86">
        <v>2020</v>
      </c>
      <c r="C15" s="86">
        <v>2021</v>
      </c>
      <c r="D15" s="86">
        <v>2022</v>
      </c>
      <c r="E15" s="86">
        <v>2023</v>
      </c>
      <c r="F15" s="86" t="s">
        <v>98</v>
      </c>
    </row>
    <row r="16" spans="1:7" customFormat="1" ht="12.75" customHeight="1" x14ac:dyDescent="0.25">
      <c r="A16" s="87" t="s">
        <v>83</v>
      </c>
      <c r="B16" s="122">
        <f>SUM(B17:B46)</f>
        <v>31934</v>
      </c>
      <c r="C16" s="122">
        <f>SUM(C17:C46)</f>
        <v>46859</v>
      </c>
      <c r="D16" s="122">
        <f>SUM(D17:D46)</f>
        <v>36335</v>
      </c>
      <c r="E16" s="122">
        <f>SUM(E17:E46)</f>
        <v>46874</v>
      </c>
      <c r="F16" s="122">
        <f t="shared" ref="F16:F46" si="0">E16-D16</f>
        <v>10539</v>
      </c>
    </row>
    <row r="17" spans="1:6" customFormat="1" ht="13.5" customHeight="1" x14ac:dyDescent="0.25">
      <c r="A17" s="88" t="s">
        <v>48</v>
      </c>
      <c r="B17" s="170">
        <v>561</v>
      </c>
      <c r="C17" s="170">
        <v>883</v>
      </c>
      <c r="D17" s="170">
        <v>1261</v>
      </c>
      <c r="E17" s="170">
        <v>1174</v>
      </c>
      <c r="F17" s="170">
        <f t="shared" si="0"/>
        <v>-87</v>
      </c>
    </row>
    <row r="18" spans="1:6" customFormat="1" ht="13.5" customHeight="1" x14ac:dyDescent="0.25">
      <c r="A18" s="89" t="s">
        <v>49</v>
      </c>
      <c r="B18" s="145">
        <v>424</v>
      </c>
      <c r="C18" s="145">
        <v>671</v>
      </c>
      <c r="D18" s="145">
        <v>1142</v>
      </c>
      <c r="E18" s="145">
        <v>10</v>
      </c>
      <c r="F18" s="145">
        <f t="shared" si="0"/>
        <v>-1132</v>
      </c>
    </row>
    <row r="19" spans="1:6" customFormat="1" ht="13.5" customHeight="1" x14ac:dyDescent="0.25">
      <c r="A19" s="88" t="s">
        <v>50</v>
      </c>
      <c r="B19" s="170">
        <v>12</v>
      </c>
      <c r="C19" s="170">
        <v>0</v>
      </c>
      <c r="D19" s="170">
        <v>0</v>
      </c>
      <c r="E19" s="170">
        <v>0</v>
      </c>
      <c r="F19" s="170">
        <f t="shared" si="0"/>
        <v>0</v>
      </c>
    </row>
    <row r="20" spans="1:6" customFormat="1" ht="13.5" customHeight="1" x14ac:dyDescent="0.25">
      <c r="A20" s="89" t="s">
        <v>51</v>
      </c>
      <c r="B20" s="145">
        <v>115</v>
      </c>
      <c r="C20" s="145">
        <v>402</v>
      </c>
      <c r="D20" s="145">
        <v>197</v>
      </c>
      <c r="E20" s="145">
        <v>278</v>
      </c>
      <c r="F20" s="145">
        <f t="shared" si="0"/>
        <v>81</v>
      </c>
    </row>
    <row r="21" spans="1:6" customFormat="1" ht="13.5" customHeight="1" x14ac:dyDescent="0.25">
      <c r="A21" s="88" t="s">
        <v>52</v>
      </c>
      <c r="B21" s="170">
        <v>59</v>
      </c>
      <c r="C21" s="170">
        <v>260</v>
      </c>
      <c r="D21" s="170">
        <v>301</v>
      </c>
      <c r="E21" s="170">
        <v>109</v>
      </c>
      <c r="F21" s="170">
        <f t="shared" si="0"/>
        <v>-192</v>
      </c>
    </row>
    <row r="22" spans="1:6" customFormat="1" ht="13.5" customHeight="1" x14ac:dyDescent="0.25">
      <c r="A22" s="89" t="s">
        <v>53</v>
      </c>
      <c r="B22" s="145">
        <v>246</v>
      </c>
      <c r="C22" s="145">
        <v>174</v>
      </c>
      <c r="D22" s="145">
        <v>1</v>
      </c>
      <c r="E22" s="145">
        <v>18</v>
      </c>
      <c r="F22" s="145">
        <f t="shared" si="0"/>
        <v>17</v>
      </c>
    </row>
    <row r="23" spans="1:6" customFormat="1" ht="13.5" customHeight="1" x14ac:dyDescent="0.25">
      <c r="A23" s="88" t="s">
        <v>54</v>
      </c>
      <c r="B23" s="170">
        <v>126</v>
      </c>
      <c r="C23" s="170">
        <v>13</v>
      </c>
      <c r="D23" s="170">
        <v>52</v>
      </c>
      <c r="E23" s="170">
        <v>78</v>
      </c>
      <c r="F23" s="170">
        <f t="shared" si="0"/>
        <v>26</v>
      </c>
    </row>
    <row r="24" spans="1:6" customFormat="1" ht="13.5" customHeight="1" x14ac:dyDescent="0.25">
      <c r="A24" s="89" t="s">
        <v>55</v>
      </c>
      <c r="B24" s="145">
        <v>29</v>
      </c>
      <c r="C24" s="145">
        <v>5</v>
      </c>
      <c r="D24" s="145">
        <v>0</v>
      </c>
      <c r="E24" s="145">
        <v>47</v>
      </c>
      <c r="F24" s="145">
        <f t="shared" si="0"/>
        <v>47</v>
      </c>
    </row>
    <row r="25" spans="1:6" customFormat="1" ht="13.5" customHeight="1" x14ac:dyDescent="0.25">
      <c r="A25" s="88" t="s">
        <v>56</v>
      </c>
      <c r="B25" s="170">
        <v>243</v>
      </c>
      <c r="C25" s="170">
        <v>26</v>
      </c>
      <c r="D25" s="170">
        <v>47</v>
      </c>
      <c r="E25" s="170">
        <v>159</v>
      </c>
      <c r="F25" s="170">
        <f t="shared" si="0"/>
        <v>112</v>
      </c>
    </row>
    <row r="26" spans="1:6" customFormat="1" ht="13.5" customHeight="1" x14ac:dyDescent="0.25">
      <c r="A26" s="89" t="s">
        <v>57</v>
      </c>
      <c r="B26" s="145">
        <v>123</v>
      </c>
      <c r="C26" s="145">
        <v>12</v>
      </c>
      <c r="D26" s="145">
        <v>3</v>
      </c>
      <c r="E26" s="145">
        <v>218</v>
      </c>
      <c r="F26" s="145">
        <f t="shared" si="0"/>
        <v>215</v>
      </c>
    </row>
    <row r="27" spans="1:6" customFormat="1" ht="13.5" customHeight="1" x14ac:dyDescent="0.25">
      <c r="A27" s="88" t="s">
        <v>58</v>
      </c>
      <c r="B27" s="170">
        <v>24</v>
      </c>
      <c r="C27" s="170">
        <v>25</v>
      </c>
      <c r="D27" s="170">
        <v>0</v>
      </c>
      <c r="E27" s="170">
        <v>81</v>
      </c>
      <c r="F27" s="170">
        <f t="shared" si="0"/>
        <v>81</v>
      </c>
    </row>
    <row r="28" spans="1:6" customFormat="1" ht="13.5" customHeight="1" x14ac:dyDescent="0.25">
      <c r="A28" s="89" t="s">
        <v>59</v>
      </c>
      <c r="B28" s="145">
        <v>46</v>
      </c>
      <c r="C28" s="145">
        <v>25</v>
      </c>
      <c r="D28" s="145">
        <v>5</v>
      </c>
      <c r="E28" s="145">
        <v>54</v>
      </c>
      <c r="F28" s="145">
        <f t="shared" si="0"/>
        <v>49</v>
      </c>
    </row>
    <row r="29" spans="1:6" customFormat="1" ht="13.5" customHeight="1" x14ac:dyDescent="0.25">
      <c r="A29" s="88" t="s">
        <v>60</v>
      </c>
      <c r="B29" s="170">
        <v>69</v>
      </c>
      <c r="C29" s="170">
        <v>140</v>
      </c>
      <c r="D29" s="170">
        <v>306</v>
      </c>
      <c r="E29" s="170">
        <v>217</v>
      </c>
      <c r="F29" s="170">
        <f t="shared" si="0"/>
        <v>-89</v>
      </c>
    </row>
    <row r="30" spans="1:6" customFormat="1" ht="13.5" customHeight="1" x14ac:dyDescent="0.25">
      <c r="A30" s="89" t="s">
        <v>87</v>
      </c>
      <c r="B30" s="145">
        <v>11451</v>
      </c>
      <c r="C30" s="145">
        <v>2732</v>
      </c>
      <c r="D30" s="145">
        <v>18728</v>
      </c>
      <c r="E30" s="145">
        <v>16718</v>
      </c>
      <c r="F30" s="145">
        <f t="shared" si="0"/>
        <v>-2010</v>
      </c>
    </row>
    <row r="31" spans="1:6" customFormat="1" ht="13.5" customHeight="1" x14ac:dyDescent="0.25">
      <c r="A31" s="88" t="s">
        <v>62</v>
      </c>
      <c r="B31" s="170">
        <v>3962</v>
      </c>
      <c r="C31" s="170">
        <v>3207</v>
      </c>
      <c r="D31" s="170">
        <v>3188</v>
      </c>
      <c r="E31" s="170">
        <v>3386</v>
      </c>
      <c r="F31" s="170">
        <f t="shared" si="0"/>
        <v>198</v>
      </c>
    </row>
    <row r="32" spans="1:6" customFormat="1" ht="13.5" customHeight="1" x14ac:dyDescent="0.25">
      <c r="A32" s="89" t="s">
        <v>63</v>
      </c>
      <c r="B32" s="145">
        <v>26</v>
      </c>
      <c r="C32" s="145">
        <v>0</v>
      </c>
      <c r="D32" s="145">
        <v>8</v>
      </c>
      <c r="E32" s="145">
        <v>7</v>
      </c>
      <c r="F32" s="145">
        <f t="shared" si="0"/>
        <v>-1</v>
      </c>
    </row>
    <row r="33" spans="1:6" customFormat="1" ht="13.5" customHeight="1" x14ac:dyDescent="0.25">
      <c r="A33" s="88" t="s">
        <v>64</v>
      </c>
      <c r="B33" s="170">
        <v>19</v>
      </c>
      <c r="C33" s="170">
        <v>0</v>
      </c>
      <c r="D33" s="170">
        <v>0</v>
      </c>
      <c r="E33" s="170">
        <v>43</v>
      </c>
      <c r="F33" s="170">
        <f t="shared" si="0"/>
        <v>43</v>
      </c>
    </row>
    <row r="34" spans="1:6" customFormat="1" ht="13.5" customHeight="1" x14ac:dyDescent="0.25">
      <c r="A34" s="89" t="s">
        <v>65</v>
      </c>
      <c r="B34" s="145">
        <v>13309</v>
      </c>
      <c r="C34" s="145">
        <v>35805</v>
      </c>
      <c r="D34" s="145">
        <v>9770</v>
      </c>
      <c r="E34" s="145">
        <v>16975</v>
      </c>
      <c r="F34" s="145">
        <f t="shared" si="0"/>
        <v>7205</v>
      </c>
    </row>
    <row r="35" spans="1:6" customFormat="1" ht="13.5" customHeight="1" x14ac:dyDescent="0.25">
      <c r="A35" s="88" t="s">
        <v>66</v>
      </c>
      <c r="B35" s="170">
        <v>135</v>
      </c>
      <c r="C35" s="170">
        <v>1858</v>
      </c>
      <c r="D35" s="170">
        <v>721</v>
      </c>
      <c r="E35" s="170">
        <v>6039</v>
      </c>
      <c r="F35" s="170">
        <f t="shared" si="0"/>
        <v>5318</v>
      </c>
    </row>
    <row r="36" spans="1:6" customFormat="1" ht="13.5" customHeight="1" x14ac:dyDescent="0.25">
      <c r="A36" s="89" t="s">
        <v>67</v>
      </c>
      <c r="B36" s="145">
        <v>95</v>
      </c>
      <c r="C36" s="145">
        <v>2</v>
      </c>
      <c r="D36" s="145">
        <v>0</v>
      </c>
      <c r="E36" s="145">
        <v>0</v>
      </c>
      <c r="F36" s="145">
        <f t="shared" si="0"/>
        <v>0</v>
      </c>
    </row>
    <row r="37" spans="1:6" customFormat="1" ht="13.5" customHeight="1" x14ac:dyDescent="0.25">
      <c r="A37" s="88" t="s">
        <v>68</v>
      </c>
      <c r="B37" s="170">
        <v>23</v>
      </c>
      <c r="C37" s="170">
        <v>42</v>
      </c>
      <c r="D37" s="170">
        <v>283</v>
      </c>
      <c r="E37" s="170">
        <v>133</v>
      </c>
      <c r="F37" s="170">
        <f t="shared" si="0"/>
        <v>-150</v>
      </c>
    </row>
    <row r="38" spans="1:6" customFormat="1" ht="13.5" customHeight="1" x14ac:dyDescent="0.25">
      <c r="A38" s="89" t="s">
        <v>69</v>
      </c>
      <c r="B38" s="145">
        <v>48</v>
      </c>
      <c r="C38" s="145">
        <v>181</v>
      </c>
      <c r="D38" s="145">
        <v>1</v>
      </c>
      <c r="E38" s="145">
        <v>74</v>
      </c>
      <c r="F38" s="145">
        <f t="shared" si="0"/>
        <v>73</v>
      </c>
    </row>
    <row r="39" spans="1:6" customFormat="1" ht="13.5" customHeight="1" x14ac:dyDescent="0.25">
      <c r="A39" s="88" t="s">
        <v>70</v>
      </c>
      <c r="B39" s="170">
        <v>2</v>
      </c>
      <c r="C39" s="170">
        <v>0</v>
      </c>
      <c r="D39" s="170">
        <v>0</v>
      </c>
      <c r="E39" s="170">
        <v>29</v>
      </c>
      <c r="F39" s="170">
        <f t="shared" si="0"/>
        <v>29</v>
      </c>
    </row>
    <row r="40" spans="1:6" customFormat="1" ht="13.5" customHeight="1" x14ac:dyDescent="0.25">
      <c r="A40" s="89" t="s">
        <v>71</v>
      </c>
      <c r="B40" s="145">
        <v>75</v>
      </c>
      <c r="C40" s="145">
        <v>7</v>
      </c>
      <c r="D40" s="145">
        <v>9</v>
      </c>
      <c r="E40" s="145">
        <v>106</v>
      </c>
      <c r="F40" s="145">
        <f t="shared" si="0"/>
        <v>97</v>
      </c>
    </row>
    <row r="41" spans="1:6" customFormat="1" ht="13.5" customHeight="1" x14ac:dyDescent="0.25">
      <c r="A41" s="88" t="s">
        <v>72</v>
      </c>
      <c r="B41" s="170">
        <v>32</v>
      </c>
      <c r="C41" s="170">
        <v>0</v>
      </c>
      <c r="D41" s="170">
        <v>11</v>
      </c>
      <c r="E41" s="170">
        <v>4</v>
      </c>
      <c r="F41" s="170">
        <f t="shared" si="0"/>
        <v>-7</v>
      </c>
    </row>
    <row r="42" spans="1:6" customFormat="1" ht="13.5" customHeight="1" x14ac:dyDescent="0.25">
      <c r="A42" s="89" t="s">
        <v>73</v>
      </c>
      <c r="B42" s="145">
        <v>2</v>
      </c>
      <c r="C42" s="145">
        <v>0</v>
      </c>
      <c r="D42" s="145">
        <v>0</v>
      </c>
      <c r="E42" s="145">
        <v>0</v>
      </c>
      <c r="F42" s="145">
        <f t="shared" si="0"/>
        <v>0</v>
      </c>
    </row>
    <row r="43" spans="1:6" customFormat="1" ht="13.5" customHeight="1" x14ac:dyDescent="0.25">
      <c r="A43" s="88" t="s">
        <v>74</v>
      </c>
      <c r="B43" s="170">
        <v>5</v>
      </c>
      <c r="C43" s="170">
        <v>0</v>
      </c>
      <c r="D43" s="170">
        <v>0</v>
      </c>
      <c r="E43" s="170">
        <v>0</v>
      </c>
      <c r="F43" s="170">
        <f t="shared" si="0"/>
        <v>0</v>
      </c>
    </row>
    <row r="44" spans="1:6" customFormat="1" ht="13.5" customHeight="1" x14ac:dyDescent="0.25">
      <c r="A44" s="89" t="s">
        <v>75</v>
      </c>
      <c r="B44" s="145">
        <v>646</v>
      </c>
      <c r="C44" s="145">
        <v>364</v>
      </c>
      <c r="D44" s="145">
        <v>201</v>
      </c>
      <c r="E44" s="145">
        <v>916</v>
      </c>
      <c r="F44" s="145">
        <f t="shared" si="0"/>
        <v>715</v>
      </c>
    </row>
    <row r="45" spans="1:6" customFormat="1" ht="13.5" customHeight="1" x14ac:dyDescent="0.25">
      <c r="A45" s="88" t="s">
        <v>76</v>
      </c>
      <c r="B45" s="170">
        <v>3</v>
      </c>
      <c r="C45" s="170">
        <v>25</v>
      </c>
      <c r="D45" s="170">
        <v>100</v>
      </c>
      <c r="E45" s="170">
        <v>0</v>
      </c>
      <c r="F45" s="170">
        <f t="shared" si="0"/>
        <v>-100</v>
      </c>
    </row>
    <row r="46" spans="1:6" customFormat="1" ht="13.5" customHeight="1" x14ac:dyDescent="0.25">
      <c r="A46" s="89" t="s">
        <v>77</v>
      </c>
      <c r="B46" s="145">
        <v>24</v>
      </c>
      <c r="C46" s="145">
        <v>0</v>
      </c>
      <c r="D46" s="145">
        <v>0</v>
      </c>
      <c r="E46" s="145">
        <v>1</v>
      </c>
      <c r="F46" s="145">
        <f t="shared" si="0"/>
        <v>1</v>
      </c>
    </row>
    <row r="47" spans="1:6" customFormat="1" ht="13.5" customHeight="1" x14ac:dyDescent="0.25">
      <c r="A47" s="91" t="s">
        <v>84</v>
      </c>
      <c r="B47" s="171">
        <f>B48+B49</f>
        <v>495</v>
      </c>
      <c r="C47" s="171">
        <f>C48+C49</f>
        <v>103</v>
      </c>
      <c r="D47" s="171">
        <f>D48+D49</f>
        <v>1213</v>
      </c>
      <c r="E47" s="171">
        <f>E48+E49</f>
        <v>592</v>
      </c>
      <c r="F47" s="171">
        <f>SUM(F48:F49)</f>
        <v>-621</v>
      </c>
    </row>
    <row r="48" spans="1:6" customFormat="1" ht="13.5" customHeight="1" x14ac:dyDescent="0.25">
      <c r="A48" s="90" t="s">
        <v>79</v>
      </c>
      <c r="B48" s="145">
        <v>340</v>
      </c>
      <c r="C48" s="145">
        <v>103</v>
      </c>
      <c r="D48" s="145">
        <v>1212</v>
      </c>
      <c r="E48" s="145">
        <v>568</v>
      </c>
      <c r="F48" s="145">
        <f>E48-D48</f>
        <v>-644</v>
      </c>
    </row>
    <row r="49" spans="1:6" customFormat="1" ht="13.5" customHeight="1" x14ac:dyDescent="0.25">
      <c r="A49" s="88" t="s">
        <v>80</v>
      </c>
      <c r="B49" s="142">
        <v>155</v>
      </c>
      <c r="C49" s="170">
        <v>0</v>
      </c>
      <c r="D49" s="170">
        <v>1</v>
      </c>
      <c r="E49" s="170">
        <v>24</v>
      </c>
      <c r="F49" s="170">
        <f>E49-D49</f>
        <v>23</v>
      </c>
    </row>
    <row r="50" spans="1:6" customFormat="1" ht="13.5" customHeight="1" x14ac:dyDescent="0.25">
      <c r="A50" s="146" t="s">
        <v>7</v>
      </c>
      <c r="B50" s="172">
        <v>19</v>
      </c>
      <c r="C50" s="172">
        <v>1056</v>
      </c>
      <c r="D50" s="172">
        <v>1251</v>
      </c>
      <c r="E50" s="172">
        <v>1500</v>
      </c>
      <c r="F50" s="172">
        <f>E50-D50</f>
        <v>249</v>
      </c>
    </row>
    <row r="51" spans="1:6" customFormat="1" ht="15" x14ac:dyDescent="0.25">
      <c r="A51" s="91" t="s">
        <v>88</v>
      </c>
      <c r="B51" s="171">
        <v>302</v>
      </c>
      <c r="C51" s="173">
        <v>122</v>
      </c>
      <c r="D51" s="173">
        <v>212</v>
      </c>
      <c r="E51" s="173">
        <v>24</v>
      </c>
      <c r="F51" s="173">
        <f>E51-D51</f>
        <v>-188</v>
      </c>
    </row>
    <row r="52" spans="1:6" x14ac:dyDescent="0.25">
      <c r="A52" s="92" t="s">
        <v>126</v>
      </c>
      <c r="B52" s="196">
        <f>B16+B47+B50+B51</f>
        <v>32750</v>
      </c>
      <c r="C52" s="196">
        <f>C16+C47+C50+C51</f>
        <v>48140</v>
      </c>
      <c r="D52" s="196">
        <f>D16+D47+D50+D51</f>
        <v>39011</v>
      </c>
      <c r="E52" s="196">
        <f>E16+E47+E50+E51</f>
        <v>48990</v>
      </c>
      <c r="F52" s="197">
        <f>E52-D52</f>
        <v>9979</v>
      </c>
    </row>
    <row r="53" spans="1:6" ht="3.75" customHeight="1" x14ac:dyDescent="0.25">
      <c r="F53" s="96"/>
    </row>
    <row r="54" spans="1:6" x14ac:dyDescent="0.25">
      <c r="A54" s="132" t="s">
        <v>125</v>
      </c>
      <c r="B54" s="133"/>
      <c r="C54" s="134"/>
      <c r="D54" s="135"/>
      <c r="E54" s="26"/>
      <c r="F54" s="96"/>
    </row>
    <row r="55" spans="1:6" ht="15" x14ac:dyDescent="0.3">
      <c r="A55" s="132" t="s">
        <v>120</v>
      </c>
      <c r="B55" s="31"/>
      <c r="C55" s="31"/>
      <c r="D55" s="31"/>
      <c r="E55" s="31"/>
    </row>
    <row r="56" spans="1:6" ht="15" x14ac:dyDescent="0.3">
      <c r="A56" s="31"/>
      <c r="B56" s="31"/>
      <c r="C56" s="31"/>
      <c r="D56" s="31"/>
      <c r="E56" s="31"/>
    </row>
    <row r="57" spans="1:6" ht="15" x14ac:dyDescent="0.3">
      <c r="A57" s="31"/>
      <c r="B57" s="31"/>
      <c r="C57" s="31"/>
      <c r="D57" s="31"/>
      <c r="E57" s="31"/>
    </row>
    <row r="58" spans="1:6" x14ac:dyDescent="0.25">
      <c r="F58" s="96"/>
    </row>
    <row r="59" spans="1:6" x14ac:dyDescent="0.25">
      <c r="F59" s="96"/>
    </row>
    <row r="60" spans="1:6" x14ac:dyDescent="0.25">
      <c r="F60" s="96"/>
    </row>
    <row r="61" spans="1:6" x14ac:dyDescent="0.25">
      <c r="F61" s="96"/>
    </row>
    <row r="62" spans="1:6" x14ac:dyDescent="0.25">
      <c r="F62" s="96"/>
    </row>
    <row r="63" spans="1:6" x14ac:dyDescent="0.25">
      <c r="F63" s="96"/>
    </row>
    <row r="64" spans="1:6" x14ac:dyDescent="0.25">
      <c r="F64" s="96"/>
    </row>
    <row r="65" spans="6:6" x14ac:dyDescent="0.25">
      <c r="F65" s="96"/>
    </row>
    <row r="66" spans="6:6" x14ac:dyDescent="0.25">
      <c r="F66" s="96"/>
    </row>
    <row r="67" spans="6:6" x14ac:dyDescent="0.25">
      <c r="F67" s="96"/>
    </row>
    <row r="68" spans="6:6" x14ac:dyDescent="0.25">
      <c r="F68" s="96"/>
    </row>
  </sheetData>
  <printOptions horizontalCentered="1"/>
  <pageMargins left="0.51181102362204722" right="0.51181102362204722" top="0.55118110236220474" bottom="0.55118110236220474" header="0.31496062992125984" footer="0.31496062992125984"/>
  <pageSetup scale="95" fitToHeight="0" orientation="portrait" r:id="rId1"/>
  <colBreaks count="1" manualBreakCount="1">
    <brk id="6" max="1048575" man="1"/>
  </col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4"/>
  <sheetViews>
    <sheetView showGridLines="0" topLeftCell="A34" zoomScaleNormal="100" zoomScaleSheetLayoutView="100" workbookViewId="0">
      <selection activeCell="A52" sqref="A52"/>
    </sheetView>
  </sheetViews>
  <sheetFormatPr baseColWidth="10" defaultRowHeight="13.5" x14ac:dyDescent="0.25"/>
  <cols>
    <col min="1" max="1" width="23.42578125" style="2" customWidth="1"/>
    <col min="2" max="6" width="15.7109375" style="2" customWidth="1"/>
    <col min="7" max="7" width="15.140625" style="2" bestFit="1" customWidth="1"/>
    <col min="8" max="16384" width="11.42578125" style="2"/>
  </cols>
  <sheetData>
    <row r="1" spans="1:7" s="147" customFormat="1" ht="21" customHeight="1" x14ac:dyDescent="0.3">
      <c r="C1" s="148"/>
      <c r="D1" s="148"/>
      <c r="E1" s="148"/>
      <c r="F1" s="1" t="s">
        <v>0</v>
      </c>
      <c r="G1" s="148"/>
    </row>
    <row r="2" spans="1:7" s="147" customFormat="1" ht="13.5" customHeight="1" x14ac:dyDescent="0.25">
      <c r="C2" s="148"/>
      <c r="D2" s="148"/>
      <c r="E2" s="148"/>
      <c r="F2" s="3" t="s">
        <v>1</v>
      </c>
      <c r="G2" s="148"/>
    </row>
    <row r="3" spans="1:7" s="147" customFormat="1" ht="12.75" customHeight="1" x14ac:dyDescent="0.15">
      <c r="A3" s="149"/>
      <c r="B3" s="150"/>
      <c r="C3" s="150"/>
      <c r="D3" s="150"/>
      <c r="E3" s="150"/>
      <c r="F3" s="148"/>
      <c r="G3" s="148"/>
    </row>
    <row r="4" spans="1:7" customFormat="1" ht="12.75" customHeight="1" x14ac:dyDescent="0.35">
      <c r="B4" s="4"/>
      <c r="C4" s="4"/>
      <c r="D4" s="4"/>
      <c r="E4" s="4"/>
      <c r="F4" s="6"/>
    </row>
    <row r="5" spans="1:7" customFormat="1" ht="34.5" customHeight="1" x14ac:dyDescent="0.25">
      <c r="A5" s="7" t="s">
        <v>103</v>
      </c>
      <c r="B5" s="8"/>
      <c r="C5" s="8"/>
      <c r="D5" s="8"/>
      <c r="E5" s="8"/>
      <c r="F5" s="115"/>
    </row>
    <row r="6" spans="1:7" customFormat="1" ht="6.75" customHeight="1" x14ac:dyDescent="0.35">
      <c r="A6" s="116"/>
      <c r="B6" s="5"/>
      <c r="C6" s="10"/>
      <c r="D6" s="10"/>
      <c r="E6" s="117"/>
      <c r="F6" s="84"/>
    </row>
    <row r="7" spans="1:7" s="80" customFormat="1" ht="14.1" customHeight="1" x14ac:dyDescent="0.35">
      <c r="A7" s="79" t="s">
        <v>3</v>
      </c>
      <c r="B7" s="79" t="s">
        <v>46</v>
      </c>
      <c r="C7" s="118"/>
      <c r="D7" s="118"/>
      <c r="E7" s="5"/>
      <c r="F7" s="6"/>
    </row>
    <row r="8" spans="1:7" s="80" customFormat="1" ht="14.1" customHeight="1" x14ac:dyDescent="0.35">
      <c r="A8" s="81">
        <v>2020</v>
      </c>
      <c r="B8" s="151">
        <v>2.5732492397465578</v>
      </c>
      <c r="C8" s="118"/>
      <c r="D8" s="118"/>
      <c r="E8" s="5"/>
      <c r="F8" s="6"/>
    </row>
    <row r="9" spans="1:7" s="80" customFormat="1" ht="14.1" customHeight="1" x14ac:dyDescent="0.35">
      <c r="A9" s="81">
        <v>2021</v>
      </c>
      <c r="B9" s="151">
        <v>4.4466054385017104</v>
      </c>
      <c r="C9" s="118"/>
      <c r="D9" s="118"/>
      <c r="E9" s="5"/>
      <c r="F9" s="6"/>
    </row>
    <row r="10" spans="1:7" s="80" customFormat="1" ht="14.1" customHeight="1" x14ac:dyDescent="0.35">
      <c r="A10" s="81">
        <v>2022</v>
      </c>
      <c r="B10" s="151">
        <v>3.6</v>
      </c>
      <c r="C10" s="118"/>
      <c r="D10" s="118"/>
      <c r="E10" s="5"/>
      <c r="F10" s="6"/>
    </row>
    <row r="11" spans="1:7" s="80" customFormat="1" ht="14.1" customHeight="1" x14ac:dyDescent="0.35">
      <c r="A11" s="81">
        <v>2023</v>
      </c>
      <c r="B11" s="119">
        <v>6.2</v>
      </c>
      <c r="C11" s="118"/>
      <c r="D11" s="118"/>
      <c r="E11" s="5"/>
      <c r="F11" s="6"/>
    </row>
    <row r="12" spans="1:7" s="80" customFormat="1" ht="14.1" customHeight="1" x14ac:dyDescent="0.35">
      <c r="A12" s="82" t="s">
        <v>98</v>
      </c>
      <c r="B12" s="151">
        <f>B11-B10</f>
        <v>2.6</v>
      </c>
      <c r="C12" s="118"/>
      <c r="D12" s="118"/>
      <c r="E12" s="5"/>
      <c r="F12" s="6"/>
    </row>
    <row r="13" spans="1:7" customFormat="1" ht="6.75" customHeight="1" x14ac:dyDescent="0.35">
      <c r="A13" s="11"/>
      <c r="B13" s="216"/>
      <c r="C13" s="216"/>
      <c r="D13" s="216"/>
      <c r="E13" s="83"/>
      <c r="F13" s="84"/>
    </row>
    <row r="14" spans="1:7" customFormat="1" ht="9" customHeight="1" x14ac:dyDescent="0.25">
      <c r="A14" s="121"/>
      <c r="B14" s="121"/>
      <c r="C14" s="121"/>
      <c r="D14" s="121"/>
      <c r="E14" s="121"/>
      <c r="F14" s="121"/>
    </row>
    <row r="15" spans="1:7" customFormat="1" ht="12.75" customHeight="1" x14ac:dyDescent="0.25">
      <c r="A15" s="85"/>
      <c r="B15" s="86">
        <v>2020</v>
      </c>
      <c r="C15" s="86">
        <v>2021</v>
      </c>
      <c r="D15" s="86">
        <v>2022</v>
      </c>
      <c r="E15" s="86">
        <v>2023</v>
      </c>
      <c r="F15" s="86" t="s">
        <v>98</v>
      </c>
    </row>
    <row r="16" spans="1:7" customFormat="1" ht="12.75" customHeight="1" x14ac:dyDescent="0.25">
      <c r="A16" s="87" t="s">
        <v>83</v>
      </c>
      <c r="B16" s="152">
        <v>5.1051051051051051</v>
      </c>
      <c r="C16" s="152">
        <v>4.2</v>
      </c>
      <c r="D16" s="152">
        <v>6</v>
      </c>
      <c r="E16" s="152">
        <v>7</v>
      </c>
      <c r="F16" s="152">
        <f>E16-D16</f>
        <v>1</v>
      </c>
    </row>
    <row r="17" spans="1:6" customFormat="1" ht="13.5" customHeight="1" x14ac:dyDescent="0.25">
      <c r="A17" s="88" t="s">
        <v>48</v>
      </c>
      <c r="B17" s="162">
        <v>5.6994818652849739</v>
      </c>
      <c r="C17" s="163">
        <v>2.0574041148082296</v>
      </c>
      <c r="D17" s="163">
        <v>3.4702730288338861</v>
      </c>
      <c r="E17" s="170">
        <v>3.0030030030030028</v>
      </c>
      <c r="F17" s="162">
        <f>E17-D17</f>
        <v>-0.46727002583088328</v>
      </c>
    </row>
    <row r="18" spans="1:6" customFormat="1" ht="13.5" customHeight="1" x14ac:dyDescent="0.25">
      <c r="A18" s="89" t="s">
        <v>49</v>
      </c>
      <c r="B18" s="164">
        <v>1.0002564760194921</v>
      </c>
      <c r="C18" s="164">
        <v>1.6155705380994783</v>
      </c>
      <c r="D18" s="164">
        <v>3.638781431334623</v>
      </c>
      <c r="E18" s="145">
        <v>3.5680076628352495</v>
      </c>
      <c r="F18" s="165">
        <f>E18-D18</f>
        <v>-7.0773768499373446E-2</v>
      </c>
    </row>
    <row r="19" spans="1:6" customFormat="1" ht="13.5" customHeight="1" x14ac:dyDescent="0.25">
      <c r="A19" s="88" t="s">
        <v>50</v>
      </c>
      <c r="B19" s="166">
        <v>5.5826936496859734</v>
      </c>
      <c r="C19" s="167">
        <v>0</v>
      </c>
      <c r="D19" s="167">
        <v>1.2734082397003745</v>
      </c>
      <c r="E19" s="143">
        <v>0.78380143696930116</v>
      </c>
      <c r="F19" s="162">
        <f t="shared" ref="F19:F46" si="0">E19-D19</f>
        <v>-0.48960680273107338</v>
      </c>
    </row>
    <row r="20" spans="1:6" customFormat="1" ht="13.5" customHeight="1" x14ac:dyDescent="0.25">
      <c r="A20" s="90" t="s">
        <v>51</v>
      </c>
      <c r="B20" s="164">
        <v>7.1913929784824457</v>
      </c>
      <c r="C20" s="164">
        <v>1.4988009592326139</v>
      </c>
      <c r="D20" s="164">
        <v>1.1473429951690821</v>
      </c>
      <c r="E20" s="145">
        <v>4.5765386638611263</v>
      </c>
      <c r="F20" s="165">
        <f t="shared" si="0"/>
        <v>3.429195668692044</v>
      </c>
    </row>
    <row r="21" spans="1:6" customFormat="1" ht="13.5" customHeight="1" x14ac:dyDescent="0.25">
      <c r="A21" s="88" t="s">
        <v>52</v>
      </c>
      <c r="B21" s="166">
        <v>8.078849571820973E-2</v>
      </c>
      <c r="C21" s="167">
        <v>1.4714537963507945E-2</v>
      </c>
      <c r="D21" s="167">
        <v>0.34801231428189</v>
      </c>
      <c r="E21" s="143">
        <v>0.39495477130844692</v>
      </c>
      <c r="F21" s="162">
        <f t="shared" si="0"/>
        <v>4.6942457026556916E-2</v>
      </c>
    </row>
    <row r="22" spans="1:6" customFormat="1" ht="13.5" customHeight="1" x14ac:dyDescent="0.25">
      <c r="A22" s="90" t="s">
        <v>53</v>
      </c>
      <c r="B22" s="164">
        <v>5.0821355236139629</v>
      </c>
      <c r="C22" s="164">
        <v>7.4452969593634553</v>
      </c>
      <c r="D22" s="164">
        <v>10.809281267685341</v>
      </c>
      <c r="E22" s="145">
        <v>18.239795918367346</v>
      </c>
      <c r="F22" s="165">
        <f t="shared" si="0"/>
        <v>7.4305146506820048</v>
      </c>
    </row>
    <row r="23" spans="1:6" customFormat="1" ht="13.5" customHeight="1" x14ac:dyDescent="0.25">
      <c r="A23" s="88" t="s">
        <v>54</v>
      </c>
      <c r="B23" s="166">
        <v>1.8196604655891024</v>
      </c>
      <c r="C23" s="167">
        <v>4.0174495282540326</v>
      </c>
      <c r="D23" s="167">
        <v>0.67962196028459176</v>
      </c>
      <c r="E23" s="143">
        <v>1.5774180157741802</v>
      </c>
      <c r="F23" s="162">
        <f t="shared" si="0"/>
        <v>0.89779605548958841</v>
      </c>
    </row>
    <row r="24" spans="1:6" customFormat="1" ht="13.5" customHeight="1" x14ac:dyDescent="0.25">
      <c r="A24" s="90" t="s">
        <v>55</v>
      </c>
      <c r="B24" s="164">
        <v>1.3513513513513513</v>
      </c>
      <c r="C24" s="164">
        <v>0</v>
      </c>
      <c r="D24" s="164">
        <v>3.7061118335500653</v>
      </c>
      <c r="E24" s="145">
        <v>3.6452004860267313</v>
      </c>
      <c r="F24" s="165">
        <f t="shared" si="0"/>
        <v>-6.0911347523334047E-2</v>
      </c>
    </row>
    <row r="25" spans="1:6" customFormat="1" ht="13.5" customHeight="1" x14ac:dyDescent="0.25">
      <c r="A25" s="88" t="s">
        <v>56</v>
      </c>
      <c r="B25" s="166">
        <v>6.5379825653798251</v>
      </c>
      <c r="C25" s="167">
        <v>7.841614906832298</v>
      </c>
      <c r="D25" s="167">
        <v>6.4162754303599367</v>
      </c>
      <c r="E25" s="143">
        <v>4.5609257998638526</v>
      </c>
      <c r="F25" s="162">
        <f t="shared" si="0"/>
        <v>-1.8553496304960841</v>
      </c>
    </row>
    <row r="26" spans="1:6" customFormat="1" ht="13.5" customHeight="1" x14ac:dyDescent="0.25">
      <c r="A26" s="90" t="s">
        <v>57</v>
      </c>
      <c r="B26" s="164">
        <v>4.3961864406779663</v>
      </c>
      <c r="C26" s="164">
        <v>3.171545968156138</v>
      </c>
      <c r="D26" s="164">
        <v>2.9288428777355522</v>
      </c>
      <c r="E26" s="145">
        <v>2.6730339866038206</v>
      </c>
      <c r="F26" s="165">
        <f t="shared" si="0"/>
        <v>-0.25580889113173155</v>
      </c>
    </row>
    <row r="27" spans="1:6" customFormat="1" ht="13.5" customHeight="1" x14ac:dyDescent="0.25">
      <c r="A27" s="88" t="s">
        <v>58</v>
      </c>
      <c r="B27" s="166">
        <v>31.648745519713263</v>
      </c>
      <c r="C27" s="167">
        <v>32.749003984063748</v>
      </c>
      <c r="D27" s="167">
        <v>30.3419689119171</v>
      </c>
      <c r="E27" s="143">
        <v>28.621387815203388</v>
      </c>
      <c r="F27" s="162">
        <f t="shared" si="0"/>
        <v>-1.7205810967137118</v>
      </c>
    </row>
    <row r="28" spans="1:6" customFormat="1" ht="13.5" customHeight="1" x14ac:dyDescent="0.25">
      <c r="A28" s="90" t="s">
        <v>59</v>
      </c>
      <c r="B28" s="164">
        <v>14.511232544019428</v>
      </c>
      <c r="C28" s="164">
        <v>0</v>
      </c>
      <c r="D28" s="164">
        <v>10.584472230299506</v>
      </c>
      <c r="E28" s="145">
        <v>3.755868544600939</v>
      </c>
      <c r="F28" s="165">
        <f t="shared" si="0"/>
        <v>-6.8286036856985666</v>
      </c>
    </row>
    <row r="29" spans="1:6" customFormat="1" ht="13.5" customHeight="1" x14ac:dyDescent="0.25">
      <c r="A29" s="88" t="s">
        <v>60</v>
      </c>
      <c r="B29" s="166">
        <v>5.046270663608321</v>
      </c>
      <c r="C29" s="167">
        <v>3.5389530597198329</v>
      </c>
      <c r="D29" s="167">
        <v>7.186685719088846</v>
      </c>
      <c r="E29" s="143">
        <v>5.3698074974670718</v>
      </c>
      <c r="F29" s="162">
        <f t="shared" si="0"/>
        <v>-1.8168782216217743</v>
      </c>
    </row>
    <row r="30" spans="1:6" customFormat="1" ht="13.5" customHeight="1" x14ac:dyDescent="0.25">
      <c r="A30" s="90" t="s">
        <v>61</v>
      </c>
      <c r="B30" s="164">
        <v>3.2192310395726431</v>
      </c>
      <c r="C30" s="164">
        <v>3.582414024376142</v>
      </c>
      <c r="D30" s="164">
        <v>5.1827605019094376</v>
      </c>
      <c r="E30" s="145">
        <v>3.356066416533654</v>
      </c>
      <c r="F30" s="165">
        <f t="shared" si="0"/>
        <v>-1.8266940853757836</v>
      </c>
    </row>
    <row r="31" spans="1:6" customFormat="1" ht="13.5" customHeight="1" x14ac:dyDescent="0.25">
      <c r="A31" s="88" t="s">
        <v>62</v>
      </c>
      <c r="B31" s="166">
        <v>1.8038442582552983</v>
      </c>
      <c r="C31" s="167">
        <v>7.2459121513305549</v>
      </c>
      <c r="D31" s="167">
        <v>4.6623629470232606</v>
      </c>
      <c r="E31" s="143">
        <v>9.2359767891682782</v>
      </c>
      <c r="F31" s="162">
        <f t="shared" si="0"/>
        <v>4.5736138421450176</v>
      </c>
    </row>
    <row r="32" spans="1:6" customFormat="1" ht="13.5" customHeight="1" x14ac:dyDescent="0.25">
      <c r="A32" s="90" t="s">
        <v>63</v>
      </c>
      <c r="B32" s="164">
        <v>2.6125193998965339</v>
      </c>
      <c r="C32" s="164">
        <v>3.6233873181443865</v>
      </c>
      <c r="D32" s="164">
        <v>4.2570951585976635</v>
      </c>
      <c r="E32" s="145">
        <v>2.7654089524255916</v>
      </c>
      <c r="F32" s="165">
        <f t="shared" si="0"/>
        <v>-1.4916862061720719</v>
      </c>
    </row>
    <row r="33" spans="1:6" customFormat="1" ht="13.5" customHeight="1" x14ac:dyDescent="0.25">
      <c r="A33" s="88" t="s">
        <v>64</v>
      </c>
      <c r="B33" s="166">
        <v>4.2224928948436862</v>
      </c>
      <c r="C33" s="167">
        <v>4.6077210460772102</v>
      </c>
      <c r="D33" s="167">
        <v>12.665684830633284</v>
      </c>
      <c r="E33" s="143">
        <v>6.0766593954502968</v>
      </c>
      <c r="F33" s="162">
        <f t="shared" si="0"/>
        <v>-6.5890254351829869</v>
      </c>
    </row>
    <row r="34" spans="1:6" customFormat="1" ht="13.5" customHeight="1" x14ac:dyDescent="0.25">
      <c r="A34" s="90" t="s">
        <v>65</v>
      </c>
      <c r="B34" s="164">
        <v>13.544135773205651</v>
      </c>
      <c r="C34" s="164">
        <v>6.1899378179762579</v>
      </c>
      <c r="D34" s="164">
        <v>17.941614078292545</v>
      </c>
      <c r="E34" s="145">
        <v>26.184513673244513</v>
      </c>
      <c r="F34" s="165">
        <f t="shared" si="0"/>
        <v>8.2428995949519681</v>
      </c>
    </row>
    <row r="35" spans="1:6" customFormat="1" ht="13.5" customHeight="1" x14ac:dyDescent="0.25">
      <c r="A35" s="88" t="s">
        <v>66</v>
      </c>
      <c r="B35" s="166">
        <v>5.1112093091766093</v>
      </c>
      <c r="C35" s="167">
        <v>3.9624302905782214</v>
      </c>
      <c r="D35" s="167">
        <v>4.4714285714285715</v>
      </c>
      <c r="E35" s="143">
        <v>2.9909154437456325</v>
      </c>
      <c r="F35" s="162">
        <f t="shared" si="0"/>
        <v>-1.4805131276829391</v>
      </c>
    </row>
    <row r="36" spans="1:6" customFormat="1" ht="13.5" customHeight="1" x14ac:dyDescent="0.25">
      <c r="A36" s="90" t="s">
        <v>67</v>
      </c>
      <c r="B36" s="164">
        <v>0.66162570888468808</v>
      </c>
      <c r="C36" s="164">
        <v>1.1736278909216431</v>
      </c>
      <c r="D36" s="164">
        <v>0.38265306122448978</v>
      </c>
      <c r="E36" s="145">
        <v>0.89673913043478259</v>
      </c>
      <c r="F36" s="165">
        <f t="shared" si="0"/>
        <v>0.51408606921029287</v>
      </c>
    </row>
    <row r="37" spans="1:6" customFormat="1" ht="13.5" customHeight="1" x14ac:dyDescent="0.25">
      <c r="A37" s="88" t="s">
        <v>68</v>
      </c>
      <c r="B37" s="166">
        <v>0.79957356076759067</v>
      </c>
      <c r="C37" s="167">
        <v>0.79980610761027637</v>
      </c>
      <c r="D37" s="167">
        <v>0.57523122039251073</v>
      </c>
      <c r="E37" s="143">
        <v>0.62295428149086685</v>
      </c>
      <c r="F37" s="162">
        <f t="shared" si="0"/>
        <v>4.7723061098356112E-2</v>
      </c>
    </row>
    <row r="38" spans="1:6" customFormat="1" ht="13.5" customHeight="1" x14ac:dyDescent="0.25">
      <c r="A38" s="90" t="s">
        <v>69</v>
      </c>
      <c r="B38" s="164">
        <v>9.0151676992095719</v>
      </c>
      <c r="C38" s="164">
        <v>7.5594960335977595</v>
      </c>
      <c r="D38" s="164">
        <v>4.9693669162695713</v>
      </c>
      <c r="E38" s="145">
        <v>7.6129564679183002</v>
      </c>
      <c r="F38" s="165">
        <f t="shared" si="0"/>
        <v>2.6435895516487289</v>
      </c>
    </row>
    <row r="39" spans="1:6" customFormat="1" ht="13.5" customHeight="1" x14ac:dyDescent="0.25">
      <c r="A39" s="88" t="s">
        <v>70</v>
      </c>
      <c r="B39" s="166">
        <v>1.421383647798742</v>
      </c>
      <c r="C39" s="167">
        <v>6.594448205822613</v>
      </c>
      <c r="D39" s="167">
        <v>2.2079958191795139</v>
      </c>
      <c r="E39" s="143">
        <v>4.320608813060022</v>
      </c>
      <c r="F39" s="162">
        <f t="shared" si="0"/>
        <v>2.112612993880508</v>
      </c>
    </row>
    <row r="40" spans="1:6" customFormat="1" ht="13.5" customHeight="1" x14ac:dyDescent="0.25">
      <c r="A40" s="90" t="s">
        <v>71</v>
      </c>
      <c r="B40" s="164">
        <v>4.8327674637000646</v>
      </c>
      <c r="C40" s="164">
        <v>1.6080617495711835</v>
      </c>
      <c r="D40" s="164">
        <v>3.6330352742378369</v>
      </c>
      <c r="E40" s="145">
        <v>11.524137931034483</v>
      </c>
      <c r="F40" s="165">
        <f t="shared" si="0"/>
        <v>7.8911026567966456</v>
      </c>
    </row>
    <row r="41" spans="1:6" customFormat="1" ht="13.5" customHeight="1" x14ac:dyDescent="0.25">
      <c r="A41" s="88" t="s">
        <v>72</v>
      </c>
      <c r="B41" s="166">
        <v>0.43842168194499798</v>
      </c>
      <c r="C41" s="167">
        <v>0.50576572931418162</v>
      </c>
      <c r="D41" s="167">
        <v>0.47856049004594176</v>
      </c>
      <c r="E41" s="143">
        <v>2.6751592356687901</v>
      </c>
      <c r="F41" s="162">
        <f t="shared" si="0"/>
        <v>2.1965987456228482</v>
      </c>
    </row>
    <row r="42" spans="1:6" customFormat="1" ht="13.5" customHeight="1" x14ac:dyDescent="0.25">
      <c r="A42" s="90" t="s">
        <v>73</v>
      </c>
      <c r="B42" s="164">
        <v>2.1311929144755051</v>
      </c>
      <c r="C42" s="164">
        <v>0.23710729104919975</v>
      </c>
      <c r="D42" s="164">
        <v>2.8897451096621221</v>
      </c>
      <c r="E42" s="145">
        <v>3.4184623570098429</v>
      </c>
      <c r="F42" s="165">
        <f t="shared" si="0"/>
        <v>0.52871724734772085</v>
      </c>
    </row>
    <row r="43" spans="1:6" customFormat="1" ht="13.5" customHeight="1" x14ac:dyDescent="0.25">
      <c r="A43" s="88" t="s">
        <v>74</v>
      </c>
      <c r="B43" s="166">
        <v>3.4867975626269461</v>
      </c>
      <c r="C43" s="167">
        <v>6.5337001375515822</v>
      </c>
      <c r="D43" s="167">
        <v>1.1404366243075921</v>
      </c>
      <c r="E43" s="143">
        <v>1.7628205128205128</v>
      </c>
      <c r="F43" s="162">
        <f t="shared" si="0"/>
        <v>0.6223838885129207</v>
      </c>
    </row>
    <row r="44" spans="1:6" customFormat="1" ht="13.5" customHeight="1" x14ac:dyDescent="0.25">
      <c r="A44" s="90" t="s">
        <v>75</v>
      </c>
      <c r="B44" s="164">
        <v>1.4567561367286075</v>
      </c>
      <c r="C44" s="164">
        <v>0.27111155738527964</v>
      </c>
      <c r="D44" s="164">
        <v>0.43513734022300787</v>
      </c>
      <c r="E44" s="145">
        <v>1.7659308621407748</v>
      </c>
      <c r="F44" s="165">
        <f t="shared" si="0"/>
        <v>1.3307935219177669</v>
      </c>
    </row>
    <row r="45" spans="1:6" customFormat="1" ht="13.5" customHeight="1" x14ac:dyDescent="0.25">
      <c r="A45" s="88" t="s">
        <v>76</v>
      </c>
      <c r="B45" s="166">
        <v>7.0200573065902576</v>
      </c>
      <c r="C45" s="167">
        <v>9.987085665088248</v>
      </c>
      <c r="D45" s="167">
        <v>9.9769440368895417</v>
      </c>
      <c r="E45" s="143">
        <v>8.2727451365690712</v>
      </c>
      <c r="F45" s="162">
        <f t="shared" si="0"/>
        <v>-1.7041989003204705</v>
      </c>
    </row>
    <row r="46" spans="1:6" customFormat="1" ht="13.5" customHeight="1" x14ac:dyDescent="0.25">
      <c r="A46" s="90" t="s">
        <v>77</v>
      </c>
      <c r="B46" s="164">
        <v>11.237785016286644</v>
      </c>
      <c r="C46" s="164">
        <v>7.9662605435801312</v>
      </c>
      <c r="D46" s="164">
        <v>27.78675282714055</v>
      </c>
      <c r="E46" s="145">
        <v>22.776911076443056</v>
      </c>
      <c r="F46" s="164">
        <f t="shared" si="0"/>
        <v>-5.0098417506974933</v>
      </c>
    </row>
    <row r="47" spans="1:6" customFormat="1" ht="13.5" customHeight="1" x14ac:dyDescent="0.25">
      <c r="A47" s="91" t="s">
        <v>84</v>
      </c>
      <c r="B47" s="168">
        <v>0.80842263583380325</v>
      </c>
      <c r="C47" s="169">
        <v>0.3</v>
      </c>
      <c r="D47" s="169">
        <v>1</v>
      </c>
      <c r="E47" s="169">
        <v>2</v>
      </c>
      <c r="F47" s="169">
        <f>E47-D47</f>
        <v>1</v>
      </c>
    </row>
    <row r="48" spans="1:6" customFormat="1" ht="13.5" customHeight="1" x14ac:dyDescent="0.25">
      <c r="A48" s="90" t="s">
        <v>79</v>
      </c>
      <c r="B48" s="164">
        <v>295</v>
      </c>
      <c r="C48" s="164">
        <v>0.36540229614088027</v>
      </c>
      <c r="D48" s="164">
        <v>0.70857351165386984</v>
      </c>
      <c r="E48" s="164">
        <v>2</v>
      </c>
      <c r="F48" s="165">
        <f>E48-D48</f>
        <v>1.2914264883461302</v>
      </c>
    </row>
    <row r="49" spans="1:7" customFormat="1" ht="15" x14ac:dyDescent="0.25">
      <c r="A49" s="88" t="s">
        <v>80</v>
      </c>
      <c r="B49" s="163">
        <v>49</v>
      </c>
      <c r="C49" s="163">
        <v>0</v>
      </c>
      <c r="D49" s="163">
        <v>0.31885213232363491</v>
      </c>
      <c r="E49" s="163">
        <v>0</v>
      </c>
      <c r="F49" s="162">
        <f t="shared" ref="F49:F50" si="1">E49-D49</f>
        <v>-0.31885213232363491</v>
      </c>
    </row>
    <row r="50" spans="1:7" x14ac:dyDescent="0.25">
      <c r="A50" s="92" t="s">
        <v>126</v>
      </c>
      <c r="B50" s="198">
        <v>0.13963654025175051</v>
      </c>
      <c r="C50" s="198">
        <v>6.4867414935230863E-2</v>
      </c>
      <c r="D50" s="199">
        <v>0.32599322775359119</v>
      </c>
      <c r="E50" s="198">
        <v>6</v>
      </c>
      <c r="F50" s="199">
        <f t="shared" si="1"/>
        <v>5.6740067722464085</v>
      </c>
    </row>
    <row r="51" spans="1:7" x14ac:dyDescent="0.25">
      <c r="A51" s="92"/>
      <c r="B51" s="198"/>
      <c r="C51" s="198"/>
      <c r="D51" s="200"/>
      <c r="E51" s="198"/>
      <c r="F51" s="200"/>
    </row>
    <row r="52" spans="1:7" s="154" customFormat="1" ht="15" x14ac:dyDescent="0.25">
      <c r="A52" s="132" t="s">
        <v>89</v>
      </c>
      <c r="B52" s="133"/>
      <c r="C52" s="134"/>
      <c r="D52" s="135"/>
      <c r="E52" s="26"/>
    </row>
    <row r="53" spans="1:7" s="154" customFormat="1" ht="15.75" x14ac:dyDescent="0.3">
      <c r="A53" s="31"/>
      <c r="B53" s="31"/>
      <c r="C53" s="31"/>
      <c r="D53" s="31"/>
      <c r="E53" s="31"/>
    </row>
    <row r="54" spans="1:7" s="154" customFormat="1" ht="15.75" x14ac:dyDescent="0.3">
      <c r="A54" s="31"/>
      <c r="B54" s="31"/>
      <c r="C54" s="31"/>
      <c r="D54" s="31"/>
      <c r="E54" s="31"/>
    </row>
    <row r="55" spans="1:7" s="154" customFormat="1" ht="15" hidden="1" x14ac:dyDescent="0.25">
      <c r="A55" s="155" t="s">
        <v>90</v>
      </c>
      <c r="B55" s="156"/>
      <c r="C55" s="156"/>
      <c r="D55" s="156"/>
      <c r="E55" s="156"/>
      <c r="F55" s="157"/>
    </row>
    <row r="56" spans="1:7" s="154" customFormat="1" ht="15" hidden="1" x14ac:dyDescent="0.25">
      <c r="A56" s="218" t="s">
        <v>91</v>
      </c>
      <c r="B56" s="219"/>
      <c r="C56" s="219"/>
      <c r="D56" s="219"/>
      <c r="E56" s="219"/>
      <c r="F56" s="220"/>
    </row>
    <row r="57" spans="1:7" s="154" customFormat="1" ht="15" hidden="1" x14ac:dyDescent="0.25">
      <c r="A57" s="218"/>
      <c r="B57" s="219"/>
      <c r="C57" s="219"/>
      <c r="D57" s="219"/>
      <c r="E57" s="219"/>
      <c r="F57" s="220"/>
    </row>
    <row r="58" spans="1:7" s="154" customFormat="1" ht="15" hidden="1" x14ac:dyDescent="0.25">
      <c r="A58" s="221"/>
      <c r="B58" s="222"/>
      <c r="C58" s="222"/>
      <c r="D58" s="222"/>
      <c r="E58" s="222"/>
      <c r="F58" s="223"/>
    </row>
    <row r="59" spans="1:7" s="154" customFormat="1" ht="15.75" x14ac:dyDescent="0.3">
      <c r="A59" s="31"/>
      <c r="B59" s="31"/>
      <c r="C59" s="31"/>
      <c r="D59" s="31"/>
      <c r="E59" s="31"/>
    </row>
    <row r="60" spans="1:7" customFormat="1" ht="15.75" x14ac:dyDescent="0.3">
      <c r="A60" s="31"/>
      <c r="B60" s="31"/>
      <c r="C60" s="31"/>
      <c r="D60" s="31"/>
      <c r="E60" s="31"/>
      <c r="F60" s="154"/>
      <c r="G60" s="154"/>
    </row>
    <row r="61" spans="1:7" x14ac:dyDescent="0.25">
      <c r="F61" s="96"/>
    </row>
    <row r="62" spans="1:7" x14ac:dyDescent="0.25">
      <c r="F62" s="96"/>
    </row>
    <row r="63" spans="1:7" x14ac:dyDescent="0.25">
      <c r="F63" s="96"/>
    </row>
    <row r="64" spans="1:7" x14ac:dyDescent="0.25">
      <c r="F64" s="96"/>
    </row>
    <row r="65" spans="6:6" x14ac:dyDescent="0.25">
      <c r="F65" s="96"/>
    </row>
    <row r="66" spans="6:6" x14ac:dyDescent="0.25">
      <c r="F66" s="96"/>
    </row>
    <row r="67" spans="6:6" x14ac:dyDescent="0.25">
      <c r="F67" s="96"/>
    </row>
    <row r="68" spans="6:6" x14ac:dyDescent="0.25">
      <c r="F68" s="96"/>
    </row>
    <row r="69" spans="6:6" x14ac:dyDescent="0.25">
      <c r="F69" s="96"/>
    </row>
    <row r="70" spans="6:6" x14ac:dyDescent="0.25">
      <c r="F70" s="96"/>
    </row>
    <row r="71" spans="6:6" x14ac:dyDescent="0.25">
      <c r="F71" s="96"/>
    </row>
    <row r="72" spans="6:6" x14ac:dyDescent="0.25">
      <c r="F72" s="96"/>
    </row>
    <row r="73" spans="6:6" x14ac:dyDescent="0.25">
      <c r="F73" s="96"/>
    </row>
    <row r="74" spans="6:6" x14ac:dyDescent="0.25">
      <c r="F74" s="96"/>
    </row>
  </sheetData>
  <mergeCells count="2">
    <mergeCell ref="B13:D13"/>
    <mergeCell ref="A56:F58"/>
  </mergeCells>
  <pageMargins left="0.51181102362204722" right="0.51181102362204722" top="0.55118110236220474" bottom="0.55118110236220474" header="0.31496062992125984" footer="0.31496062992125984"/>
  <pageSetup scale="93"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G78"/>
  <sheetViews>
    <sheetView showGridLines="0" topLeftCell="A34" zoomScale="115" zoomScaleNormal="115" zoomScaleSheetLayoutView="120" workbookViewId="0">
      <selection activeCell="A50" sqref="A50:D50"/>
    </sheetView>
  </sheetViews>
  <sheetFormatPr baseColWidth="10" defaultRowHeight="13.5" x14ac:dyDescent="0.25"/>
  <cols>
    <col min="1" max="1" width="23.42578125" style="2" customWidth="1"/>
    <col min="2" max="4" width="17.5703125" style="2" customWidth="1"/>
    <col min="5" max="6" width="11.5703125" style="2" bestFit="1" customWidth="1"/>
    <col min="7" max="7" width="20.140625" style="2" bestFit="1" customWidth="1"/>
    <col min="8" max="8" width="16.5703125" style="2" bestFit="1" customWidth="1"/>
    <col min="9" max="16384" width="11.42578125" style="2"/>
  </cols>
  <sheetData>
    <row r="1" spans="1:5" customFormat="1" ht="15" customHeight="1" x14ac:dyDescent="0.3">
      <c r="B1" s="4"/>
      <c r="C1" s="4"/>
      <c r="D1" s="1" t="s">
        <v>0</v>
      </c>
      <c r="E1" s="2"/>
    </row>
    <row r="2" spans="1:5" customFormat="1" ht="15" customHeight="1" x14ac:dyDescent="0.25">
      <c r="B2" s="4"/>
      <c r="C2" s="4"/>
      <c r="D2" s="3" t="s">
        <v>1</v>
      </c>
      <c r="E2" s="2"/>
    </row>
    <row r="3" spans="1:5" customFormat="1" ht="15" customHeight="1" x14ac:dyDescent="0.35">
      <c r="B3" s="4"/>
      <c r="C3" s="4"/>
      <c r="D3" s="6"/>
    </row>
    <row r="4" spans="1:5" customFormat="1" ht="12.75" customHeight="1" x14ac:dyDescent="0.35">
      <c r="B4" s="4"/>
      <c r="C4" s="4"/>
      <c r="D4" s="6"/>
    </row>
    <row r="5" spans="1:5" customFormat="1" ht="33" customHeight="1" x14ac:dyDescent="0.25">
      <c r="A5" s="7" t="s">
        <v>115</v>
      </c>
      <c r="B5" s="8"/>
      <c r="C5" s="8"/>
      <c r="D5" s="115"/>
    </row>
    <row r="6" spans="1:5" customFormat="1" ht="13.5" customHeight="1" x14ac:dyDescent="0.25">
      <c r="A6" s="213"/>
      <c r="B6" s="213"/>
      <c r="C6" s="213"/>
      <c r="D6" s="213"/>
    </row>
    <row r="7" spans="1:5" s="80" customFormat="1" ht="24" customHeight="1" x14ac:dyDescent="0.35">
      <c r="A7" s="182" t="s">
        <v>3</v>
      </c>
      <c r="B7" s="183" t="s">
        <v>46</v>
      </c>
      <c r="C7" s="118"/>
      <c r="D7" s="6"/>
    </row>
    <row r="8" spans="1:5" s="80" customFormat="1" ht="18.75" customHeight="1" x14ac:dyDescent="0.35">
      <c r="A8" s="184">
        <v>2022</v>
      </c>
      <c r="B8" s="185">
        <v>87.7</v>
      </c>
      <c r="C8" s="118"/>
      <c r="D8" s="6"/>
    </row>
    <row r="9" spans="1:5" customFormat="1" ht="17.25" customHeight="1" x14ac:dyDescent="0.35">
      <c r="A9" s="186">
        <v>2023</v>
      </c>
      <c r="B9" s="187">
        <v>125</v>
      </c>
      <c r="C9" s="97"/>
      <c r="D9" s="84"/>
    </row>
    <row r="10" spans="1:5" customFormat="1" ht="16.5" customHeight="1" x14ac:dyDescent="0.25">
      <c r="A10" s="195" t="s">
        <v>98</v>
      </c>
      <c r="B10" s="206">
        <f>B9-B8</f>
        <v>37.299999999999997</v>
      </c>
      <c r="C10" s="121"/>
      <c r="D10" s="121"/>
    </row>
    <row r="11" spans="1:5" customFormat="1" ht="16.5" customHeight="1" x14ac:dyDescent="0.25">
      <c r="A11" s="202"/>
      <c r="B11" s="203"/>
      <c r="C11" s="121"/>
      <c r="D11" s="121"/>
    </row>
    <row r="12" spans="1:5" customFormat="1" ht="45" customHeight="1" x14ac:dyDescent="0.25">
      <c r="A12" s="85"/>
      <c r="B12" s="158" t="s">
        <v>117</v>
      </c>
      <c r="C12" s="158" t="s">
        <v>116</v>
      </c>
    </row>
    <row r="13" spans="1:5" customFormat="1" ht="12.75" customHeight="1" x14ac:dyDescent="0.25">
      <c r="A13" s="87" t="s">
        <v>83</v>
      </c>
      <c r="B13" s="159">
        <v>88.7</v>
      </c>
      <c r="C13" s="159">
        <v>125</v>
      </c>
    </row>
    <row r="14" spans="1:5" customFormat="1" ht="13.5" customHeight="1" x14ac:dyDescent="0.25">
      <c r="A14" s="88" t="s">
        <v>48</v>
      </c>
      <c r="B14" s="153">
        <v>0</v>
      </c>
      <c r="C14" s="153">
        <v>0</v>
      </c>
    </row>
    <row r="15" spans="1:5" customFormat="1" ht="13.5" customHeight="1" x14ac:dyDescent="0.25">
      <c r="A15" s="89" t="s">
        <v>49</v>
      </c>
      <c r="B15" s="178">
        <v>88.679245283018872</v>
      </c>
      <c r="C15" s="178">
        <v>102.4390243902439</v>
      </c>
    </row>
    <row r="16" spans="1:5" customFormat="1" ht="13.5" customHeight="1" x14ac:dyDescent="0.25">
      <c r="A16" s="88" t="s">
        <v>50</v>
      </c>
      <c r="B16" s="179">
        <v>0</v>
      </c>
      <c r="C16" s="179">
        <v>0</v>
      </c>
    </row>
    <row r="17" spans="1:3" customFormat="1" ht="13.5" customHeight="1" x14ac:dyDescent="0.25">
      <c r="A17" s="90" t="s">
        <v>51</v>
      </c>
      <c r="B17" s="178">
        <v>100</v>
      </c>
      <c r="C17" s="178">
        <v>100</v>
      </c>
    </row>
    <row r="18" spans="1:3" customFormat="1" ht="13.5" customHeight="1" x14ac:dyDescent="0.25">
      <c r="A18" s="88" t="s">
        <v>52</v>
      </c>
      <c r="B18" s="179">
        <v>48</v>
      </c>
      <c r="C18" s="179">
        <v>186.66666666666666</v>
      </c>
    </row>
    <row r="19" spans="1:3" customFormat="1" ht="13.5" customHeight="1" x14ac:dyDescent="0.25">
      <c r="A19" s="90" t="s">
        <v>53</v>
      </c>
      <c r="B19" s="178">
        <v>90.909090909090907</v>
      </c>
      <c r="C19" s="178">
        <v>106.81818181818181</v>
      </c>
    </row>
    <row r="20" spans="1:3" customFormat="1" ht="13.5" customHeight="1" x14ac:dyDescent="0.25">
      <c r="A20" s="88" t="s">
        <v>54</v>
      </c>
      <c r="B20" s="179">
        <v>100</v>
      </c>
      <c r="C20" s="179">
        <v>104.16666666666667</v>
      </c>
    </row>
    <row r="21" spans="1:3" customFormat="1" ht="13.5" customHeight="1" x14ac:dyDescent="0.25">
      <c r="A21" s="90" t="s">
        <v>55</v>
      </c>
      <c r="B21" s="178">
        <v>0</v>
      </c>
      <c r="C21" s="178">
        <v>0</v>
      </c>
    </row>
    <row r="22" spans="1:3" customFormat="1" ht="13.5" customHeight="1" x14ac:dyDescent="0.25">
      <c r="A22" s="88" t="s">
        <v>56</v>
      </c>
      <c r="B22" s="179">
        <v>100</v>
      </c>
      <c r="C22" s="179">
        <v>0</v>
      </c>
    </row>
    <row r="23" spans="1:3" customFormat="1" ht="13.5" customHeight="1" x14ac:dyDescent="0.25">
      <c r="A23" s="90" t="s">
        <v>57</v>
      </c>
      <c r="B23" s="178">
        <v>96.269982238010655</v>
      </c>
      <c r="C23" s="178">
        <v>141.66666666666669</v>
      </c>
    </row>
    <row r="24" spans="1:3" customFormat="1" ht="13.5" customHeight="1" x14ac:dyDescent="0.25">
      <c r="A24" s="88" t="s">
        <v>58</v>
      </c>
      <c r="B24" s="179">
        <v>100</v>
      </c>
      <c r="C24" s="179">
        <v>107.69230769230769</v>
      </c>
    </row>
    <row r="25" spans="1:3" customFormat="1" ht="13.5" customHeight="1" x14ac:dyDescent="0.25">
      <c r="A25" s="90" t="s">
        <v>59</v>
      </c>
      <c r="B25" s="178">
        <v>75</v>
      </c>
      <c r="C25" s="178">
        <v>100</v>
      </c>
    </row>
    <row r="26" spans="1:3" customFormat="1" ht="13.5" customHeight="1" x14ac:dyDescent="0.25">
      <c r="A26" s="88" t="s">
        <v>60</v>
      </c>
      <c r="B26" s="179">
        <v>100</v>
      </c>
      <c r="C26" s="179">
        <v>104.71698113207549</v>
      </c>
    </row>
    <row r="27" spans="1:3" customFormat="1" ht="13.5" customHeight="1" x14ac:dyDescent="0.25">
      <c r="A27" s="90" t="s">
        <v>61</v>
      </c>
      <c r="B27" s="178">
        <v>82.329317269076313</v>
      </c>
      <c r="C27" s="178">
        <v>159.78647686832741</v>
      </c>
    </row>
    <row r="28" spans="1:3" customFormat="1" ht="13.5" customHeight="1" x14ac:dyDescent="0.25">
      <c r="A28" s="88" t="s">
        <v>62</v>
      </c>
      <c r="B28" s="179">
        <v>100</v>
      </c>
      <c r="C28" s="179">
        <v>108.88888888888889</v>
      </c>
    </row>
    <row r="29" spans="1:3" customFormat="1" ht="13.5" customHeight="1" x14ac:dyDescent="0.25">
      <c r="A29" s="90" t="s">
        <v>63</v>
      </c>
      <c r="B29" s="178">
        <v>100</v>
      </c>
      <c r="C29" s="178">
        <v>100</v>
      </c>
    </row>
    <row r="30" spans="1:3" customFormat="1" ht="13.5" customHeight="1" x14ac:dyDescent="0.25">
      <c r="A30" s="88" t="s">
        <v>64</v>
      </c>
      <c r="B30" s="179">
        <v>100</v>
      </c>
      <c r="C30" s="179">
        <v>100</v>
      </c>
    </row>
    <row r="31" spans="1:3" customFormat="1" ht="13.5" customHeight="1" x14ac:dyDescent="0.25">
      <c r="A31" s="90" t="s">
        <v>65</v>
      </c>
      <c r="B31" s="178">
        <v>86.761229314420802</v>
      </c>
      <c r="C31" s="178">
        <v>113.90374331550801</v>
      </c>
    </row>
    <row r="32" spans="1:3" customFormat="1" ht="13.5" customHeight="1" x14ac:dyDescent="0.25">
      <c r="A32" s="88" t="s">
        <v>66</v>
      </c>
      <c r="B32" s="179">
        <v>100</v>
      </c>
      <c r="C32" s="179">
        <v>100</v>
      </c>
    </row>
    <row r="33" spans="1:7" customFormat="1" ht="13.5" customHeight="1" x14ac:dyDescent="0.25">
      <c r="A33" s="90" t="s">
        <v>67</v>
      </c>
      <c r="B33" s="178">
        <v>0</v>
      </c>
      <c r="C33" s="178">
        <v>100</v>
      </c>
    </row>
    <row r="34" spans="1:7" customFormat="1" ht="13.5" customHeight="1" x14ac:dyDescent="0.25">
      <c r="A34" s="88" t="s">
        <v>68</v>
      </c>
      <c r="B34" s="179">
        <v>100</v>
      </c>
      <c r="C34" s="179">
        <v>125</v>
      </c>
    </row>
    <row r="35" spans="1:7" customFormat="1" ht="13.5" customHeight="1" x14ac:dyDescent="0.25">
      <c r="A35" s="90" t="s">
        <v>69</v>
      </c>
      <c r="B35" s="178">
        <v>99.337748344370851</v>
      </c>
      <c r="C35" s="178">
        <v>100</v>
      </c>
    </row>
    <row r="36" spans="1:7" customFormat="1" ht="13.5" customHeight="1" x14ac:dyDescent="0.25">
      <c r="A36" s="88" t="s">
        <v>70</v>
      </c>
      <c r="B36" s="179">
        <v>57.407407407407405</v>
      </c>
      <c r="C36" s="179">
        <v>208</v>
      </c>
    </row>
    <row r="37" spans="1:7" customFormat="1" ht="13.5" customHeight="1" x14ac:dyDescent="0.25">
      <c r="A37" s="90" t="s">
        <v>71</v>
      </c>
      <c r="B37" s="178">
        <v>66.666666666666657</v>
      </c>
      <c r="C37" s="178">
        <v>136.84210526315789</v>
      </c>
    </row>
    <row r="38" spans="1:7" customFormat="1" ht="13.5" customHeight="1" x14ac:dyDescent="0.25">
      <c r="A38" s="88" t="s">
        <v>72</v>
      </c>
      <c r="B38" s="179">
        <v>83.82352941176471</v>
      </c>
      <c r="C38" s="179">
        <v>106.81818181818181</v>
      </c>
    </row>
    <row r="39" spans="1:7" customFormat="1" ht="13.5" customHeight="1" x14ac:dyDescent="0.25">
      <c r="A39" s="90" t="s">
        <v>73</v>
      </c>
      <c r="B39" s="178">
        <v>90</v>
      </c>
      <c r="C39" s="178">
        <v>128.57142857142858</v>
      </c>
    </row>
    <row r="40" spans="1:7" customFormat="1" ht="13.5" customHeight="1" x14ac:dyDescent="0.25">
      <c r="A40" s="88" t="s">
        <v>74</v>
      </c>
      <c r="B40" s="179">
        <v>0</v>
      </c>
      <c r="C40" s="179">
        <v>0</v>
      </c>
    </row>
    <row r="41" spans="1:7" customFormat="1" ht="13.5" customHeight="1" x14ac:dyDescent="0.25">
      <c r="A41" s="90" t="s">
        <v>75</v>
      </c>
      <c r="B41" s="178">
        <v>96.15384615384616</v>
      </c>
      <c r="C41" s="178">
        <v>111.11111111111111</v>
      </c>
    </row>
    <row r="42" spans="1:7" customFormat="1" ht="13.5" customHeight="1" x14ac:dyDescent="0.25">
      <c r="A42" s="88" t="s">
        <v>76</v>
      </c>
      <c r="B42" s="179">
        <v>92.592592592592595</v>
      </c>
      <c r="C42" s="179">
        <v>100</v>
      </c>
    </row>
    <row r="43" spans="1:7" customFormat="1" ht="13.5" customHeight="1" x14ac:dyDescent="0.25">
      <c r="A43" s="90" t="s">
        <v>77</v>
      </c>
      <c r="B43" s="178">
        <v>100</v>
      </c>
      <c r="C43" s="178">
        <v>104.34782608695652</v>
      </c>
      <c r="G43" s="201"/>
    </row>
    <row r="44" spans="1:7" customFormat="1" ht="13.5" customHeight="1" x14ac:dyDescent="0.25">
      <c r="A44" s="91" t="s">
        <v>84</v>
      </c>
      <c r="B44" s="160">
        <v>69.8</v>
      </c>
      <c r="C44" s="160">
        <v>127</v>
      </c>
    </row>
    <row r="45" spans="1:7" customFormat="1" ht="13.5" customHeight="1" x14ac:dyDescent="0.25">
      <c r="A45" s="90" t="s">
        <v>79</v>
      </c>
      <c r="B45" s="178">
        <v>75.599999999999994</v>
      </c>
      <c r="C45" s="178">
        <v>122</v>
      </c>
    </row>
    <row r="46" spans="1:7" customFormat="1" ht="13.5" customHeight="1" x14ac:dyDescent="0.25">
      <c r="A46" s="88" t="s">
        <v>80</v>
      </c>
      <c r="B46" s="180">
        <v>0</v>
      </c>
      <c r="C46" s="180">
        <v>800</v>
      </c>
      <c r="F46" s="201"/>
    </row>
    <row r="47" spans="1:7" customFormat="1" ht="13.5" customHeight="1" x14ac:dyDescent="0.25">
      <c r="A47" s="205" t="s">
        <v>126</v>
      </c>
      <c r="B47" s="204">
        <f>+B8</f>
        <v>87.7</v>
      </c>
      <c r="C47" s="204">
        <f>+B9</f>
        <v>125</v>
      </c>
      <c r="F47" s="201"/>
    </row>
    <row r="48" spans="1:7" ht="12" customHeight="1" x14ac:dyDescent="0.25">
      <c r="A48" s="96"/>
      <c r="B48" s="201"/>
      <c r="C48" s="201"/>
      <c r="D48"/>
    </row>
    <row r="49" spans="1:4" ht="12" customHeight="1" x14ac:dyDescent="0.25">
      <c r="A49" s="161" t="s">
        <v>92</v>
      </c>
    </row>
    <row r="50" spans="1:4" ht="36.75" customHeight="1" x14ac:dyDescent="0.25">
      <c r="A50" s="224" t="s">
        <v>93</v>
      </c>
      <c r="B50" s="224"/>
      <c r="C50" s="224"/>
      <c r="D50" s="224"/>
    </row>
    <row r="51" spans="1:4" x14ac:dyDescent="0.25">
      <c r="A51" s="132" t="s">
        <v>118</v>
      </c>
      <c r="D51" s="96"/>
    </row>
    <row r="52" spans="1:4" x14ac:dyDescent="0.25">
      <c r="D52" s="96"/>
    </row>
    <row r="53" spans="1:4" x14ac:dyDescent="0.25">
      <c r="D53" s="96"/>
    </row>
    <row r="54" spans="1:4" x14ac:dyDescent="0.25">
      <c r="D54" s="96"/>
    </row>
    <row r="55" spans="1:4" x14ac:dyDescent="0.25">
      <c r="D55" s="96"/>
    </row>
    <row r="56" spans="1:4" x14ac:dyDescent="0.25">
      <c r="D56" s="96"/>
    </row>
    <row r="57" spans="1:4" x14ac:dyDescent="0.25">
      <c r="D57" s="96"/>
    </row>
    <row r="58" spans="1:4" x14ac:dyDescent="0.25">
      <c r="D58" s="96"/>
    </row>
    <row r="59" spans="1:4" x14ac:dyDescent="0.25">
      <c r="D59" s="96"/>
    </row>
    <row r="60" spans="1:4" x14ac:dyDescent="0.25">
      <c r="D60" s="96"/>
    </row>
    <row r="61" spans="1:4" x14ac:dyDescent="0.25">
      <c r="D61" s="96"/>
    </row>
    <row r="62" spans="1:4" x14ac:dyDescent="0.25">
      <c r="D62" s="96"/>
    </row>
    <row r="63" spans="1:4" x14ac:dyDescent="0.25">
      <c r="D63" s="96"/>
    </row>
    <row r="64" spans="1:4" x14ac:dyDescent="0.25">
      <c r="D64" s="96"/>
    </row>
    <row r="65" spans="4:4" x14ac:dyDescent="0.25">
      <c r="D65" s="96"/>
    </row>
    <row r="66" spans="4:4" x14ac:dyDescent="0.25">
      <c r="D66" s="96"/>
    </row>
    <row r="67" spans="4:4" x14ac:dyDescent="0.25">
      <c r="D67" s="96"/>
    </row>
    <row r="68" spans="4:4" x14ac:dyDescent="0.25">
      <c r="D68" s="96"/>
    </row>
    <row r="69" spans="4:4" x14ac:dyDescent="0.25">
      <c r="D69" s="96"/>
    </row>
    <row r="70" spans="4:4" x14ac:dyDescent="0.25">
      <c r="D70" s="96"/>
    </row>
    <row r="71" spans="4:4" x14ac:dyDescent="0.25">
      <c r="D71" s="96"/>
    </row>
    <row r="72" spans="4:4" x14ac:dyDescent="0.25">
      <c r="D72" s="96"/>
    </row>
    <row r="73" spans="4:4" x14ac:dyDescent="0.25">
      <c r="D73" s="96"/>
    </row>
    <row r="74" spans="4:4" x14ac:dyDescent="0.25">
      <c r="D74" s="96"/>
    </row>
    <row r="75" spans="4:4" x14ac:dyDescent="0.25">
      <c r="D75" s="96"/>
    </row>
    <row r="76" spans="4:4" x14ac:dyDescent="0.25">
      <c r="D76" s="96"/>
    </row>
    <row r="77" spans="4:4" x14ac:dyDescent="0.25">
      <c r="D77" s="96"/>
    </row>
    <row r="78" spans="4:4" x14ac:dyDescent="0.25">
      <c r="D78" s="96"/>
    </row>
  </sheetData>
  <mergeCells count="2">
    <mergeCell ref="A6:D6"/>
    <mergeCell ref="A50:D50"/>
  </mergeCells>
  <printOptions horizontalCentered="1"/>
  <pageMargins left="0.51181102362204722" right="0.51181102362204722" top="0.55118110236220474" bottom="0.55118110236220474" header="0.31496062992125984" footer="0.31496062992125984"/>
  <pageSetup scale="93" orientation="portrait" r:id="rId1"/>
  <colBreaks count="1" manualBreakCount="1">
    <brk id="4" max="1048575" man="1"/>
  </col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K50"/>
  <sheetViews>
    <sheetView showGridLines="0" tabSelected="1" topLeftCell="A25" zoomScaleNormal="100" workbookViewId="0">
      <selection activeCell="A36" sqref="A36"/>
    </sheetView>
  </sheetViews>
  <sheetFormatPr baseColWidth="10" defaultColWidth="11.42578125" defaultRowHeight="13.5" x14ac:dyDescent="0.25"/>
  <cols>
    <col min="1" max="1" width="23.42578125" style="2" customWidth="1"/>
    <col min="2" max="4" width="23.140625" style="2" customWidth="1"/>
    <col min="5" max="5" width="2.5703125" style="2" customWidth="1"/>
    <col min="6" max="6" width="15.140625" style="2" bestFit="1" customWidth="1"/>
    <col min="7" max="7" width="11.5703125" style="2" bestFit="1" customWidth="1"/>
    <col min="8" max="8" width="15.140625" style="2" bestFit="1" customWidth="1"/>
    <col min="9" max="9" width="11.5703125" style="2" bestFit="1" customWidth="1"/>
    <col min="10" max="10" width="20.140625" style="2" bestFit="1" customWidth="1"/>
    <col min="11" max="11" width="16.5703125" style="2" bestFit="1" customWidth="1"/>
    <col min="12" max="16384" width="11.42578125" style="2"/>
  </cols>
  <sheetData>
    <row r="1" spans="1:11" customFormat="1" ht="15" customHeight="1" x14ac:dyDescent="0.3">
      <c r="D1" s="1" t="s">
        <v>0</v>
      </c>
      <c r="F1" s="2"/>
    </row>
    <row r="2" spans="1:11" customFormat="1" ht="15" customHeight="1" x14ac:dyDescent="0.25">
      <c r="D2" s="3" t="s">
        <v>1</v>
      </c>
      <c r="F2" s="2"/>
    </row>
    <row r="3" spans="1:11" customFormat="1" ht="15" customHeight="1" x14ac:dyDescent="0.35">
      <c r="B3" s="4"/>
      <c r="C3" s="4"/>
      <c r="D3" s="4"/>
      <c r="E3" s="5"/>
      <c r="F3" s="6"/>
    </row>
    <row r="4" spans="1:11" customFormat="1" ht="12.75" customHeight="1" x14ac:dyDescent="0.25">
      <c r="B4" s="4"/>
      <c r="C4" s="4"/>
      <c r="D4" s="4"/>
    </row>
    <row r="5" spans="1:11" customFormat="1" ht="31.5" customHeight="1" x14ac:dyDescent="0.25">
      <c r="A5" s="7" t="s">
        <v>104</v>
      </c>
      <c r="B5" s="8"/>
      <c r="C5" s="8"/>
      <c r="D5" s="8"/>
    </row>
    <row r="6" spans="1:11" customFormat="1" ht="16.5" customHeight="1" x14ac:dyDescent="0.25">
      <c r="A6" s="9" t="s">
        <v>2</v>
      </c>
      <c r="C6" s="10"/>
      <c r="D6" s="10"/>
    </row>
    <row r="7" spans="1:11" customFormat="1" ht="9.75" customHeight="1" x14ac:dyDescent="0.35">
      <c r="A7" s="11"/>
      <c r="B7" s="216"/>
      <c r="C7" s="216"/>
      <c r="D7" s="216"/>
    </row>
    <row r="8" spans="1:11" s="15" customFormat="1" ht="27" x14ac:dyDescent="0.25">
      <c r="A8" s="12" t="s">
        <v>3</v>
      </c>
      <c r="B8" s="13" t="s">
        <v>4</v>
      </c>
      <c r="C8" s="13" t="s">
        <v>5</v>
      </c>
      <c r="D8" s="13" t="s">
        <v>6</v>
      </c>
      <c r="E8" s="14"/>
      <c r="F8" s="14"/>
      <c r="G8" s="14"/>
      <c r="H8" s="14"/>
      <c r="I8" s="14"/>
      <c r="J8" s="14"/>
      <c r="K8" s="14"/>
    </row>
    <row r="9" spans="1:11" ht="15.75" hidden="1" x14ac:dyDescent="0.3">
      <c r="A9" s="16" t="s">
        <v>7</v>
      </c>
      <c r="B9" s="17"/>
      <c r="C9" s="17"/>
      <c r="D9" s="18"/>
      <c r="E9"/>
      <c r="F9"/>
      <c r="G9"/>
      <c r="H9"/>
      <c r="I9"/>
      <c r="J9"/>
      <c r="K9"/>
    </row>
    <row r="10" spans="1:11" ht="15.75" x14ac:dyDescent="0.3">
      <c r="A10" s="19">
        <v>2020</v>
      </c>
      <c r="B10" s="20">
        <v>617347.74199999997</v>
      </c>
      <c r="C10" s="20">
        <v>173008.9394720956</v>
      </c>
      <c r="D10" s="21">
        <f t="shared" ref="D10:D12" si="0">(C10/B10)*100</f>
        <v>28.024552080097447</v>
      </c>
      <c r="E10"/>
      <c r="F10"/>
      <c r="G10"/>
      <c r="H10"/>
      <c r="I10"/>
      <c r="J10"/>
      <c r="K10"/>
    </row>
    <row r="11" spans="1:11" ht="15.75" x14ac:dyDescent="0.3">
      <c r="A11" s="22">
        <v>2021</v>
      </c>
      <c r="B11" s="23">
        <v>672172.23400000005</v>
      </c>
      <c r="C11" s="23">
        <v>187436.52413999996</v>
      </c>
      <c r="D11" s="24">
        <f t="shared" si="0"/>
        <v>27.885192910244484</v>
      </c>
      <c r="E11"/>
      <c r="F11"/>
      <c r="G11"/>
      <c r="H11"/>
      <c r="I11"/>
      <c r="J11"/>
      <c r="K11"/>
    </row>
    <row r="12" spans="1:11" ht="15.75" x14ac:dyDescent="0.3">
      <c r="A12" s="25">
        <v>2022</v>
      </c>
      <c r="B12" s="20">
        <v>738205.54500000004</v>
      </c>
      <c r="C12" s="20">
        <v>222435.73100999999</v>
      </c>
      <c r="D12" s="21">
        <f t="shared" si="0"/>
        <v>30.131950717059432</v>
      </c>
      <c r="E12"/>
      <c r="F12"/>
      <c r="G12"/>
      <c r="H12"/>
      <c r="I12"/>
      <c r="J12"/>
      <c r="K12"/>
    </row>
    <row r="13" spans="1:11" ht="15.75" x14ac:dyDescent="0.3">
      <c r="A13" s="22">
        <v>2023</v>
      </c>
      <c r="B13" s="23">
        <v>727259.90399999998</v>
      </c>
      <c r="C13" s="23">
        <v>217849.17892000001</v>
      </c>
      <c r="D13" s="24">
        <f>(C13/B13)*100</f>
        <v>29.954790264361939</v>
      </c>
      <c r="E13"/>
      <c r="F13"/>
      <c r="G13"/>
      <c r="H13"/>
      <c r="I13"/>
      <c r="J13"/>
      <c r="K13"/>
    </row>
    <row r="14" spans="1:11" ht="12" customHeight="1" x14ac:dyDescent="0.25">
      <c r="A14" s="26"/>
      <c r="B14" s="26"/>
      <c r="C14" s="27"/>
      <c r="D14" s="28"/>
      <c r="E14"/>
      <c r="F14"/>
      <c r="G14"/>
      <c r="H14"/>
      <c r="I14"/>
      <c r="J14"/>
      <c r="K14"/>
    </row>
    <row r="15" spans="1:11" ht="20.25" customHeight="1" x14ac:dyDescent="0.3">
      <c r="A15" s="29" t="s">
        <v>98</v>
      </c>
      <c r="B15" s="30">
        <f>B13-B12</f>
        <v>-10945.641000000061</v>
      </c>
      <c r="C15" s="30">
        <f t="shared" ref="C15:D15" si="1">C13-C12</f>
        <v>-4586.5520899999829</v>
      </c>
      <c r="D15" s="30">
        <f t="shared" si="1"/>
        <v>-0.17716045269749259</v>
      </c>
      <c r="E15"/>
      <c r="F15"/>
      <c r="G15"/>
      <c r="H15"/>
      <c r="I15"/>
      <c r="J15"/>
      <c r="K15"/>
    </row>
    <row r="16" spans="1:11" ht="15" x14ac:dyDescent="0.25">
      <c r="A16"/>
      <c r="B16"/>
      <c r="C16"/>
      <c r="D16"/>
      <c r="E16"/>
      <c r="F16"/>
      <c r="G16"/>
      <c r="H16"/>
      <c r="I16"/>
      <c r="J16"/>
      <c r="K16"/>
    </row>
    <row r="17" spans="1:11" ht="15" x14ac:dyDescent="0.25">
      <c r="A17" t="str">
        <f>A8</f>
        <v>Año</v>
      </c>
      <c r="B17" t="str">
        <f>B8</f>
        <v>Gasto total ejercido</v>
      </c>
      <c r="C17" t="str">
        <f>C8</f>
        <v>Gasto Ejercido en docentes</v>
      </c>
      <c r="D17" t="str">
        <f>D8</f>
        <v>Costo docente (%)</v>
      </c>
      <c r="E17"/>
      <c r="F17"/>
      <c r="G17"/>
      <c r="H17"/>
      <c r="I17"/>
      <c r="J17"/>
      <c r="K17"/>
    </row>
    <row r="18" spans="1:11" ht="15" x14ac:dyDescent="0.25">
      <c r="A18">
        <f t="shared" ref="A18:D21" si="2">A10</f>
        <v>2020</v>
      </c>
      <c r="B18">
        <f t="shared" si="2"/>
        <v>617347.74199999997</v>
      </c>
      <c r="C18">
        <f t="shared" si="2"/>
        <v>173008.9394720956</v>
      </c>
      <c r="D18">
        <f t="shared" si="2"/>
        <v>28.024552080097447</v>
      </c>
      <c r="E18"/>
      <c r="F18"/>
      <c r="G18"/>
      <c r="H18"/>
      <c r="I18"/>
      <c r="J18"/>
      <c r="K18"/>
    </row>
    <row r="19" spans="1:11" ht="15" x14ac:dyDescent="0.25">
      <c r="A19">
        <f t="shared" si="2"/>
        <v>2021</v>
      </c>
      <c r="B19">
        <f t="shared" si="2"/>
        <v>672172.23400000005</v>
      </c>
      <c r="C19">
        <f t="shared" si="2"/>
        <v>187436.52413999996</v>
      </c>
      <c r="D19">
        <f t="shared" si="2"/>
        <v>27.885192910244484</v>
      </c>
      <c r="E19"/>
      <c r="F19"/>
      <c r="G19"/>
      <c r="H19"/>
      <c r="I19"/>
      <c r="J19"/>
      <c r="K19"/>
    </row>
    <row r="20" spans="1:11" ht="15" x14ac:dyDescent="0.25">
      <c r="A20">
        <f t="shared" si="2"/>
        <v>2022</v>
      </c>
      <c r="B20">
        <f t="shared" si="2"/>
        <v>738205.54500000004</v>
      </c>
      <c r="C20">
        <f t="shared" si="2"/>
        <v>222435.73100999999</v>
      </c>
      <c r="D20">
        <f t="shared" si="2"/>
        <v>30.131950717059432</v>
      </c>
      <c r="E20"/>
      <c r="F20"/>
      <c r="G20"/>
      <c r="H20"/>
      <c r="I20"/>
      <c r="J20"/>
      <c r="K20"/>
    </row>
    <row r="21" spans="1:11" ht="15" x14ac:dyDescent="0.25">
      <c r="A21">
        <f t="shared" si="2"/>
        <v>2023</v>
      </c>
      <c r="B21">
        <f t="shared" si="2"/>
        <v>727259.90399999998</v>
      </c>
      <c r="C21">
        <f t="shared" si="2"/>
        <v>217849.17892000001</v>
      </c>
      <c r="D21">
        <f t="shared" si="2"/>
        <v>29.954790264361939</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75" x14ac:dyDescent="0.3">
      <c r="A35" s="132" t="s">
        <v>127</v>
      </c>
      <c r="B35" s="31"/>
      <c r="C35" s="31"/>
      <c r="D35" s="31"/>
      <c r="E35"/>
      <c r="F35"/>
      <c r="G35"/>
      <c r="H35"/>
      <c r="I35"/>
      <c r="J35"/>
      <c r="K35"/>
    </row>
    <row r="36" spans="1:11" ht="15.75" x14ac:dyDescent="0.3">
      <c r="A36" s="132" t="s">
        <v>119</v>
      </c>
      <c r="B36" s="31"/>
      <c r="C36" s="31"/>
      <c r="D36" s="31"/>
      <c r="E36"/>
      <c r="F36"/>
      <c r="G36"/>
      <c r="H36"/>
      <c r="I36"/>
      <c r="J36"/>
      <c r="K36"/>
    </row>
    <row r="37" spans="1:11" ht="15.75" x14ac:dyDescent="0.3">
      <c r="A37" s="31"/>
      <c r="B37" s="31"/>
      <c r="C37" s="31"/>
      <c r="D37" s="31"/>
      <c r="E37"/>
      <c r="F37"/>
      <c r="G37"/>
      <c r="H37"/>
      <c r="I37"/>
      <c r="J37"/>
      <c r="K37"/>
    </row>
    <row r="38" spans="1:11" ht="7.5" hidden="1" customHeight="1" x14ac:dyDescent="0.25">
      <c r="A38" s="225"/>
      <c r="B38" s="225"/>
      <c r="C38" s="225"/>
      <c r="D38" s="225"/>
      <c r="E38"/>
      <c r="F38"/>
      <c r="G38"/>
      <c r="H38"/>
      <c r="I38"/>
      <c r="J38"/>
      <c r="K38"/>
    </row>
    <row r="39" spans="1:11" ht="7.5" hidden="1" customHeight="1" x14ac:dyDescent="0.25">
      <c r="A39" s="225"/>
      <c r="B39" s="225"/>
      <c r="C39" s="225"/>
      <c r="D39" s="225"/>
      <c r="E39"/>
      <c r="F39"/>
      <c r="G39"/>
      <c r="H39"/>
      <c r="I39"/>
      <c r="J39"/>
      <c r="K39"/>
    </row>
    <row r="40" spans="1:11" ht="7.5" hidden="1" customHeight="1" x14ac:dyDescent="0.25">
      <c r="A40" s="225"/>
      <c r="B40" s="225"/>
      <c r="C40" s="225"/>
      <c r="D40" s="225"/>
      <c r="E40"/>
      <c r="F40"/>
      <c r="G40"/>
      <c r="H40"/>
      <c r="I40"/>
      <c r="J40"/>
      <c r="K40"/>
    </row>
    <row r="41" spans="1:11" ht="7.5" hidden="1" customHeight="1" x14ac:dyDescent="0.25">
      <c r="A41" s="225"/>
      <c r="B41" s="225"/>
      <c r="C41" s="225"/>
      <c r="D41" s="225"/>
      <c r="E41"/>
      <c r="F41"/>
      <c r="G41"/>
      <c r="H41"/>
      <c r="I41"/>
      <c r="J41"/>
      <c r="K41"/>
    </row>
    <row r="42" spans="1:11" ht="7.5" hidden="1" customHeight="1" x14ac:dyDescent="0.25">
      <c r="A42" s="225"/>
      <c r="B42" s="225"/>
      <c r="C42" s="225"/>
      <c r="D42" s="225"/>
      <c r="E42"/>
      <c r="F42"/>
      <c r="G42"/>
      <c r="H42"/>
      <c r="I42"/>
      <c r="J42"/>
    </row>
    <row r="43" spans="1:11" ht="7.5" hidden="1" customHeight="1" x14ac:dyDescent="0.25">
      <c r="A43" s="225"/>
      <c r="B43" s="225"/>
      <c r="C43" s="225"/>
      <c r="D43" s="225"/>
      <c r="E43"/>
      <c r="F43"/>
      <c r="G43"/>
      <c r="H43"/>
      <c r="I43"/>
      <c r="J43"/>
    </row>
    <row r="44" spans="1:11" ht="7.5" hidden="1" customHeight="1" x14ac:dyDescent="0.25">
      <c r="A44" s="225"/>
      <c r="B44" s="225"/>
      <c r="C44" s="225"/>
      <c r="D44" s="225"/>
      <c r="E44"/>
      <c r="F44"/>
      <c r="G44"/>
      <c r="H44"/>
      <c r="I44"/>
      <c r="J44"/>
    </row>
    <row r="45" spans="1:11" ht="7.5" hidden="1" customHeight="1" x14ac:dyDescent="0.25">
      <c r="A45" s="225"/>
      <c r="B45" s="225"/>
      <c r="C45" s="225"/>
      <c r="D45" s="225"/>
      <c r="E45"/>
      <c r="F45"/>
      <c r="G45"/>
      <c r="H45"/>
      <c r="I45"/>
      <c r="J45"/>
    </row>
    <row r="46" spans="1:11" ht="7.5" hidden="1" customHeight="1" x14ac:dyDescent="0.25">
      <c r="A46" s="225"/>
      <c r="B46" s="225"/>
      <c r="C46" s="225"/>
      <c r="D46" s="225"/>
      <c r="E46"/>
      <c r="F46"/>
      <c r="G46"/>
      <c r="H46"/>
      <c r="I46"/>
      <c r="J46"/>
    </row>
    <row r="47" spans="1:11" ht="15.75" hidden="1" x14ac:dyDescent="0.3">
      <c r="A47" s="31"/>
      <c r="B47" s="31"/>
      <c r="C47" s="31"/>
      <c r="D47" s="31"/>
      <c r="E47"/>
      <c r="F47"/>
      <c r="G47"/>
      <c r="H47"/>
      <c r="I47"/>
      <c r="J47"/>
    </row>
    <row r="48" spans="1:11" ht="15" hidden="1" x14ac:dyDescent="0.3">
      <c r="A48" s="31"/>
      <c r="B48" s="31"/>
      <c r="C48" s="31"/>
      <c r="D48" s="31"/>
      <c r="E48" s="31"/>
      <c r="F48" s="31"/>
      <c r="G48" s="31"/>
      <c r="H48" s="31"/>
      <c r="I48" s="31"/>
      <c r="J48" s="31"/>
    </row>
    <row r="49" spans="1:11" ht="15.75" x14ac:dyDescent="0.3">
      <c r="A49" s="31"/>
      <c r="B49" s="31"/>
      <c r="C49" s="31"/>
      <c r="D49" s="31"/>
      <c r="E49"/>
      <c r="F49" s="31"/>
      <c r="G49"/>
      <c r="H49"/>
      <c r="I49"/>
      <c r="J49"/>
      <c r="K49"/>
    </row>
    <row r="50" spans="1:11" ht="15.75" x14ac:dyDescent="0.3">
      <c r="A50" s="31"/>
      <c r="B50" s="31"/>
      <c r="C50" s="31"/>
      <c r="D50" s="31"/>
      <c r="E50" s="31"/>
      <c r="G50"/>
      <c r="H50"/>
      <c r="I50"/>
      <c r="J50"/>
      <c r="K50"/>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46a8e53-7b63-4ece-beb4-bb676a6b90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7A06F2E741BD47BB792ED8F24B0BB8" ma:contentTypeVersion="15" ma:contentTypeDescription="Create a new document." ma:contentTypeScope="" ma:versionID="1271912d039160dc30772bec025a483a">
  <xsd:schema xmlns:xsd="http://www.w3.org/2001/XMLSchema" xmlns:xs="http://www.w3.org/2001/XMLSchema" xmlns:p="http://schemas.microsoft.com/office/2006/metadata/properties" xmlns:ns3="d46a8e53-7b63-4ece-beb4-bb676a6b902b" xmlns:ns4="9bd976f3-4949-44a3-8639-97f61bc76e13" targetNamespace="http://schemas.microsoft.com/office/2006/metadata/properties" ma:root="true" ma:fieldsID="75493c7ebbbe1fc1c5a0d38eb83f5a28" ns3:_="" ns4:_="">
    <xsd:import namespace="d46a8e53-7b63-4ece-beb4-bb676a6b902b"/>
    <xsd:import namespace="9bd976f3-4949-44a3-8639-97f61bc76e1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6a8e53-7b63-4ece-beb4-bb676a6b90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d976f3-4949-44a3-8639-97f61bc76e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A78B68-EAD1-4347-A1BF-CB2EA2114A3D}">
  <ds:schemaRefs>
    <ds:schemaRef ds:uri="http://www.w3.org/XML/1998/namespace"/>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d46a8e53-7b63-4ece-beb4-bb676a6b902b"/>
    <ds:schemaRef ds:uri="http://schemas.microsoft.com/office/2006/metadata/properties"/>
    <ds:schemaRef ds:uri="http://schemas.openxmlformats.org/package/2006/metadata/core-properties"/>
    <ds:schemaRef ds:uri="9bd976f3-4949-44a3-8639-97f61bc76e13"/>
  </ds:schemaRefs>
</ds:datastoreItem>
</file>

<file path=customXml/itemProps2.xml><?xml version="1.0" encoding="utf-8"?>
<ds:datastoreItem xmlns:ds="http://schemas.openxmlformats.org/officeDocument/2006/customXml" ds:itemID="{D248233D-5B67-41B3-A267-02E648F6D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6a8e53-7b63-4ece-beb4-bb676a6b902b"/>
    <ds:schemaRef ds:uri="9bd976f3-4949-44a3-8639-97f61bc76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E33230-07E6-48E4-B308-D2E66BE58A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Resumen_general</vt:lpstr>
      <vt:lpstr>reprobación</vt:lpstr>
      <vt:lpstr>capacitacion</vt:lpstr>
      <vt:lpstr>servtec</vt:lpstr>
      <vt:lpstr>certificación</vt:lpstr>
      <vt:lpstr>evaluación</vt:lpstr>
      <vt:lpstr>becas_ext</vt:lpstr>
      <vt:lpstr>ecolocados</vt:lpstr>
      <vt:lpstr>cd</vt:lpstr>
      <vt:lpstr>eprt</vt:lpstr>
      <vt:lpstr>epr</vt:lpstr>
      <vt:lpstr>egc</vt:lpstr>
      <vt:lpstr>egi</vt:lpstr>
      <vt:lpstr>auto</vt:lpstr>
      <vt:lpstr>capip</vt:lpstr>
      <vt:lpstr>capacitacion!Área_de_impresión</vt:lpstr>
      <vt:lpstr>certificación!Área_de_impresión</vt:lpstr>
      <vt:lpstr>ecolocados!Área_de_impresión</vt:lpstr>
      <vt:lpstr>evaluación!Área_de_impresión</vt:lpstr>
      <vt:lpstr>reprobación!Área_de_impresión</vt:lpstr>
      <vt:lpstr>servtec!Área_de_impresión</vt:lpstr>
      <vt:lpstr>Resumen_general!Títulos_a_imprimir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 DE AZAHALIA MORA TORRES</dc:creator>
  <cp:lastModifiedBy>Conalep</cp:lastModifiedBy>
  <cp:lastPrinted>2023-08-03T17:35:11Z</cp:lastPrinted>
  <dcterms:created xsi:type="dcterms:W3CDTF">2022-06-30T18:34:08Z</dcterms:created>
  <dcterms:modified xsi:type="dcterms:W3CDTF">2023-10-12T01:05:45Z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0x010100157A06F2E741BD47BB792ED8F24B0BB8</vt:lpwstr>
  </property>
</Properties>
</file>