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lep\OneDrive - COLEGIO NACIONAL DE EDUCACION PROFESIONAL TECNICA Oficinas Nacionales\2022\Estadística\Indicadores\Tercer trimestre\"/>
    </mc:Choice>
  </mc:AlternateContent>
  <xr:revisionPtr revIDLastSave="3" documentId="13_ncr:1_{8AFABCEE-EDA2-410E-98A4-347EDE68FF9D}" xr6:coauthVersionLast="36" xr6:coauthVersionMax="36" xr10:uidLastSave="{A68BAC46-133B-4FD1-AD71-5DC6E0F26907}"/>
  <bookViews>
    <workbookView xWindow="0" yWindow="0" windowWidth="20490" windowHeight="7695" xr2:uid="{AF77069D-37AA-4144-8D54-32C3AA165ACB}"/>
  </bookViews>
  <sheets>
    <sheet name="Resumen_general" sheetId="1" r:id="rId1"/>
    <sheet name="capacitacion" sheetId="2" r:id="rId2"/>
    <sheet name="Tecnologicos" sheetId="3" r:id="rId3"/>
    <sheet name="certificación" sheetId="19" r:id="rId4"/>
    <sheet name="Evaluación" sheetId="21" r:id="rId5"/>
    <sheet name="becas_ext" sheetId="18" r:id="rId6"/>
    <sheet name="cd" sheetId="9" r:id="rId7"/>
    <sheet name="eprt" sheetId="10" r:id="rId8"/>
    <sheet name="epr" sheetId="11" r:id="rId9"/>
    <sheet name="egc" sheetId="12" r:id="rId10"/>
    <sheet name="egi" sheetId="13" r:id="rId11"/>
    <sheet name="auto" sheetId="14" r:id="rId12"/>
    <sheet name="capip" sheetId="15" r:id="rId13"/>
  </sheets>
  <externalReferences>
    <externalReference r:id="rId14"/>
    <externalReference r:id="rId15"/>
  </externalReferences>
  <definedNames>
    <definedName name="_xlnm.Print_Area" localSheetId="11">auto!$A$1:$D$38</definedName>
    <definedName name="_xlnm.Print_Area" localSheetId="1">capacitacion!$A$1:$F$68</definedName>
    <definedName name="_xlnm.Print_Area" localSheetId="12">capip!$A$1:$D$38</definedName>
    <definedName name="_xlnm.Print_Area" localSheetId="6">cd!$A$1:$D$38</definedName>
    <definedName name="_xlnm.Print_Area" localSheetId="3">certificación!$A$1:$F$56</definedName>
    <definedName name="_xlnm.Print_Area" localSheetId="9">egc!$A$1:$D$38</definedName>
    <definedName name="_xlnm.Print_Area" localSheetId="10">egi!$A$1:$D$38</definedName>
    <definedName name="_xlnm.Print_Area" localSheetId="8">epr!$A$1:$D$38</definedName>
    <definedName name="_xlnm.Print_Area" localSheetId="7">eprt!$A$1:$E$38</definedName>
    <definedName name="_xlnm.Print_Area" localSheetId="4">Evaluación!$A$1:$F$56</definedName>
    <definedName name="_xlnm.Print_Area" localSheetId="0">Resumen_general!$A$1:$G$33</definedName>
    <definedName name="_xlnm.Print_Area" localSheetId="2">Tecnologicos!$A$1:$F$45</definedName>
    <definedName name="EntidadDinamico" localSheetId="5">[1]Cat_entidad!$C$2</definedName>
    <definedName name="EntidadDinamico" localSheetId="0">[1]Cat_entidad!$C$2</definedName>
    <definedName name="EntidadDinamico">[2]Cat_entidad!$C$2</definedName>
    <definedName name="_xlnm.Print_Titles" localSheetId="0">Resumen_general!$1:$7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1" l="1"/>
  <c r="F51" i="21"/>
  <c r="F50" i="21"/>
  <c r="F49" i="21"/>
  <c r="E48" i="21"/>
  <c r="F48" i="21" s="1"/>
  <c r="C48" i="21"/>
  <c r="B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E17" i="21"/>
  <c r="D17" i="21"/>
  <c r="D53" i="21" s="1"/>
  <c r="B10" i="21" s="1"/>
  <c r="C17" i="21"/>
  <c r="B17" i="21"/>
  <c r="E53" i="21" l="1"/>
  <c r="B53" i="21"/>
  <c r="C53" i="21"/>
  <c r="F53" i="21"/>
  <c r="B12" i="21" s="1"/>
  <c r="B11" i="21"/>
  <c r="F13" i="1" s="1"/>
  <c r="F17" i="21"/>
  <c r="F23" i="1"/>
  <c r="F22" i="1"/>
  <c r="F21" i="1"/>
  <c r="F20" i="1"/>
  <c r="F19" i="1"/>
  <c r="F18" i="1"/>
  <c r="F17" i="1"/>
  <c r="F14" i="1"/>
  <c r="F52" i="19"/>
  <c r="F51" i="19"/>
  <c r="F50" i="19"/>
  <c r="F49" i="19"/>
  <c r="E48" i="19"/>
  <c r="D48" i="19"/>
  <c r="C48" i="19"/>
  <c r="B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E17" i="19"/>
  <c r="D17" i="19"/>
  <c r="C17" i="19"/>
  <c r="B17" i="19"/>
  <c r="B53" i="19" l="1"/>
  <c r="F48" i="19"/>
  <c r="C53" i="19"/>
  <c r="E53" i="19"/>
  <c r="D53" i="19"/>
  <c r="G13" i="1"/>
  <c r="F53" i="19"/>
  <c r="B12" i="19" s="1"/>
  <c r="H10" i="19" s="1"/>
  <c r="B11" i="19"/>
  <c r="F17" i="19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B12" i="18"/>
  <c r="H11" i="19" l="1"/>
  <c r="F12" i="1"/>
  <c r="A37" i="15"/>
  <c r="D24" i="15"/>
  <c r="C24" i="15"/>
  <c r="B24" i="15"/>
  <c r="A24" i="15"/>
  <c r="D23" i="15"/>
  <c r="C23" i="15"/>
  <c r="B23" i="15"/>
  <c r="A23" i="15"/>
  <c r="D22" i="15"/>
  <c r="C22" i="15"/>
  <c r="B22" i="15"/>
  <c r="A22" i="15"/>
  <c r="D21" i="15"/>
  <c r="C21" i="15"/>
  <c r="B21" i="15"/>
  <c r="A21" i="15"/>
  <c r="D20" i="15"/>
  <c r="C20" i="15"/>
  <c r="B20" i="15"/>
  <c r="A20" i="15"/>
  <c r="C19" i="15"/>
  <c r="B19" i="15"/>
  <c r="A19" i="15"/>
  <c r="C18" i="15"/>
  <c r="B18" i="15"/>
  <c r="A18" i="15"/>
  <c r="D17" i="15"/>
  <c r="C17" i="15"/>
  <c r="B17" i="15"/>
  <c r="A17" i="15"/>
  <c r="C15" i="15"/>
  <c r="B15" i="15"/>
  <c r="D13" i="15"/>
  <c r="D12" i="15"/>
  <c r="D15" i="15" s="1"/>
  <c r="D11" i="15"/>
  <c r="D19" i="15" s="1"/>
  <c r="D10" i="15"/>
  <c r="D18" i="15" s="1"/>
  <c r="A37" i="14"/>
  <c r="D24" i="14"/>
  <c r="C24" i="14"/>
  <c r="B24" i="14"/>
  <c r="A24" i="14"/>
  <c r="D23" i="14"/>
  <c r="C23" i="14"/>
  <c r="B23" i="14"/>
  <c r="A23" i="14"/>
  <c r="D22" i="14"/>
  <c r="C22" i="14"/>
  <c r="B22" i="14"/>
  <c r="A22" i="14"/>
  <c r="D21" i="14"/>
  <c r="C21" i="14"/>
  <c r="B21" i="14"/>
  <c r="A21" i="14"/>
  <c r="C20" i="14"/>
  <c r="B20" i="14"/>
  <c r="A20" i="14"/>
  <c r="C19" i="14"/>
  <c r="B19" i="14"/>
  <c r="A19" i="14"/>
  <c r="D18" i="14"/>
  <c r="C18" i="14"/>
  <c r="B18" i="14"/>
  <c r="A18" i="14"/>
  <c r="D17" i="14"/>
  <c r="C17" i="14"/>
  <c r="B17" i="14"/>
  <c r="A17" i="14"/>
  <c r="C15" i="14"/>
  <c r="B15" i="14"/>
  <c r="D13" i="14"/>
  <c r="D15" i="14" s="1"/>
  <c r="D12" i="14"/>
  <c r="D20" i="14" s="1"/>
  <c r="D11" i="14"/>
  <c r="D19" i="14" s="1"/>
  <c r="D10" i="14"/>
  <c r="A37" i="13"/>
  <c r="D24" i="13"/>
  <c r="C24" i="13"/>
  <c r="B24" i="13"/>
  <c r="A24" i="13"/>
  <c r="D23" i="13"/>
  <c r="C23" i="13"/>
  <c r="B23" i="13"/>
  <c r="A23" i="13"/>
  <c r="D22" i="13"/>
  <c r="C22" i="13"/>
  <c r="B22" i="13"/>
  <c r="A22" i="13"/>
  <c r="C21" i="13"/>
  <c r="B21" i="13"/>
  <c r="A21" i="13"/>
  <c r="C20" i="13"/>
  <c r="B20" i="13"/>
  <c r="A20" i="13"/>
  <c r="D19" i="13"/>
  <c r="C19" i="13"/>
  <c r="B19" i="13"/>
  <c r="A19" i="13"/>
  <c r="D18" i="13"/>
  <c r="C18" i="13"/>
  <c r="B18" i="13"/>
  <c r="A18" i="13"/>
  <c r="D17" i="13"/>
  <c r="C17" i="13"/>
  <c r="B17" i="13"/>
  <c r="A17" i="13"/>
  <c r="D15" i="13"/>
  <c r="C15" i="13"/>
  <c r="B15" i="13"/>
  <c r="D13" i="13"/>
  <c r="D21" i="13" s="1"/>
  <c r="D12" i="13"/>
  <c r="D20" i="13" s="1"/>
  <c r="D11" i="13"/>
  <c r="D10" i="13"/>
  <c r="A37" i="12"/>
  <c r="D24" i="12"/>
  <c r="C24" i="12"/>
  <c r="B24" i="12"/>
  <c r="A24" i="12"/>
  <c r="D23" i="12"/>
  <c r="C23" i="12"/>
  <c r="B23" i="12"/>
  <c r="A23" i="12"/>
  <c r="D22" i="12"/>
  <c r="C22" i="12"/>
  <c r="B22" i="12"/>
  <c r="A22" i="12"/>
  <c r="D21" i="12"/>
  <c r="C21" i="12"/>
  <c r="B21" i="12"/>
  <c r="A21" i="12"/>
  <c r="D20" i="12"/>
  <c r="C20" i="12"/>
  <c r="B20" i="12"/>
  <c r="A20" i="12"/>
  <c r="C19" i="12"/>
  <c r="B19" i="12"/>
  <c r="A19" i="12"/>
  <c r="C18" i="12"/>
  <c r="B18" i="12"/>
  <c r="A18" i="12"/>
  <c r="D17" i="12"/>
  <c r="C17" i="12"/>
  <c r="B17" i="12"/>
  <c r="A17" i="12"/>
  <c r="D15" i="12"/>
  <c r="C15" i="12"/>
  <c r="B15" i="12"/>
  <c r="D13" i="12"/>
  <c r="D12" i="12"/>
  <c r="D11" i="12"/>
  <c r="D19" i="12" s="1"/>
  <c r="D10" i="12"/>
  <c r="D18" i="12" s="1"/>
  <c r="A37" i="11"/>
  <c r="D24" i="11"/>
  <c r="C24" i="11"/>
  <c r="B24" i="11"/>
  <c r="A24" i="11"/>
  <c r="D23" i="11"/>
  <c r="C23" i="11"/>
  <c r="B23" i="11"/>
  <c r="A23" i="11"/>
  <c r="D22" i="11"/>
  <c r="C22" i="11"/>
  <c r="B22" i="11"/>
  <c r="A22" i="11"/>
  <c r="D21" i="11"/>
  <c r="C21" i="11"/>
  <c r="B21" i="11"/>
  <c r="A21" i="11"/>
  <c r="C20" i="11"/>
  <c r="B20" i="11"/>
  <c r="A20" i="11"/>
  <c r="C19" i="11"/>
  <c r="B19" i="11"/>
  <c r="A19" i="11"/>
  <c r="D18" i="11"/>
  <c r="C18" i="11"/>
  <c r="B18" i="11"/>
  <c r="A18" i="11"/>
  <c r="D17" i="11"/>
  <c r="C17" i="11"/>
  <c r="B17" i="11"/>
  <c r="A17" i="11"/>
  <c r="C15" i="11"/>
  <c r="B15" i="11"/>
  <c r="D13" i="11"/>
  <c r="D15" i="11" s="1"/>
  <c r="D12" i="11"/>
  <c r="D20" i="11" s="1"/>
  <c r="D11" i="11"/>
  <c r="D19" i="11" s="1"/>
  <c r="D10" i="11"/>
  <c r="A37" i="10"/>
  <c r="D24" i="10"/>
  <c r="C24" i="10"/>
  <c r="B24" i="10"/>
  <c r="A24" i="10"/>
  <c r="D23" i="10"/>
  <c r="C23" i="10"/>
  <c r="B23" i="10"/>
  <c r="A23" i="10"/>
  <c r="D22" i="10"/>
  <c r="C22" i="10"/>
  <c r="B22" i="10"/>
  <c r="A22" i="10"/>
  <c r="C21" i="10"/>
  <c r="B21" i="10"/>
  <c r="A21" i="10"/>
  <c r="D20" i="10"/>
  <c r="C20" i="10"/>
  <c r="B20" i="10"/>
  <c r="A20" i="10"/>
  <c r="D19" i="10"/>
  <c r="C19" i="10"/>
  <c r="B19" i="10"/>
  <c r="A19" i="10"/>
  <c r="D18" i="10"/>
  <c r="C18" i="10"/>
  <c r="B18" i="10"/>
  <c r="A18" i="10"/>
  <c r="D17" i="10"/>
  <c r="C17" i="10"/>
  <c r="B17" i="10"/>
  <c r="A17" i="10"/>
  <c r="D15" i="10"/>
  <c r="C15" i="10"/>
  <c r="B15" i="10"/>
  <c r="D13" i="10"/>
  <c r="D21" i="10" s="1"/>
  <c r="D24" i="9"/>
  <c r="C24" i="9"/>
  <c r="B24" i="9"/>
  <c r="A24" i="9"/>
  <c r="D23" i="9"/>
  <c r="C23" i="9"/>
  <c r="B23" i="9"/>
  <c r="A23" i="9"/>
  <c r="D22" i="9"/>
  <c r="C22" i="9"/>
  <c r="B22" i="9"/>
  <c r="A22" i="9"/>
  <c r="C21" i="9"/>
  <c r="B21" i="9"/>
  <c r="A21" i="9"/>
  <c r="D20" i="9"/>
  <c r="C20" i="9"/>
  <c r="B20" i="9"/>
  <c r="A20" i="9"/>
  <c r="D19" i="9"/>
  <c r="C19" i="9"/>
  <c r="B19" i="9"/>
  <c r="A19" i="9"/>
  <c r="D18" i="9"/>
  <c r="C18" i="9"/>
  <c r="B18" i="9"/>
  <c r="A18" i="9"/>
  <c r="D17" i="9"/>
  <c r="C17" i="9"/>
  <c r="B17" i="9"/>
  <c r="A17" i="9"/>
  <c r="D15" i="9"/>
  <c r="C15" i="9"/>
  <c r="B15" i="9"/>
  <c r="D13" i="9"/>
  <c r="D21" i="9" s="1"/>
  <c r="F11" i="1" l="1"/>
  <c r="F10" i="1"/>
  <c r="B11" i="3"/>
  <c r="B12" i="3" s="1"/>
  <c r="B16" i="3"/>
  <c r="C16" i="3"/>
  <c r="F16" i="3"/>
  <c r="F17" i="3"/>
  <c r="F18" i="3"/>
  <c r="F19" i="3"/>
  <c r="F20" i="3"/>
  <c r="F21" i="3"/>
  <c r="F22" i="3"/>
  <c r="F23" i="3"/>
  <c r="F24" i="3"/>
  <c r="B51" i="2"/>
  <c r="F50" i="2"/>
  <c r="F49" i="2"/>
  <c r="F48" i="2"/>
  <c r="E47" i="2"/>
  <c r="F47" i="2" s="1"/>
  <c r="D47" i="2"/>
  <c r="C47" i="2"/>
  <c r="B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E16" i="2"/>
  <c r="F16" i="2" s="1"/>
  <c r="D16" i="2"/>
  <c r="D51" i="2" s="1"/>
  <c r="C16" i="2"/>
  <c r="C51" i="2" s="1"/>
  <c r="B16" i="2"/>
  <c r="E51" i="2" l="1"/>
  <c r="F51" i="2" l="1"/>
  <c r="B12" i="2" s="1"/>
  <c r="I15" i="2" s="1"/>
  <c r="B11" i="2"/>
  <c r="I16" i="2" s="1"/>
  <c r="G23" i="1" l="1"/>
  <c r="G22" i="1"/>
  <c r="G21" i="1"/>
  <c r="G20" i="1"/>
  <c r="G19" i="1"/>
  <c r="G18" i="1"/>
  <c r="G17" i="1"/>
  <c r="G14" i="1"/>
  <c r="G12" i="1"/>
  <c r="G11" i="1"/>
  <c r="G10" i="1"/>
</calcChain>
</file>

<file path=xl/sharedStrings.xml><?xml version="1.0" encoding="utf-8"?>
<sst xmlns="http://schemas.openxmlformats.org/spreadsheetml/2006/main" count="307" uniqueCount="116">
  <si>
    <t>Dirección de Evaluación Institucional</t>
  </si>
  <si>
    <t>Coordinación de Análisis Estadístico</t>
  </si>
  <si>
    <t>Cifras al Tercer Trimestre  de cada Ejercicio Fiscal</t>
  </si>
  <si>
    <t>No.</t>
  </si>
  <si>
    <t>INDICADOR</t>
  </si>
  <si>
    <t>INDICADORES EDUCATIVOS</t>
  </si>
  <si>
    <t>Personas Capacitadas</t>
  </si>
  <si>
    <t>Servicios Tecnológicos Proporcionados</t>
  </si>
  <si>
    <t>INDICADORES FINANCIEROS RAMO 11</t>
  </si>
  <si>
    <t>Costo Docente (%)</t>
  </si>
  <si>
    <t>Evolución del Presupuesto Reprogramado Total (%)</t>
  </si>
  <si>
    <t>Evolución del Presupuesto Reprogramado (%)</t>
  </si>
  <si>
    <t>Evolución del Gasto Corriente (%)</t>
  </si>
  <si>
    <t>Evolución del Gasto de Inversión (%)</t>
  </si>
  <si>
    <t>Autofinanciamiento (%)</t>
  </si>
  <si>
    <t>Captación de Ingresos Propios (%)</t>
  </si>
  <si>
    <t>Dif. 2021-2022</t>
  </si>
  <si>
    <t>INDICADORES DEL SISTEMA CONALEP 2022</t>
  </si>
  <si>
    <t>PERSONAS CAPACITADAS
TERCER TRIMESTRE, EJERCICIO 2022</t>
  </si>
  <si>
    <t>Año</t>
  </si>
  <si>
    <t>Valor</t>
  </si>
  <si>
    <t>2021-2022</t>
  </si>
  <si>
    <t>2020-2021</t>
  </si>
  <si>
    <t>Estatal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</si>
  <si>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</si>
  <si>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</si>
  <si>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</si>
  <si>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</si>
  <si>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</si>
  <si>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</si>
  <si>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</si>
  <si>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</si>
  <si>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</si>
  <si>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</si>
  <si>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</si>
  <si>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</si>
  <si>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</si>
  <si>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</si>
  <si>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</si>
  <si>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</si>
  <si>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</si>
  <si>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</si>
  <si>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</si>
  <si>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</si>
  <si>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</si>
  <si>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</si>
  <si>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</si>
  <si>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</si>
  <si>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</si>
  <si>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</si>
  <si>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</si>
  <si>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</si>
  <si>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</si>
  <si>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</si>
  <si>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Federal</t>
  </si>
  <si>
    <t>Distrito Federal</t>
  </si>
  <si>
    <t>Oaxaca</t>
  </si>
  <si>
    <t>Oficinas Nacionales</t>
  </si>
  <si>
    <t>Total</t>
  </si>
  <si>
    <t>Fuente:  Dirección de Servicios Tecnológicos y Capacitación. SECyT</t>
  </si>
  <si>
    <t>Fecha de corte: 30 de septiembre de 2022.</t>
  </si>
  <si>
    <t>Fuente:  Dirección de Servicios Tecnológicos y Capacitación (SECyT)</t>
  </si>
  <si>
    <t>SERVICIOS TECNOLÓGICOS PROPORCIONADOS
TERCER TRIMESTRE, EJERCICIO 2022</t>
  </si>
  <si>
    <t>Otros</t>
  </si>
  <si>
    <t>Ciudad de México</t>
  </si>
  <si>
    <t>CERTIFICACIÓN DE COMPETENCIAS (%)
TERCER TRIMESTRE, EJERCICIO 2022</t>
  </si>
  <si>
    <t>COSTO DOCENTE (%)
TERCER TRIMESTRE, EJERCICIO 2022</t>
  </si>
  <si>
    <t>Cifras en miles de pesos</t>
  </si>
  <si>
    <t>Gasto total ejercido</t>
  </si>
  <si>
    <t>Gasto Ejercido en docentes</t>
  </si>
  <si>
    <t>Costo docente (%)</t>
  </si>
  <si>
    <t>2019</t>
  </si>
  <si>
    <t>Fuente: Dirección de Administración Financiera</t>
  </si>
  <si>
    <t>Fecha de Corte: 30 de septiembre de 2022.</t>
  </si>
  <si>
    <t>EVOLUCIÓN DEL PRESUPUESTO REPROGRAMADO TOTAL (%)
TERCER TRIMESTRE, EJERCICIO 2022</t>
  </si>
  <si>
    <t>Presupuesto Reprogramado total</t>
  </si>
  <si>
    <t>Presupuesto
Ejercido Total</t>
  </si>
  <si>
    <t>Evolución del Presupuesto Reprogramado Total</t>
  </si>
  <si>
    <t>EVOLUCIÓN DEL PRESUPUESTO REPROGRAMADO (%)
TERCER TRIMESTRE, EJERCICIO 2022</t>
  </si>
  <si>
    <t>Presupuesto Reprogramado
(Recursos Fiscales)</t>
  </si>
  <si>
    <t>Presupuesto Ejercido (Recursos Fiscales)</t>
  </si>
  <si>
    <t>Evolución del Presupuesto Reprogramado
(Recursos fiscales)</t>
  </si>
  <si>
    <t>EVOLUCIÓN DEL GASTO CORRIENTE (%)
TERCER TRIMESTRE, EJERCICIO 2022</t>
  </si>
  <si>
    <t>Presupuesto Reprogramado
(Gasto Corriente)</t>
  </si>
  <si>
    <t>Presupuesto Ejercido (Gasto Corriente)</t>
  </si>
  <si>
    <t xml:space="preserve">Evolución del Gasto Corriente </t>
  </si>
  <si>
    <t>EVOLUCIÓN DEL GASTO DE INVERSIÓN (%)
TERCER TRIMESTRE, EJERCICIO 2022</t>
  </si>
  <si>
    <t>Presupuesto Reprogramado
(Gasto de Inversión)</t>
  </si>
  <si>
    <t>Presupuesto Ejercido (Gasto de Inversión)</t>
  </si>
  <si>
    <t>Evolución del Gasto de Inversión</t>
  </si>
  <si>
    <t>AUTOFINANCIAMIENTO (%)
TERCER TRIMESTRE, EJERCICIO 2022</t>
  </si>
  <si>
    <t>Presupuesto Ejercido Total</t>
  </si>
  <si>
    <t>Ingresos Propios ejercidos</t>
  </si>
  <si>
    <t>Índice de Autofinancimiento</t>
  </si>
  <si>
    <t>CAPTACIÓN DE INGRESOS PROPIOS (%)
TERCER TRIMESTRE, EJERCICIO 2022</t>
  </si>
  <si>
    <t>Ingresos Propios Programados</t>
  </si>
  <si>
    <t>Ingresos Propios captados</t>
  </si>
  <si>
    <t>Captación de Ingresos Propios</t>
  </si>
  <si>
    <t>Fuente: Dirección de Vinculación Institucional, Sistema de Información Ejecutiva (SIE).</t>
  </si>
  <si>
    <t>Sistema CONALEP</t>
  </si>
  <si>
    <t>Colegios Estatales</t>
  </si>
  <si>
    <t>Secretaría de Planeación y Desarrollo Institucional</t>
  </si>
  <si>
    <t>COBERTURA DE BECADOS EXTERNOS (%)
TERCER TRIMESTRE, EJERCICIO 2022</t>
  </si>
  <si>
    <t>Cobertura de Becados Externos (%)</t>
  </si>
  <si>
    <t>2022*</t>
  </si>
  <si>
    <t>Fuente: Dirección de Acreditación y Operación de Centros de Evaluación.</t>
  </si>
  <si>
    <t>Elaboró</t>
  </si>
  <si>
    <t>Autorizó</t>
  </si>
  <si>
    <t>Carolina Maribel Martínez Loyo</t>
  </si>
  <si>
    <t>Coordinador de Análisis Estadístico</t>
  </si>
  <si>
    <t>Directora de Evaluación Institucional</t>
  </si>
  <si>
    <t>Emmanuel Vázquez Solís</t>
  </si>
  <si>
    <t>Fuente: Dirección de Administración Financiera.</t>
  </si>
  <si>
    <t>Certificación de Competencias</t>
  </si>
  <si>
    <t>Evaluación de Competencias</t>
  </si>
  <si>
    <t>EVALUACIÓN DE COMPETENCIAS (%)
TERCER TRIMESTRE,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</si>
</sst>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&quot;$&quot;* #,##0.0_-;\-&quot;$&quot;* #,##0.0_-;_-&quot;$&quot;* &quot;-&quot;?_-;_-@_-"/>
    <numFmt numFmtId="168" formatCode="0.0_ ;\-0.0\ "/>
    <numFmt numFmtId="169" formatCode="_-* #,##0.0_-;\-* #,##0.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sz val="8"/>
      <name val="Montserrat ExtraBold"/>
    </font>
    <font>
      <b/>
      <sz val="7"/>
      <name val="Montserrat"/>
    </font>
    <font>
      <i/>
      <sz val="10"/>
      <color indexed="57"/>
      <name val="Montserrat"/>
    </font>
    <font>
      <b/>
      <sz val="11"/>
      <name val="Montserrat"/>
    </font>
    <font>
      <b/>
      <sz val="9"/>
      <name val="Montserrat"/>
    </font>
    <font>
      <b/>
      <sz val="10"/>
      <name val="Montserrat"/>
    </font>
    <font>
      <b/>
      <sz val="8"/>
      <name val="Montserrat"/>
    </font>
    <font>
      <sz val="8"/>
      <name val="Montserrat"/>
    </font>
    <font>
      <sz val="7"/>
      <name val="Montserrat"/>
    </font>
    <font>
      <sz val="10"/>
      <color theme="1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0"/>
      <color theme="1"/>
      <name val="Montserrat"/>
    </font>
    <font>
      <b/>
      <sz val="10"/>
      <color theme="1"/>
      <name val="Arial"/>
      <family val="2"/>
    </font>
    <font>
      <i/>
      <sz val="6"/>
      <color theme="1"/>
      <name val="Montserrat"/>
    </font>
    <font>
      <sz val="12"/>
      <name val="Montserrat"/>
    </font>
    <font>
      <sz val="12"/>
      <color theme="1"/>
      <name val="Montserrat"/>
    </font>
    <font>
      <b/>
      <sz val="9"/>
      <color indexed="8"/>
      <name val="Montserrat"/>
    </font>
    <font>
      <sz val="9"/>
      <color indexed="8"/>
      <name val="Montserrat"/>
    </font>
    <font>
      <sz val="12"/>
      <color indexed="8"/>
      <name val="Montserrat"/>
    </font>
    <font>
      <b/>
      <sz val="8"/>
      <color indexed="8"/>
      <name val="Montserrat"/>
    </font>
    <font>
      <b/>
      <sz val="8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10"/>
      <color indexed="8"/>
      <name val="Arial"/>
      <family val="2"/>
    </font>
    <font>
      <sz val="6"/>
      <color theme="1"/>
      <name val="Montserra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14996795556505021"/>
      </top>
      <bottom style="thin">
        <color theme="2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</cellStyleXfs>
  <cellXfs count="159">
    <xf numFmtId="0" fontId="0" fillId="0" borderId="0" xfId="0"/>
    <xf numFmtId="0" fontId="5" fillId="0" borderId="0" xfId="6" applyFont="1"/>
    <xf numFmtId="0" fontId="6" fillId="0" borderId="0" xfId="6" applyFont="1" applyAlignment="1">
      <alignment horizontal="right"/>
    </xf>
    <xf numFmtId="0" fontId="7" fillId="0" borderId="0" xfId="6" applyFont="1" applyAlignment="1">
      <alignment horizontal="right"/>
    </xf>
    <xf numFmtId="0" fontId="8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11" fillId="5" borderId="4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12" fillId="6" borderId="5" xfId="5" applyFont="1" applyFill="1" applyBorder="1" applyAlignment="1">
      <alignment vertical="center"/>
    </xf>
    <xf numFmtId="0" fontId="11" fillId="6" borderId="6" xfId="5" applyFont="1" applyFill="1" applyBorder="1" applyAlignment="1">
      <alignment vertical="center" wrapText="1"/>
    </xf>
    <xf numFmtId="0" fontId="11" fillId="6" borderId="7" xfId="5" applyFont="1" applyFill="1" applyBorder="1" applyAlignment="1">
      <alignment vertical="center" wrapText="1"/>
    </xf>
    <xf numFmtId="0" fontId="13" fillId="7" borderId="4" xfId="3" applyFont="1" applyFill="1" applyBorder="1" applyAlignment="1">
      <alignment horizontal="center" vertical="center"/>
    </xf>
    <xf numFmtId="0" fontId="13" fillId="7" borderId="4" xfId="3" applyFont="1" applyFill="1" applyBorder="1" applyAlignment="1">
      <alignment vertical="center" wrapText="1"/>
    </xf>
    <xf numFmtId="164" fontId="13" fillId="7" borderId="4" xfId="3" applyNumberFormat="1" applyFont="1" applyFill="1" applyBorder="1" applyAlignment="1">
      <alignment horizontal="right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vertical="center" wrapText="1"/>
    </xf>
    <xf numFmtId="3" fontId="13" fillId="0" borderId="4" xfId="3" applyNumberFormat="1" applyFont="1" applyFill="1" applyBorder="1" applyAlignment="1">
      <alignment horizontal="right" vertical="center"/>
    </xf>
    <xf numFmtId="165" fontId="5" fillId="0" borderId="0" xfId="2" applyNumberFormat="1" applyFont="1"/>
    <xf numFmtId="3" fontId="13" fillId="7" borderId="4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 wrapText="1"/>
    </xf>
    <xf numFmtId="3" fontId="14" fillId="0" borderId="0" xfId="3" applyNumberFormat="1" applyFont="1" applyFill="1" applyBorder="1" applyAlignment="1">
      <alignment vertical="center"/>
    </xf>
    <xf numFmtId="0" fontId="12" fillId="6" borderId="1" xfId="5" applyFont="1" applyFill="1" applyBorder="1" applyAlignment="1">
      <alignment vertical="center"/>
    </xf>
    <xf numFmtId="0" fontId="7" fillId="6" borderId="2" xfId="5" applyFont="1" applyFill="1" applyBorder="1" applyAlignment="1">
      <alignment vertical="center"/>
    </xf>
    <xf numFmtId="0" fontId="7" fillId="6" borderId="3" xfId="5" applyFont="1" applyFill="1" applyBorder="1" applyAlignment="1">
      <alignment vertical="center"/>
    </xf>
    <xf numFmtId="0" fontId="13" fillId="0" borderId="4" xfId="4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left" vertical="center" wrapText="1"/>
    </xf>
    <xf numFmtId="164" fontId="13" fillId="0" borderId="4" xfId="2" applyNumberFormat="1" applyFont="1" applyFill="1" applyBorder="1" applyAlignment="1">
      <alignment horizontal="right" vertical="center"/>
    </xf>
    <xf numFmtId="164" fontId="13" fillId="0" borderId="4" xfId="2" applyNumberFormat="1" applyFont="1" applyFill="1" applyBorder="1" applyAlignment="1">
      <alignment vertical="center"/>
    </xf>
    <xf numFmtId="164" fontId="5" fillId="0" borderId="0" xfId="6" applyNumberFormat="1" applyFont="1"/>
    <xf numFmtId="0" fontId="13" fillId="7" borderId="4" xfId="3" applyFont="1" applyFill="1" applyBorder="1" applyAlignment="1">
      <alignment horizontal="left" vertical="center" wrapText="1"/>
    </xf>
    <xf numFmtId="164" fontId="13" fillId="7" borderId="4" xfId="2" applyNumberFormat="1" applyFont="1" applyFill="1" applyBorder="1" applyAlignment="1">
      <alignment vertical="center"/>
    </xf>
    <xf numFmtId="0" fontId="13" fillId="6" borderId="4" xfId="3" applyFont="1" applyFill="1" applyBorder="1" applyAlignment="1">
      <alignment horizontal="center" vertical="center"/>
    </xf>
    <xf numFmtId="0" fontId="13" fillId="6" borderId="4" xfId="3" applyFont="1" applyFill="1" applyBorder="1" applyAlignment="1">
      <alignment vertical="center" wrapText="1"/>
    </xf>
    <xf numFmtId="3" fontId="13" fillId="6" borderId="4" xfId="3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8" borderId="0" xfId="5" applyFont="1" applyFill="1" applyBorder="1" applyAlignment="1">
      <alignment horizontal="centerContinuous" vertical="center" wrapText="1" readingOrder="1"/>
    </xf>
    <xf numFmtId="0" fontId="18" fillId="8" borderId="0" xfId="5" applyFont="1" applyFill="1" applyBorder="1" applyAlignment="1">
      <alignment horizontal="centerContinuous" vertical="center" readingOrder="1"/>
    </xf>
    <xf numFmtId="0" fontId="19" fillId="8" borderId="0" xfId="5" applyFont="1" applyFill="1" applyBorder="1" applyAlignment="1">
      <alignment horizontal="centerContinuous" vertical="center" readingOrder="1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8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0" fillId="0" borderId="0" xfId="0" applyFont="1"/>
    <xf numFmtId="0" fontId="24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3" fontId="28" fillId="0" borderId="0" xfId="0" applyNumberFormat="1" applyFont="1" applyBorder="1"/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3" fontId="28" fillId="9" borderId="10" xfId="0" applyNumberFormat="1" applyFont="1" applyFill="1" applyBorder="1"/>
    <xf numFmtId="3" fontId="28" fillId="9" borderId="11" xfId="0" applyNumberFormat="1" applyFont="1" applyFill="1" applyBorder="1"/>
    <xf numFmtId="9" fontId="0" fillId="0" borderId="0" xfId="2" applyFont="1"/>
    <xf numFmtId="3" fontId="28" fillId="0" borderId="10" xfId="0" applyNumberFormat="1" applyFont="1" applyBorder="1"/>
    <xf numFmtId="3" fontId="28" fillId="0" borderId="11" xfId="0" applyNumberFormat="1" applyFont="1" applyBorder="1"/>
    <xf numFmtId="3" fontId="28" fillId="9" borderId="0" xfId="0" applyNumberFormat="1" applyFont="1" applyFill="1" applyBorder="1"/>
    <xf numFmtId="3" fontId="29" fillId="9" borderId="10" xfId="0" applyNumberFormat="1" applyFont="1" applyFill="1" applyBorder="1"/>
    <xf numFmtId="3" fontId="29" fillId="9" borderId="11" xfId="0" applyNumberFormat="1" applyFont="1" applyFill="1" applyBorder="1"/>
    <xf numFmtId="0" fontId="29" fillId="0" borderId="0" xfId="0" applyFont="1"/>
    <xf numFmtId="3" fontId="29" fillId="0" borderId="0" xfId="0" applyNumberFormat="1" applyFont="1"/>
    <xf numFmtId="3" fontId="29" fillId="0" borderId="11" xfId="0" applyNumberFormat="1" applyFont="1" applyBorder="1"/>
    <xf numFmtId="0" fontId="28" fillId="0" borderId="0" xfId="0" applyFont="1"/>
    <xf numFmtId="0" fontId="28" fillId="0" borderId="0" xfId="0" applyFont="1" applyBorder="1"/>
    <xf numFmtId="0" fontId="13" fillId="0" borderId="0" xfId="7" applyFont="1"/>
    <xf numFmtId="164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5" fillId="0" borderId="0" xfId="7" applyFont="1"/>
    <xf numFmtId="3" fontId="28" fillId="0" borderId="10" xfId="0" applyNumberFormat="1" applyFont="1" applyBorder="1" applyAlignment="1">
      <alignment horizontal="center"/>
    </xf>
    <xf numFmtId="3" fontId="28" fillId="9" borderId="11" xfId="0" applyNumberFormat="1" applyFont="1" applyFill="1" applyBorder="1" applyAlignment="1">
      <alignment horizontal="center"/>
    </xf>
    <xf numFmtId="3" fontId="28" fillId="9" borderId="0" xfId="0" applyNumberFormat="1" applyFont="1" applyFill="1" applyBorder="1" applyAlignment="1">
      <alignment horizontal="center"/>
    </xf>
    <xf numFmtId="3" fontId="28" fillId="9" borderId="12" xfId="0" applyNumberFormat="1" applyFont="1" applyFill="1" applyBorder="1" applyAlignment="1">
      <alignment horizontal="center"/>
    </xf>
    <xf numFmtId="3" fontId="29" fillId="0" borderId="1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166" fontId="0" fillId="0" borderId="0" xfId="0" applyNumberFormat="1" applyFont="1"/>
    <xf numFmtId="0" fontId="12" fillId="0" borderId="0" xfId="6" applyFont="1" applyAlignment="1">
      <alignment horizontal="right"/>
    </xf>
    <xf numFmtId="3" fontId="2" fillId="0" borderId="0" xfId="0" applyNumberFormat="1" applyFont="1"/>
    <xf numFmtId="0" fontId="32" fillId="0" borderId="0" xfId="0" applyFont="1"/>
    <xf numFmtId="3" fontId="29" fillId="0" borderId="0" xfId="0" applyNumberFormat="1" applyFont="1" applyBorder="1"/>
    <xf numFmtId="3" fontId="29" fillId="9" borderId="12" xfId="0" applyNumberFormat="1" applyFont="1" applyFill="1" applyBorder="1"/>
    <xf numFmtId="3" fontId="29" fillId="0" borderId="10" xfId="0" applyNumberFormat="1" applyFont="1" applyBorder="1"/>
    <xf numFmtId="3" fontId="28" fillId="9" borderId="12" xfId="0" applyNumberFormat="1" applyFont="1" applyFill="1" applyBorder="1"/>
    <xf numFmtId="3" fontId="29" fillId="9" borderId="0" xfId="0" applyNumberFormat="1" applyFont="1" applyFill="1" applyBorder="1"/>
    <xf numFmtId="166" fontId="26" fillId="0" borderId="0" xfId="0" applyNumberFormat="1" applyFont="1" applyFill="1" applyBorder="1" applyAlignment="1">
      <alignment horizontal="center"/>
    </xf>
    <xf numFmtId="2" fontId="0" fillId="0" borderId="0" xfId="0" applyNumberFormat="1" applyFont="1"/>
    <xf numFmtId="3" fontId="0" fillId="0" borderId="0" xfId="0" applyNumberFormat="1"/>
    <xf numFmtId="0" fontId="27" fillId="0" borderId="0" xfId="0" applyFont="1"/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167" fontId="15" fillId="0" borderId="0" xfId="0" applyNumberFormat="1" applyFont="1"/>
    <xf numFmtId="164" fontId="15" fillId="0" borderId="0" xfId="0" applyNumberFormat="1" applyFont="1"/>
    <xf numFmtId="0" fontId="5" fillId="10" borderId="15" xfId="0" applyFont="1" applyFill="1" applyBorder="1" applyAlignment="1">
      <alignment horizontal="center"/>
    </xf>
    <xf numFmtId="167" fontId="15" fillId="10" borderId="15" xfId="0" applyNumberFormat="1" applyFont="1" applyFill="1" applyBorder="1"/>
    <xf numFmtId="168" fontId="15" fillId="10" borderId="15" xfId="0" applyNumberFormat="1" applyFont="1" applyFill="1" applyBorder="1"/>
    <xf numFmtId="0" fontId="15" fillId="0" borderId="16" xfId="0" applyFont="1" applyBorder="1" applyAlignment="1">
      <alignment horizontal="center"/>
    </xf>
    <xf numFmtId="167" fontId="15" fillId="0" borderId="16" xfId="0" applyNumberFormat="1" applyFont="1" applyBorder="1"/>
    <xf numFmtId="168" fontId="15" fillId="0" borderId="16" xfId="0" applyNumberFormat="1" applyFont="1" applyBorder="1"/>
    <xf numFmtId="0" fontId="15" fillId="10" borderId="15" xfId="0" applyFont="1" applyFill="1" applyBorder="1" applyAlignment="1">
      <alignment horizontal="center"/>
    </xf>
    <xf numFmtId="165" fontId="32" fillId="0" borderId="0" xfId="2" applyNumberFormat="1" applyFont="1"/>
    <xf numFmtId="0" fontId="33" fillId="0" borderId="0" xfId="0" applyFont="1"/>
    <xf numFmtId="0" fontId="18" fillId="8" borderId="0" xfId="0" applyFont="1" applyFill="1" applyAlignment="1">
      <alignment horizontal="center"/>
    </xf>
    <xf numFmtId="164" fontId="18" fillId="8" borderId="0" xfId="0" applyNumberFormat="1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18" fillId="8" borderId="0" xfId="0" applyNumberFormat="1" applyFont="1" applyFill="1"/>
    <xf numFmtId="0" fontId="0" fillId="0" borderId="0" xfId="0" applyAlignment="1">
      <alignment wrapText="1"/>
    </xf>
    <xf numFmtId="166" fontId="28" fillId="0" borderId="0" xfId="0" applyNumberFormat="1" applyFont="1"/>
    <xf numFmtId="43" fontId="28" fillId="0" borderId="0" xfId="1" applyFont="1"/>
    <xf numFmtId="169" fontId="28" fillId="0" borderId="0" xfId="1" applyNumberFormat="1" applyFont="1"/>
    <xf numFmtId="165" fontId="28" fillId="0" borderId="0" xfId="2" applyNumberFormat="1" applyFont="1"/>
    <xf numFmtId="0" fontId="16" fillId="0" borderId="0" xfId="0" applyFont="1"/>
    <xf numFmtId="0" fontId="0" fillId="0" borderId="0" xfId="0" applyAlignment="1">
      <alignment vertical="center" wrapText="1"/>
    </xf>
    <xf numFmtId="0" fontId="34" fillId="0" borderId="0" xfId="0" applyFont="1"/>
    <xf numFmtId="43" fontId="32" fillId="0" borderId="0" xfId="1" applyFont="1"/>
    <xf numFmtId="168" fontId="33" fillId="0" borderId="0" xfId="0" applyNumberFormat="1" applyFont="1"/>
    <xf numFmtId="164" fontId="29" fillId="0" borderId="0" xfId="0" applyNumberFormat="1" applyFont="1"/>
    <xf numFmtId="164" fontId="28" fillId="9" borderId="10" xfId="0" applyNumberFormat="1" applyFont="1" applyFill="1" applyBorder="1"/>
    <xf numFmtId="164" fontId="28" fillId="0" borderId="10" xfId="0" applyNumberFormat="1" applyFont="1" applyBorder="1"/>
    <xf numFmtId="164" fontId="29" fillId="9" borderId="11" xfId="0" applyNumberFormat="1" applyFont="1" applyFill="1" applyBorder="1"/>
    <xf numFmtId="164" fontId="29" fillId="9" borderId="0" xfId="0" applyNumberFormat="1" applyFont="1" applyFill="1" applyBorder="1"/>
    <xf numFmtId="164" fontId="28" fillId="0" borderId="11" xfId="0" applyNumberFormat="1" applyFont="1" applyBorder="1"/>
    <xf numFmtId="164" fontId="28" fillId="9" borderId="11" xfId="0" applyNumberFormat="1" applyFont="1" applyFill="1" applyBorder="1"/>
    <xf numFmtId="164" fontId="28" fillId="9" borderId="0" xfId="0" applyNumberFormat="1" applyFont="1" applyFill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/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0" fontId="35" fillId="0" borderId="0" xfId="6" applyFont="1" applyBorder="1" applyAlignment="1">
      <alignment horizontal="center"/>
    </xf>
    <xf numFmtId="0" fontId="35" fillId="0" borderId="0" xfId="6" applyFont="1" applyAlignment="1">
      <alignment horizontal="center"/>
    </xf>
    <xf numFmtId="0" fontId="9" fillId="5" borderId="1" xfId="5" applyFont="1" applyFill="1" applyBorder="1" applyAlignment="1">
      <alignment horizontal="center" vertical="center" wrapText="1"/>
    </xf>
    <xf numFmtId="0" fontId="9" fillId="5" borderId="2" xfId="5" applyFont="1" applyFill="1" applyBorder="1" applyAlignment="1">
      <alignment horizontal="center" vertical="center" wrapText="1"/>
    </xf>
    <xf numFmtId="0" fontId="9" fillId="5" borderId="3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/>
    </xf>
    <xf numFmtId="0" fontId="14" fillId="0" borderId="6" xfId="6" applyFont="1" applyBorder="1" applyAlignment="1">
      <alignment horizontal="justify" wrapText="1"/>
    </xf>
    <xf numFmtId="0" fontId="14" fillId="0" borderId="0" xfId="6" applyFont="1" applyAlignment="1">
      <alignment horizontal="justify" vertical="top" wrapText="1"/>
    </xf>
    <xf numFmtId="166" fontId="26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</cellXfs>
  <cellStyles count="8">
    <cellStyle name="20% - Énfasis1" xfId="4" builtinId="30"/>
    <cellStyle name="Énfasis1" xfId="3" builtinId="29"/>
    <cellStyle name="Énfasis3" xfId="5" builtinId="37"/>
    <cellStyle name="Millares" xfId="1" builtinId="3"/>
    <cellStyle name="Normal" xfId="0" builtinId="0"/>
    <cellStyle name="Normal 2" xfId="7" xr:uid="{9EB1BE95-CE08-4E28-ACB2-5162E98139ED}"/>
    <cellStyle name="Normal 3 2" xfId="6" xr:uid="{3AA907D0-A758-4DB1-8BB1-0D3675D0CB89}"/>
    <cellStyle name="Porcentaje" xfId="2" builtinId="5"/>
  </cellStyles>
  <dxfs count="20"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Montserrat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Montserrat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capacitacion!$A$5</c:f>
              <c:strCache>
                <c:ptCount val="1"/>
                <c:pt idx="0">
                  <c:v>PERSONAS CAPACITADAS
TERCER TRIMESTRE, EJERCICIO 2022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BBC-4F68-AB0E-CF1E0D8B0E69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BBC-4F68-AB0E-CF1E0D8B0E69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BBC-4F68-AB0E-CF1E0D8B0E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capacitacion!$A$8:$A$11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capacitacion!$B$8:$B$11</c:f>
              <c:numCache>
                <c:formatCode>#,##0</c:formatCode>
                <c:ptCount val="4"/>
                <c:pt idx="0">
                  <c:v>84097</c:v>
                </c:pt>
                <c:pt idx="1">
                  <c:v>57693</c:v>
                </c:pt>
                <c:pt idx="2">
                  <c:v>88257</c:v>
                </c:pt>
                <c:pt idx="3">
                  <c:v>111849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BBC-4F68-AB0E-CF1E0D8B0E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61915952"/>
        <c:axId val="-561920304"/>
      </c:lineChart>
      <c:catAx>
        <c:axId val="-56191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20304"/>
        <c:crosses val="autoZero"/>
        <c:auto val="1"/>
        <c:lblAlgn val="ctr"/>
        <c:lblOffset val="100"/>
        <c:noMultiLvlLbl val="0"/>
      </c:catAx>
      <c:valAx>
        <c:axId val="-561920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56191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egi!$B$17</c:f>
              <c:strCache>
                <c:ptCount val="1"/>
                <c:pt idx="0">
                  <c:v>Presupuesto Reprogramado
(Gasto de Inversión)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egi!$A$18:$A$24</c15:sqref>
                  </c15:fullRef>
                </c:ext>
              </c:extLst>
              <c:f>egi!$A$18:$A$21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egi!$B$18:$B$24</c15:sqref>
                  </c15:fullRef>
                </c:ext>
              </c:extLst>
              <c:f>egi!$B$18:$B$21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C-4A60-B004-45202B759F6D}"/>
            </c:ext>
          </c:extLst>
        </c:ser>
        <c:ser>
          <c:idx val="2"/>
          <c:order val="1"/>
          <c:tx>
            <c:strRef>
              <c:f>egi!$C$17</c:f>
              <c:strCache>
                <c:ptCount val="1"/>
                <c:pt idx="0">
                  <c:v>Presupuesto Ejercido (Gasto de Inversión)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egi!$A$18:$A$24</c15:sqref>
                  </c15:fullRef>
                </c:ext>
              </c:extLst>
              <c:f>egi!$A$18:$A$21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egi!$C$18:$C$24</c15:sqref>
                  </c15:fullRef>
                </c:ext>
              </c:extLst>
              <c:f>egi!$C$18:$C$21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C-4A60-B004-45202B75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89488176"/>
        <c:axId val="-789487632"/>
      </c:barChart>
      <c:lineChart>
        <c:grouping val="standard"/>
        <c:varyColors val="0"/>
        <c:ser>
          <c:idx val="3"/>
          <c:order val="2"/>
          <c:tx>
            <c:strRef>
              <c:f>egi!$D$17</c:f>
              <c:strCache>
                <c:ptCount val="1"/>
                <c:pt idx="0">
                  <c:v>Evolución del Gasto de Inversión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egi!$A$18:$A$24</c15:sqref>
                  </c15:fullRef>
                </c:ext>
              </c:extLst>
              <c:f>egi!$A$18:$A$21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egi!$D$18:$D$24</c15:sqref>
                  </c15:fullRef>
                </c:ext>
              </c:extLst>
              <c:f>egi!$D$18:$D$21</c:f>
              <c:numCache>
                <c:formatCode>General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C-4A60-B004-45202B75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3330384"/>
        <c:axId val="-563327664"/>
      </c:lineChart>
      <c:catAx>
        <c:axId val="-7894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789487632"/>
        <c:crosses val="autoZero"/>
        <c:auto val="1"/>
        <c:lblAlgn val="ctr"/>
        <c:lblOffset val="100"/>
        <c:noMultiLvlLbl val="0"/>
      </c:catAx>
      <c:valAx>
        <c:axId val="-78948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789488176"/>
        <c:crosses val="autoZero"/>
        <c:crossBetween val="between"/>
        <c:dispUnits>
          <c:builtInUnit val="thousands"/>
        </c:dispUnits>
      </c:valAx>
      <c:valAx>
        <c:axId val="-5633276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3330384"/>
        <c:crosses val="max"/>
        <c:crossBetween val="between"/>
      </c:valAx>
      <c:catAx>
        <c:axId val="-5633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63327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auto!$B$17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auto!$A$18:$A$24</c15:sqref>
                  </c15:fullRef>
                </c:ext>
              </c:extLst>
              <c:f>auto!$A$18:$A$21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auto!$B$18:$B$24</c15:sqref>
                  </c15:fullRef>
                </c:ext>
              </c:extLst>
              <c:f>auto!$B$18:$B$21</c:f>
              <c:numCache>
                <c:formatCode>General</c:formatCode>
                <c:ptCount val="4"/>
                <c:pt idx="0">
                  <c:v>930744.07799999998</c:v>
                </c:pt>
                <c:pt idx="1">
                  <c:v>949931.09499999997</c:v>
                </c:pt>
                <c:pt idx="2">
                  <c:v>1027496.009</c:v>
                </c:pt>
                <c:pt idx="3">
                  <c:v>1091093.2890000001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A-46A1-BAF1-54DD648BEBAF}"/>
            </c:ext>
          </c:extLst>
        </c:ser>
        <c:ser>
          <c:idx val="2"/>
          <c:order val="1"/>
          <c:tx>
            <c:strRef>
              <c:f>auto!$C$17</c:f>
              <c:strCache>
                <c:ptCount val="1"/>
                <c:pt idx="0">
                  <c:v>Ingresos Propios ejercidos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auto!$A$18:$A$24</c15:sqref>
                  </c15:fullRef>
                </c:ext>
              </c:extLst>
              <c:f>auto!$A$18:$A$21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auto!$C$18:$C$24</c15:sqref>
                  </c15:fullRef>
                </c:ext>
              </c:extLst>
              <c:f>auto!$C$18:$C$21</c:f>
              <c:numCache>
                <c:formatCode>General</c:formatCode>
                <c:ptCount val="4"/>
                <c:pt idx="0">
                  <c:v>25363.348000000002</c:v>
                </c:pt>
                <c:pt idx="1">
                  <c:v>16647.958999999999</c:v>
                </c:pt>
                <c:pt idx="2">
                  <c:v>8002.2579999999998</c:v>
                </c:pt>
                <c:pt idx="3">
                  <c:v>10400.168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A-46A1-BAF1-54DD648BE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63329296"/>
        <c:axId val="-563325488"/>
      </c:barChart>
      <c:lineChart>
        <c:grouping val="standard"/>
        <c:varyColors val="0"/>
        <c:ser>
          <c:idx val="3"/>
          <c:order val="2"/>
          <c:tx>
            <c:strRef>
              <c:f>auto!$D$17</c:f>
              <c:strCache>
                <c:ptCount val="1"/>
                <c:pt idx="0">
                  <c:v>Índice de Autofinancimiento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auto!$A$18:$A$24</c15:sqref>
                  </c15:fullRef>
                </c:ext>
              </c:extLst>
              <c:f>auto!$A$18:$A$21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auto!$D$18:$D$24</c15:sqref>
                  </c15:fullRef>
                </c:ext>
              </c:extLst>
              <c:f>auto!$D$18:$D$21</c:f>
              <c:numCache>
                <c:formatCode>General</c:formatCode>
                <c:ptCount val="4"/>
                <c:pt idx="0">
                  <c:v>2.7250614427223896</c:v>
                </c:pt>
                <c:pt idx="1">
                  <c:v>1.7525438516148375</c:v>
                </c:pt>
                <c:pt idx="2">
                  <c:v>0.7788115895251132</c:v>
                </c:pt>
                <c:pt idx="3">
                  <c:v>0.95318778924319814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DA-46A1-BAF1-54DD648BE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97493728"/>
        <c:axId val="-818205040"/>
      </c:lineChart>
      <c:catAx>
        <c:axId val="-56332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3325488"/>
        <c:crosses val="autoZero"/>
        <c:auto val="1"/>
        <c:lblAlgn val="ctr"/>
        <c:lblOffset val="100"/>
        <c:noMultiLvlLbl val="0"/>
      </c:catAx>
      <c:valAx>
        <c:axId val="-56332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3329296"/>
        <c:crosses val="autoZero"/>
        <c:crossBetween val="between"/>
        <c:dispUnits>
          <c:builtInUnit val="thousands"/>
        </c:dispUnits>
      </c:valAx>
      <c:valAx>
        <c:axId val="-8182050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497493728"/>
        <c:crosses val="max"/>
        <c:crossBetween val="between"/>
      </c:valAx>
      <c:catAx>
        <c:axId val="-49749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1820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capip!$B$17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capip!$A$18:$A$24</c15:sqref>
                  </c15:fullRef>
                </c:ext>
              </c:extLst>
              <c:f>capip!$A$18:$A$21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capip!$B$18:$B$24</c15:sqref>
                  </c15:fullRef>
                </c:ext>
              </c:extLst>
              <c:f>capip!$B$18:$B$21</c:f>
              <c:numCache>
                <c:formatCode>General</c:formatCode>
                <c:ptCount val="4"/>
                <c:pt idx="0">
                  <c:v>31360.433000000001</c:v>
                </c:pt>
                <c:pt idx="1">
                  <c:v>35617.841999999997</c:v>
                </c:pt>
                <c:pt idx="2">
                  <c:v>37312.722000000002</c:v>
                </c:pt>
                <c:pt idx="3">
                  <c:v>37312.722000000002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0-4A82-9213-6729D71841F0}"/>
            </c:ext>
          </c:extLst>
        </c:ser>
        <c:ser>
          <c:idx val="2"/>
          <c:order val="1"/>
          <c:tx>
            <c:strRef>
              <c:f>capip!$C$17</c:f>
              <c:strCache>
                <c:ptCount val="1"/>
                <c:pt idx="0">
                  <c:v>Ingresos Propios captados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capip!$A$18:$A$24</c15:sqref>
                  </c15:fullRef>
                </c:ext>
              </c:extLst>
              <c:f>capip!$A$18:$A$21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capip!$C$18:$C$24</c15:sqref>
                  </c15:fullRef>
                </c:ext>
              </c:extLst>
              <c:f>capip!$C$18:$C$21</c:f>
              <c:numCache>
                <c:formatCode>General</c:formatCode>
                <c:ptCount val="4"/>
                <c:pt idx="0">
                  <c:v>35900.04</c:v>
                </c:pt>
                <c:pt idx="1">
                  <c:v>29082.971000000001</c:v>
                </c:pt>
                <c:pt idx="2">
                  <c:v>24484.656999999999</c:v>
                </c:pt>
                <c:pt idx="3">
                  <c:v>34994.156999999999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0-4A82-9213-6729D7184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497483392"/>
        <c:axId val="-497491008"/>
      </c:barChart>
      <c:lineChart>
        <c:grouping val="standard"/>
        <c:varyColors val="0"/>
        <c:ser>
          <c:idx val="3"/>
          <c:order val="2"/>
          <c:tx>
            <c:strRef>
              <c:f>capip!$D$17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capip!$A$18:$A$24</c15:sqref>
                  </c15:fullRef>
                </c:ext>
              </c:extLst>
              <c:f>capip!$A$18:$A$21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capip!$D$18:$D$24</c15:sqref>
                  </c15:fullRef>
                </c:ext>
              </c:extLst>
              <c:f>capip!$D$18:$D$21</c:f>
              <c:numCache>
                <c:formatCode>General</c:formatCode>
                <c:ptCount val="4"/>
                <c:pt idx="0">
                  <c:v>114.47558775735016</c:v>
                </c:pt>
                <c:pt idx="1">
                  <c:v>81.652816024058964</c:v>
                </c:pt>
                <c:pt idx="2">
                  <c:v>65.620130849740733</c:v>
                </c:pt>
                <c:pt idx="3">
                  <c:v>93.786127423241865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0-4A82-9213-6729D7184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97482304"/>
        <c:axId val="-497488288"/>
      </c:lineChart>
      <c:catAx>
        <c:axId val="-4974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497491008"/>
        <c:crosses val="autoZero"/>
        <c:auto val="1"/>
        <c:lblAlgn val="ctr"/>
        <c:lblOffset val="100"/>
        <c:noMultiLvlLbl val="0"/>
      </c:catAx>
      <c:valAx>
        <c:axId val="-4974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497483392"/>
        <c:crosses val="autoZero"/>
        <c:crossBetween val="between"/>
        <c:dispUnits>
          <c:builtInUnit val="thousands"/>
        </c:dispUnits>
      </c:valAx>
      <c:valAx>
        <c:axId val="-497488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497482304"/>
        <c:crosses val="max"/>
        <c:crossBetween val="between"/>
      </c:valAx>
      <c:catAx>
        <c:axId val="-49748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9748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Tecnologicos!$A$5</c:f>
              <c:strCache>
                <c:ptCount val="1"/>
                <c:pt idx="0">
                  <c:v>SERVICIOS TECNOLÓGICOS PROPORCIONADOS
TERCER TRIMESTRE, EJERCICIO 2022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019-4B5C-8F1A-064EA1EC7819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019-4B5C-8F1A-064EA1EC7819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019-4B5C-8F1A-064EA1EC78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Tecnologicos!$A$8:$A$11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Tecnologicos!$B$8:$B$11</c:f>
              <c:numCache>
                <c:formatCode>#,##0</c:formatCode>
                <c:ptCount val="4"/>
                <c:pt idx="0">
                  <c:v>13371</c:v>
                </c:pt>
                <c:pt idx="1">
                  <c:v>4342</c:v>
                </c:pt>
                <c:pt idx="2">
                  <c:v>6856</c:v>
                </c:pt>
                <c:pt idx="3">
                  <c:v>8329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019-4B5C-8F1A-064EA1EC78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61914864"/>
        <c:axId val="-561919760"/>
      </c:lineChart>
      <c:catAx>
        <c:axId val="-5619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19760"/>
        <c:crosses val="autoZero"/>
        <c:auto val="1"/>
        <c:lblAlgn val="ctr"/>
        <c:lblOffset val="100"/>
        <c:noMultiLvlLbl val="0"/>
      </c:catAx>
      <c:valAx>
        <c:axId val="-561919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5619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certificación!$A$5</c:f>
              <c:strCache>
                <c:ptCount val="1"/>
                <c:pt idx="0">
                  <c:v>CERTIFICACIÓN DE COMPETENCIAS (%)
TERCER TRIMESTRE, EJERCICIO 2022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D88-449B-9B92-FCDEC7D99F14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D88-449B-9B92-FCDEC7D99F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certificación!$A$8:$A$11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2022*</c:v>
                </c:pt>
              </c:strCache>
            </c:strRef>
          </c:cat>
          <c:val>
            <c:numRef>
              <c:f>certificación!$B$8:$B$11</c:f>
              <c:numCache>
                <c:formatCode>#,##0</c:formatCode>
                <c:ptCount val="4"/>
                <c:pt idx="0">
                  <c:v>103317</c:v>
                </c:pt>
                <c:pt idx="1">
                  <c:v>42661</c:v>
                </c:pt>
                <c:pt idx="2">
                  <c:v>54540</c:v>
                </c:pt>
                <c:pt idx="3">
                  <c:v>45027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D88-449B-9B92-FCDEC7D99F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61918128"/>
        <c:axId val="-561923568"/>
      </c:lineChart>
      <c:catAx>
        <c:axId val="-5619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23568"/>
        <c:crosses val="autoZero"/>
        <c:auto val="1"/>
        <c:lblAlgn val="ctr"/>
        <c:lblOffset val="100"/>
        <c:noMultiLvlLbl val="0"/>
      </c:catAx>
      <c:valAx>
        <c:axId val="-56192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5619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Evaluación!$A$5</c:f>
              <c:strCache>
                <c:ptCount val="1"/>
                <c:pt idx="0">
                  <c:v>EVALUACIÓN DE COMPETENCIAS (%)
TERCER TRIMESTRE, EJERCICIO 2022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830-4BD2-B296-8B784754ED01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830-4BD2-B296-8B784754ED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Evaluación!$A$8:$A$11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Evaluación!$B$8:$B$11</c:f>
              <c:numCache>
                <c:formatCode>#,##0</c:formatCode>
                <c:ptCount val="4"/>
                <c:pt idx="0">
                  <c:v>142765</c:v>
                </c:pt>
                <c:pt idx="1">
                  <c:v>58089</c:v>
                </c:pt>
                <c:pt idx="2">
                  <c:v>71254</c:v>
                </c:pt>
                <c:pt idx="3">
                  <c:v>59020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830-4BD2-B296-8B784754ED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93048800"/>
        <c:axId val="-1293039008"/>
      </c:lineChart>
      <c:catAx>
        <c:axId val="-12930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1293039008"/>
        <c:crosses val="autoZero"/>
        <c:auto val="1"/>
        <c:lblAlgn val="ctr"/>
        <c:lblOffset val="100"/>
        <c:noMultiLvlLbl val="0"/>
      </c:catAx>
      <c:valAx>
        <c:axId val="-1293039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129304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becas_ext!$A$5</c:f>
              <c:strCache>
                <c:ptCount val="1"/>
                <c:pt idx="0">
                  <c:v>COBERTURA DE BECADOS EXTERNOS (%)
TERCER TRIMESTRE, EJERCICIO 2022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70-4471-96F4-D67D0352B02E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70-4471-96F4-D67D0352B0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becas_ext!$A$8:$A$11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becas_ext!$B$8:$B$11</c:f>
              <c:numCache>
                <c:formatCode>#,##0.0</c:formatCode>
                <c:ptCount val="4"/>
                <c:pt idx="0">
                  <c:v>2.4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970-4471-96F4-D67D0352B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61917584"/>
        <c:axId val="-561922480"/>
      </c:lineChart>
      <c:catAx>
        <c:axId val="-56191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22480"/>
        <c:crosses val="autoZero"/>
        <c:auto val="1"/>
        <c:lblAlgn val="ctr"/>
        <c:lblOffset val="100"/>
        <c:noMultiLvlLbl val="0"/>
      </c:catAx>
      <c:valAx>
        <c:axId val="-561922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-56191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cd!$B$17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cd!$A$10:$A$13</c15:sqref>
                  </c15:fullRef>
                </c:ext>
              </c:extLst>
              <c:f>cd!$A$10:$A$13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cd!$B$18:$B$24</c15:sqref>
                  </c15:fullRef>
                </c:ext>
              </c:extLst>
              <c:f>cd!$B$18:$B$21</c:f>
              <c:numCache>
                <c:formatCode>General</c:formatCode>
                <c:ptCount val="4"/>
                <c:pt idx="0">
                  <c:v>930744.07799999998</c:v>
                </c:pt>
                <c:pt idx="1">
                  <c:v>949931.09499999997</c:v>
                </c:pt>
                <c:pt idx="2">
                  <c:v>1027496.009</c:v>
                </c:pt>
                <c:pt idx="3">
                  <c:v>1091093.2890000001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1-44DC-9B38-F62647D88698}"/>
            </c:ext>
          </c:extLst>
        </c:ser>
        <c:ser>
          <c:idx val="2"/>
          <c:order val="1"/>
          <c:tx>
            <c:strRef>
              <c:f>cd!$C$17</c:f>
              <c:strCache>
                <c:ptCount val="1"/>
                <c:pt idx="0">
                  <c:v>Gasto Ejercido en docentes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cd!$A$10:$A$13</c15:sqref>
                  </c15:fullRef>
                </c:ext>
              </c:extLst>
              <c:f>cd!$A$10:$A$13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cd!$C$18:$C$24</c15:sqref>
                  </c15:fullRef>
                </c:ext>
              </c:extLst>
              <c:f>cd!$C$18:$C$21</c:f>
              <c:numCache>
                <c:formatCode>General</c:formatCode>
                <c:ptCount val="4"/>
                <c:pt idx="0">
                  <c:v>254254.97071000002</c:v>
                </c:pt>
                <c:pt idx="1">
                  <c:v>253504.28570000001</c:v>
                </c:pt>
                <c:pt idx="2">
                  <c:v>315894.07658999995</c:v>
                </c:pt>
                <c:pt idx="3">
                  <c:v>338689.06522000005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1-44DC-9B38-F62647D88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61921936"/>
        <c:axId val="-561917040"/>
      </c:barChart>
      <c:lineChart>
        <c:grouping val="standard"/>
        <c:varyColors val="0"/>
        <c:ser>
          <c:idx val="3"/>
          <c:order val="2"/>
          <c:tx>
            <c:strRef>
              <c:f>cd!$D$17</c:f>
              <c:strCache>
                <c:ptCount val="1"/>
                <c:pt idx="0">
                  <c:v>Costo docente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cd!$D$10:$D$13</c15:sqref>
                  </c15:fullRef>
                </c:ext>
              </c:extLst>
              <c:f>cd!$D$10:$D$13</c:f>
              <c:numCache>
                <c:formatCode>0.0_ ;\-0.0\ </c:formatCode>
                <c:ptCount val="4"/>
                <c:pt idx="0">
                  <c:v>27.31738796086114</c:v>
                </c:pt>
                <c:pt idx="1">
                  <c:v>26.686597273668571</c:v>
                </c:pt>
                <c:pt idx="2">
                  <c:v>30.744068475501003</c:v>
                </c:pt>
                <c:pt idx="3">
                  <c:v>31.041256383348536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cd!$D$18:$D$24</c15:sqref>
                  </c15:fullRef>
                </c:ext>
              </c:extLst>
              <c:f>cd!$D$18:$D$21</c:f>
              <c:numCache>
                <c:formatCode>General</c:formatCode>
                <c:ptCount val="4"/>
                <c:pt idx="0">
                  <c:v>27.31738796086114</c:v>
                </c:pt>
                <c:pt idx="1">
                  <c:v>26.686597273668571</c:v>
                </c:pt>
                <c:pt idx="2">
                  <c:v>30.744068475501003</c:v>
                </c:pt>
                <c:pt idx="3">
                  <c:v>31.041256383348536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1-44DC-9B38-F62647D88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1911056"/>
        <c:axId val="-561911600"/>
      </c:lineChart>
      <c:catAx>
        <c:axId val="-56192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17040"/>
        <c:crosses val="autoZero"/>
        <c:auto val="1"/>
        <c:lblAlgn val="ctr"/>
        <c:lblOffset val="100"/>
        <c:noMultiLvlLbl val="0"/>
      </c:catAx>
      <c:valAx>
        <c:axId val="-56191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21936"/>
        <c:crosses val="autoZero"/>
        <c:crossBetween val="between"/>
        <c:dispUnits>
          <c:builtInUnit val="thousands"/>
        </c:dispUnits>
      </c:valAx>
      <c:valAx>
        <c:axId val="-561911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11056"/>
        <c:crosses val="max"/>
        <c:crossBetween val="between"/>
      </c:valAx>
      <c:catAx>
        <c:axId val="-561911056"/>
        <c:scaling>
          <c:orientation val="minMax"/>
        </c:scaling>
        <c:delete val="1"/>
        <c:axPos val="b"/>
        <c:numFmt formatCode="0.0_ ;\-0.0\ " sourceLinked="1"/>
        <c:majorTickMark val="out"/>
        <c:minorTickMark val="none"/>
        <c:tickLblPos val="nextTo"/>
        <c:crossAx val="-56191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eprt!$B$17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eprt!$A$18:$A$24</c15:sqref>
                  </c15:fullRef>
                </c:ext>
              </c:extLst>
              <c:f>eprt!$A$18:$A$21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eprt!$B$18:$B$24</c15:sqref>
                  </c15:fullRef>
                </c:ext>
              </c:extLst>
              <c:f>eprt!$B$18:$B$21</c:f>
              <c:numCache>
                <c:formatCode>General</c:formatCode>
                <c:ptCount val="4"/>
                <c:pt idx="0">
                  <c:v>936775.68599999999</c:v>
                </c:pt>
                <c:pt idx="1">
                  <c:v>968900.978</c:v>
                </c:pt>
                <c:pt idx="2">
                  <c:v>1056806.473</c:v>
                </c:pt>
                <c:pt idx="3">
                  <c:v>1118005.8430000001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C-465F-8570-41D3DBCD7ACB}"/>
            </c:ext>
          </c:extLst>
        </c:ser>
        <c:ser>
          <c:idx val="2"/>
          <c:order val="1"/>
          <c:tx>
            <c:strRef>
              <c:f>eprt!$C$17</c:f>
              <c:strCache>
                <c:ptCount val="1"/>
                <c:pt idx="0">
                  <c:v>Presupuesto
Ejercido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eprt!$A$18:$A$24</c15:sqref>
                  </c15:fullRef>
                </c:ext>
              </c:extLst>
              <c:f>eprt!$A$18:$A$21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eprt!$C$18:$C$24</c15:sqref>
                  </c15:fullRef>
                </c:ext>
              </c:extLst>
              <c:f>eprt!$C$18:$C$21</c:f>
              <c:numCache>
                <c:formatCode>General</c:formatCode>
                <c:ptCount val="4"/>
                <c:pt idx="0">
                  <c:v>930744.07799999998</c:v>
                </c:pt>
                <c:pt idx="1">
                  <c:v>949931.09499999997</c:v>
                </c:pt>
                <c:pt idx="2">
                  <c:v>1027496.009</c:v>
                </c:pt>
                <c:pt idx="3">
                  <c:v>1091093.2890000001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C-465F-8570-41D3DBCD7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61916496"/>
        <c:axId val="-561910512"/>
      </c:barChart>
      <c:lineChart>
        <c:grouping val="standard"/>
        <c:varyColors val="0"/>
        <c:ser>
          <c:idx val="3"/>
          <c:order val="2"/>
          <c:tx>
            <c:strRef>
              <c:f>eprt!$D$17</c:f>
              <c:strCache>
                <c:ptCount val="1"/>
                <c:pt idx="0">
                  <c:v>Evolución del Presupuesto Reprogramado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eprt!$A$18:$A$24</c15:sqref>
                  </c15:fullRef>
                </c:ext>
              </c:extLst>
              <c:f>eprt!$A$18:$A$21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eprt!$D$18:$D$24</c15:sqref>
                  </c15:fullRef>
                </c:ext>
              </c:extLst>
              <c:f>eprt!$D$18:$D$21</c:f>
              <c:numCache>
                <c:formatCode>General</c:formatCode>
                <c:ptCount val="4"/>
                <c:pt idx="0">
                  <c:v>99.356131025800337</c:v>
                </c:pt>
                <c:pt idx="1">
                  <c:v>98.042123660649253</c:v>
                </c:pt>
                <c:pt idx="2">
                  <c:v>97.226506011380181</c:v>
                </c:pt>
                <c:pt idx="3">
                  <c:v>97.592807392867982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C-465F-8570-41D3DBCD7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1925200"/>
        <c:axId val="-561925744"/>
      </c:lineChart>
      <c:catAx>
        <c:axId val="-56191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10512"/>
        <c:crosses val="autoZero"/>
        <c:auto val="1"/>
        <c:lblAlgn val="ctr"/>
        <c:lblOffset val="100"/>
        <c:noMultiLvlLbl val="0"/>
      </c:catAx>
      <c:valAx>
        <c:axId val="-56191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16496"/>
        <c:crosses val="autoZero"/>
        <c:crossBetween val="between"/>
        <c:dispUnits>
          <c:builtInUnit val="thousands"/>
        </c:dispUnits>
      </c:valAx>
      <c:valAx>
        <c:axId val="-561925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25200"/>
        <c:crosses val="max"/>
        <c:crossBetween val="between"/>
      </c:valAx>
      <c:catAx>
        <c:axId val="-56192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6192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epr!$B$17</c:f>
              <c:strCache>
                <c:ptCount val="1"/>
                <c:pt idx="0">
                  <c:v>Presupuesto Reprogramado
(Recursos Fiscales)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epr!$A$18:$A$24</c15:sqref>
                  </c15:fullRef>
                </c:ext>
              </c:extLst>
              <c:f>epr!$A$18:$A$21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epr!$B$18:$B$24</c15:sqref>
                  </c15:fullRef>
                </c:ext>
              </c:extLst>
              <c:f>epr!$B$18:$B$21</c:f>
              <c:numCache>
                <c:formatCode>General</c:formatCode>
                <c:ptCount val="4"/>
                <c:pt idx="0">
                  <c:v>905415.25300000003</c:v>
                </c:pt>
                <c:pt idx="1">
                  <c:v>933283.13600000006</c:v>
                </c:pt>
                <c:pt idx="2">
                  <c:v>1019493.751</c:v>
                </c:pt>
                <c:pt idx="3">
                  <c:v>1080693.121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3-4292-B457-205A7EF9EF76}"/>
            </c:ext>
          </c:extLst>
        </c:ser>
        <c:ser>
          <c:idx val="2"/>
          <c:order val="1"/>
          <c:tx>
            <c:strRef>
              <c:f>epr!$C$17</c:f>
              <c:strCache>
                <c:ptCount val="1"/>
                <c:pt idx="0">
                  <c:v>Presupuesto Ejercido (Recursos Fiscales)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epr!$A$18:$A$24</c15:sqref>
                  </c15:fullRef>
                </c:ext>
              </c:extLst>
              <c:f>epr!$A$18:$A$21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epr!$C$18:$C$24</c15:sqref>
                  </c15:fullRef>
                </c:ext>
              </c:extLst>
              <c:f>epr!$C$18:$C$21</c:f>
              <c:numCache>
                <c:formatCode>General</c:formatCode>
                <c:ptCount val="4"/>
                <c:pt idx="0">
                  <c:v>905380.73</c:v>
                </c:pt>
                <c:pt idx="1">
                  <c:v>933283.13600000006</c:v>
                </c:pt>
                <c:pt idx="2">
                  <c:v>1019493.751</c:v>
                </c:pt>
                <c:pt idx="3">
                  <c:v>1080693.121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3-4292-B457-205A7EF9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61924656"/>
        <c:axId val="-561924112"/>
      </c:barChart>
      <c:lineChart>
        <c:grouping val="standard"/>
        <c:varyColors val="0"/>
        <c:ser>
          <c:idx val="3"/>
          <c:order val="2"/>
          <c:tx>
            <c:strRef>
              <c:f>epr!$D$17</c:f>
              <c:strCache>
                <c:ptCount val="1"/>
                <c:pt idx="0">
                  <c:v>Evolución del Presupuesto Reprogramado
(Recursos fiscales)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epr!$A$18:$A$24</c15:sqref>
                  </c15:fullRef>
                </c:ext>
              </c:extLst>
              <c:f>epr!$A$18:$A$21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epr!$D$18:$D$24</c15:sqref>
                  </c15:fullRef>
                </c:ext>
              </c:extLst>
              <c:f>epr!$D$18:$D$21</c:f>
              <c:numCache>
                <c:formatCode>General</c:formatCode>
                <c:ptCount val="4"/>
                <c:pt idx="0">
                  <c:v>99.996187053411617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03-4292-B457-205A7EF9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89483280"/>
        <c:axId val="-789483824"/>
      </c:lineChart>
      <c:catAx>
        <c:axId val="-5619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24112"/>
        <c:crosses val="autoZero"/>
        <c:auto val="1"/>
        <c:lblAlgn val="ctr"/>
        <c:lblOffset val="100"/>
        <c:noMultiLvlLbl val="0"/>
      </c:catAx>
      <c:valAx>
        <c:axId val="-56192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61924656"/>
        <c:crosses val="autoZero"/>
        <c:crossBetween val="between"/>
        <c:dispUnits>
          <c:builtInUnit val="thousands"/>
        </c:dispUnits>
      </c:valAx>
      <c:valAx>
        <c:axId val="-789483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789483280"/>
        <c:crosses val="max"/>
        <c:crossBetween val="between"/>
      </c:valAx>
      <c:catAx>
        <c:axId val="-78948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89483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egc!$B$17</c:f>
              <c:strCache>
                <c:ptCount val="1"/>
                <c:pt idx="0">
                  <c:v>Presupuesto Reprogramado
(Gasto Corriente)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egc!$A$18:$A$24</c15:sqref>
                  </c15:fullRef>
                </c:ext>
              </c:extLst>
              <c:f>egc!$A$18:$A$21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egc!$B$18:$B$24</c15:sqref>
                  </c15:fullRef>
                </c:ext>
              </c:extLst>
              <c:f>egc!$B$18:$B$21</c:f>
              <c:numCache>
                <c:formatCode>General</c:formatCode>
                <c:ptCount val="4"/>
                <c:pt idx="0">
                  <c:v>936770.91599999997</c:v>
                </c:pt>
                <c:pt idx="1">
                  <c:v>968900.978</c:v>
                </c:pt>
                <c:pt idx="2">
                  <c:v>1056806.473</c:v>
                </c:pt>
                <c:pt idx="3">
                  <c:v>1118005.8430000001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E-43B0-8C36-B678FAA6ED45}"/>
            </c:ext>
          </c:extLst>
        </c:ser>
        <c:ser>
          <c:idx val="2"/>
          <c:order val="1"/>
          <c:tx>
            <c:strRef>
              <c:f>egc!$C$17</c:f>
              <c:strCache>
                <c:ptCount val="1"/>
                <c:pt idx="0">
                  <c:v>Presupuesto Ejercido (Gasto Corriente)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egc!$A$18:$A$24</c15:sqref>
                  </c15:fullRef>
                </c:ext>
              </c:extLst>
              <c:f>egc!$A$18:$A$21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egc!$C$18:$C$24</c15:sqref>
                  </c15:fullRef>
                </c:ext>
              </c:extLst>
              <c:f>egc!$C$18:$C$21</c:f>
              <c:numCache>
                <c:formatCode>General</c:formatCode>
                <c:ptCount val="4"/>
                <c:pt idx="0">
                  <c:v>930739.30799999996</c:v>
                </c:pt>
                <c:pt idx="1">
                  <c:v>949931.09499999997</c:v>
                </c:pt>
                <c:pt idx="2">
                  <c:v>1027496.009</c:v>
                </c:pt>
                <c:pt idx="3">
                  <c:v>1091093.2890000001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E-43B0-8C36-B678FAA6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89496336"/>
        <c:axId val="-789494160"/>
      </c:barChart>
      <c:lineChart>
        <c:grouping val="standard"/>
        <c:varyColors val="0"/>
        <c:ser>
          <c:idx val="3"/>
          <c:order val="2"/>
          <c:tx>
            <c:strRef>
              <c:f>egc!$D$17</c:f>
              <c:strCache>
                <c:ptCount val="1"/>
                <c:pt idx="0">
                  <c:v>Evolución del Gasto Corriente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egc!$A$18:$A$24</c15:sqref>
                  </c15:fullRef>
                </c:ext>
              </c:extLst>
              <c:f>egc!$A$18:$A$21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egc!$D$18:$D$24</c15:sqref>
                  </c15:fullRef>
                </c:ext>
              </c:extLst>
              <c:f>egc!$D$18:$D$21</c:f>
              <c:numCache>
                <c:formatCode>General</c:formatCode>
                <c:ptCount val="4"/>
                <c:pt idx="0">
                  <c:v>99.35612774724531</c:v>
                </c:pt>
                <c:pt idx="1">
                  <c:v>98.042123660649253</c:v>
                </c:pt>
                <c:pt idx="2">
                  <c:v>97.226506011380181</c:v>
                </c:pt>
                <c:pt idx="3">
                  <c:v>97.592807392867982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E-43B0-8C36-B678FAA6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89492528"/>
        <c:axId val="-789493616"/>
      </c:lineChart>
      <c:catAx>
        <c:axId val="-78949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789494160"/>
        <c:crosses val="autoZero"/>
        <c:auto val="1"/>
        <c:lblAlgn val="ctr"/>
        <c:lblOffset val="100"/>
        <c:noMultiLvlLbl val="0"/>
      </c:catAx>
      <c:valAx>
        <c:axId val="-78949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789496336"/>
        <c:crosses val="autoZero"/>
        <c:crossBetween val="between"/>
        <c:dispUnits>
          <c:builtInUnit val="thousands"/>
        </c:dispUnits>
      </c:valAx>
      <c:valAx>
        <c:axId val="-789493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789492528"/>
        <c:crosses val="max"/>
        <c:crossBetween val="between"/>
      </c:valAx>
      <c:catAx>
        <c:axId val="-78949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89493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14611575614912E-2"/>
          <c:y val="0.89553338848472153"/>
          <c:w val="0.95197061449793008"/>
          <c:h val="8.1920818702238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w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682871</xdr:colOff>
      <xdr:row>2</xdr:row>
      <xdr:rowOff>57978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94D4A8-958E-4BA4-BB7E-66EADA302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6021" cy="4389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16</xdr:row>
      <xdr:rowOff>1270</xdr:rowOff>
    </xdr:from>
    <xdr:to>
      <xdr:col>3</xdr:col>
      <xdr:colOff>1562100</xdr:colOff>
      <xdr:row>33</xdr:row>
      <xdr:rowOff>103188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0F134C-09FC-4E4C-B2F5-16F25F2B0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8CE284EC-0734-4510-B811-8F084EA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1463921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CD52A3-A7B9-4567-9E03-5480453F7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6021" cy="4389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3</xdr:col>
      <xdr:colOff>1563756</xdr:colOff>
      <xdr:row>33</xdr:row>
      <xdr:rowOff>103188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025495-654D-4ED0-8F3C-F3D7CCF96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F2B02D12-9C4C-4974-80B1-F2194FBB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4" name="Picture 27" descr="Logos CONALEP COLOR">
          <a:extLst>
            <a:ext uri="{FF2B5EF4-FFF2-40B4-BE49-F238E27FC236}">
              <a16:creationId xmlns:a16="http://schemas.microsoft.com/office/drawing/2014/main" id="{A217519A-9ED6-4BF1-8352-093A954A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1460608</xdr:colOff>
      <xdr:row>2</xdr:row>
      <xdr:rowOff>57978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95195CF-5036-48EB-83AC-5A6CFAE17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2708" cy="4389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15</xdr:row>
      <xdr:rowOff>184150</xdr:rowOff>
    </xdr:from>
    <xdr:to>
      <xdr:col>3</xdr:col>
      <xdr:colOff>1557130</xdr:colOff>
      <xdr:row>33</xdr:row>
      <xdr:rowOff>103188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19E9F0-267C-4BBD-967A-4440F0CA1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44C35190-0CD0-4BC4-83E3-1BD29E47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1460608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68A890-3F80-47DD-98BB-EFD79C316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2708" cy="4389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16</xdr:row>
      <xdr:rowOff>7620</xdr:rowOff>
    </xdr:from>
    <xdr:to>
      <xdr:col>3</xdr:col>
      <xdr:colOff>1562100</xdr:colOff>
      <xdr:row>33</xdr:row>
      <xdr:rowOff>103188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B63E77-CC6D-497E-80DC-1B7180083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C1379F1F-8D0A-4A92-8F5E-F62AE906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1463921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DE3CFE-4DD5-4B3B-B5F4-3B4B6CCD0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6021" cy="438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224117</xdr:colOff>
      <xdr:row>6</xdr:row>
      <xdr:rowOff>12606</xdr:rowOff>
    </xdr:from>
    <xdr:to>
      <xdr:col>5</xdr:col>
      <xdr:colOff>997324</xdr:colOff>
      <xdr:row>12</xdr:row>
      <xdr:rowOff>78441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F59E31B-4C1F-49DC-9C88-A8F6B37EA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DA46C7A3-08D6-4E93-9FB7-BD30236B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415050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C20565-4D3C-43A9-9675-360B43369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4425" cy="438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5</xdr:col>
      <xdr:colOff>869674</xdr:colOff>
      <xdr:row>12</xdr:row>
      <xdr:rowOff>33130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41EB69B-14FE-4A18-B358-FCB651893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0F81C6F3-6D5E-46B5-87AB-5667EE36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027401" cy="438978"/>
    <xdr:pic>
      <xdr:nvPicPr>
        <xdr:cNvPr id="4" name="Imagen 3">
          <a:extLst>
            <a:ext uri="{FF2B5EF4-FFF2-40B4-BE49-F238E27FC236}">
              <a16:creationId xmlns:a16="http://schemas.microsoft.com/office/drawing/2014/main" id="{CE1D7EDA-FEC9-4C1E-8EF4-6C9490221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7401" cy="43897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117336</xdr:colOff>
      <xdr:row>6</xdr:row>
      <xdr:rowOff>24158</xdr:rowOff>
    </xdr:from>
    <xdr:to>
      <xdr:col>5</xdr:col>
      <xdr:colOff>984250</xdr:colOff>
      <xdr:row>12</xdr:row>
      <xdr:rowOff>16911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3581DC2-BA4B-470B-8EDD-7B18B73D5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6EF1F848-EE23-4F50-AA91-59C82A16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446333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9CE640-C4AD-4BE5-B037-55A8C2BB3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7608" cy="438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149086</xdr:colOff>
      <xdr:row>6</xdr:row>
      <xdr:rowOff>32095</xdr:rowOff>
    </xdr:from>
    <xdr:to>
      <xdr:col>6</xdr:col>
      <xdr:colOff>0</xdr:colOff>
      <xdr:row>12</xdr:row>
      <xdr:rowOff>24848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343F2C7-A64D-4A14-A6C8-B01B8EAF4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18460C84-CEEB-4555-A843-2FA6FE3C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441847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292845-20E8-460D-B24B-889EB50AD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3122" cy="4389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116417</xdr:colOff>
      <xdr:row>6</xdr:row>
      <xdr:rowOff>23812</xdr:rowOff>
    </xdr:from>
    <xdr:to>
      <xdr:col>5</xdr:col>
      <xdr:colOff>920750</xdr:colOff>
      <xdr:row>12</xdr:row>
      <xdr:rowOff>10583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8BF395B-37E2-4BFE-8739-642A6AF91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2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33031D-0426-4581-A48A-C981A5AF86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9925" cy="514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176212</xdr:rowOff>
    </xdr:from>
    <xdr:to>
      <xdr:col>3</xdr:col>
      <xdr:colOff>1600200</xdr:colOff>
      <xdr:row>33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49C04F-D16F-451C-B69D-0FE7FE12F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C4B0E067-9C28-4E64-BE87-E9184EBD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1463921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8ED32B9-EF40-4893-BB84-12C034FC7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6021" cy="4389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16</xdr:row>
      <xdr:rowOff>0</xdr:rowOff>
    </xdr:from>
    <xdr:to>
      <xdr:col>4</xdr:col>
      <xdr:colOff>38100</xdr:colOff>
      <xdr:row>33</xdr:row>
      <xdr:rowOff>103188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413D51-9AA5-4BA6-AC46-521CA64B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5641BDF4-C8F5-4DF0-98AD-12F2357A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1460608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8A8786-710C-49E3-9329-4246405E0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2708" cy="4389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16</xdr:row>
      <xdr:rowOff>1270</xdr:rowOff>
    </xdr:from>
    <xdr:to>
      <xdr:col>3</xdr:col>
      <xdr:colOff>1562100</xdr:colOff>
      <xdr:row>33</xdr:row>
      <xdr:rowOff>103188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415656-E96C-423F-A7CD-25C5C70B6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3" name="Picture 27" descr="Logos CONALEP COLOR">
          <a:extLst>
            <a:ext uri="{FF2B5EF4-FFF2-40B4-BE49-F238E27FC236}">
              <a16:creationId xmlns:a16="http://schemas.microsoft.com/office/drawing/2014/main" id="{D24E59BC-86A4-421D-9910-97ABC47F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" y="5999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1463921</xdr:colOff>
      <xdr:row>2</xdr:row>
      <xdr:rowOff>57978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3A572-2811-4165-A540-16CCC1BE0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6021" cy="4389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alepedu-my.sharepoint.com/Trabajo/bases_datos/Indicadores/SistemaConsultaIndicadores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\bases_datos\Indicadores\SistemaConsultaIndicador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Cat_entidad"/>
      <sheetName val="Tablero"/>
      <sheetName val="base_tablero"/>
      <sheetName val="serie_h"/>
      <sheetName val="Resumen_indicador_1"/>
      <sheetName val="COB"/>
      <sheetName val="Cobertura"/>
      <sheetName val="A-DEM"/>
      <sheetName val="Atención"/>
      <sheetName val="ABS"/>
      <sheetName val="Absorción"/>
      <sheetName val="MAT"/>
      <sheetName val="Matrícula"/>
      <sheetName val="ACI"/>
      <sheetName val="Aprovechamiento"/>
      <sheetName val="AE"/>
      <sheetName val="Abandono "/>
      <sheetName val="REP"/>
      <sheetName val="Reprobación"/>
      <sheetName val="ET"/>
      <sheetName val="TE"/>
      <sheetName val="Tasa de Egreso"/>
      <sheetName val="TIT"/>
      <sheetName val="Titulación"/>
      <sheetName val="COSTO"/>
      <sheetName val="Costo por alumno"/>
      <sheetName val="A-DOC"/>
      <sheetName val="Alumno_Docente"/>
      <sheetName val="Becas"/>
      <sheetName val="Becas_Conalep"/>
      <sheetName val="A-PC"/>
      <sheetName val="computadoras"/>
      <sheetName val="ADM-PC"/>
      <sheetName val="CAP"/>
      <sheetName val="SERV-TEC"/>
      <sheetName val="CERT-COMP"/>
      <sheetName val="BEC-EXT"/>
      <sheetName val="Eficiencia_terminal"/>
      <sheetName val="Becas_ext"/>
      <sheetName val="Alumno_PC"/>
      <sheetName val="Administrativo_PC "/>
      <sheetName val="COMPETENCIAS"/>
      <sheetName val="SERVICIOS"/>
      <sheetName val="SNB"/>
      <sheetName val="C-PSP "/>
      <sheetName val="EPRT"/>
      <sheetName val="EPR"/>
      <sheetName val="EGC"/>
      <sheetName val="EGI"/>
      <sheetName val="AUTOF"/>
      <sheetName val="CAIP"/>
      <sheetName val="CNPR"/>
    </sheetNames>
    <sheetDataSet>
      <sheetData sheetId="0" refreshError="1"/>
      <sheetData sheetId="1">
        <row r="2">
          <cell r="C2" t="str">
            <v>Nuevo León</v>
          </cell>
        </row>
      </sheetData>
      <sheetData sheetId="2" refreshError="1"/>
      <sheetData sheetId="3" refreshError="1"/>
      <sheetData sheetId="4" refreshError="1"/>
      <sheetData sheetId="5"/>
      <sheetData sheetId="6">
        <row r="2">
          <cell r="A2" t="str">
            <v>Sistema CONALEP</v>
          </cell>
        </row>
      </sheetData>
      <sheetData sheetId="7" refreshError="1"/>
      <sheetData sheetId="8">
        <row r="2">
          <cell r="A2" t="str">
            <v>Sistema CONALEP</v>
          </cell>
        </row>
      </sheetData>
      <sheetData sheetId="9" refreshError="1"/>
      <sheetData sheetId="10">
        <row r="2">
          <cell r="A2" t="str">
            <v>Sistema CONALEP</v>
          </cell>
        </row>
      </sheetData>
      <sheetData sheetId="11" refreshError="1"/>
      <sheetData sheetId="12">
        <row r="2">
          <cell r="A2" t="str">
            <v>Sistema CONALEP</v>
          </cell>
        </row>
      </sheetData>
      <sheetData sheetId="13" refreshError="1"/>
      <sheetData sheetId="14">
        <row r="2">
          <cell r="A2" t="str">
            <v>Sistema CONALEP</v>
          </cell>
        </row>
      </sheetData>
      <sheetData sheetId="15" refreshError="1"/>
      <sheetData sheetId="16">
        <row r="2">
          <cell r="A2" t="str">
            <v>Sistema CONALEP</v>
          </cell>
        </row>
      </sheetData>
      <sheetData sheetId="17" refreshError="1"/>
      <sheetData sheetId="18">
        <row r="2">
          <cell r="A2" t="str">
            <v>Sistema CONALEP</v>
          </cell>
        </row>
      </sheetData>
      <sheetData sheetId="19" refreshError="1"/>
      <sheetData sheetId="20">
        <row r="2">
          <cell r="A2" t="str">
            <v>Sistema CONALEP</v>
          </cell>
        </row>
      </sheetData>
      <sheetData sheetId="21">
        <row r="2">
          <cell r="A2" t="str">
            <v>Sistema CONALEP</v>
          </cell>
        </row>
      </sheetData>
      <sheetData sheetId="22" refreshError="1"/>
      <sheetData sheetId="23">
        <row r="2">
          <cell r="A2" t="str">
            <v>Sistema CONALEP</v>
          </cell>
        </row>
      </sheetData>
      <sheetData sheetId="24" refreshError="1"/>
      <sheetData sheetId="25">
        <row r="2">
          <cell r="A2" t="str">
            <v>Sistema CONALEP</v>
          </cell>
        </row>
      </sheetData>
      <sheetData sheetId="26" refreshError="1"/>
      <sheetData sheetId="27">
        <row r="2">
          <cell r="A2" t="str">
            <v>Sistema CONALEP</v>
          </cell>
        </row>
      </sheetData>
      <sheetData sheetId="28" refreshError="1"/>
      <sheetData sheetId="29">
        <row r="2">
          <cell r="A2" t="str">
            <v>Sistema CONALEP</v>
          </cell>
        </row>
      </sheetData>
      <sheetData sheetId="30" refreshError="1"/>
      <sheetData sheetId="31">
        <row r="2">
          <cell r="A2" t="str">
            <v>Sistema CONALEP</v>
          </cell>
        </row>
      </sheetData>
      <sheetData sheetId="32" refreshError="1"/>
      <sheetData sheetId="33">
        <row r="2">
          <cell r="A2" t="str">
            <v>Sistema CONALEP</v>
          </cell>
        </row>
      </sheetData>
      <sheetData sheetId="34">
        <row r="2">
          <cell r="A2" t="str">
            <v>Sistema CONALEP</v>
          </cell>
        </row>
      </sheetData>
      <sheetData sheetId="35">
        <row r="2">
          <cell r="A2" t="str">
            <v>Sistema CONALEP</v>
          </cell>
        </row>
      </sheetData>
      <sheetData sheetId="36">
        <row r="2">
          <cell r="A2" t="str">
            <v>Sistema CONALEP</v>
          </cell>
        </row>
      </sheetData>
      <sheetData sheetId="37">
        <row r="2">
          <cell r="A2" t="str">
            <v>Sistema CONALEP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A2" t="str">
            <v>Sistema CONALEP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Cat_entidad"/>
      <sheetName val="Tablero"/>
      <sheetName val="base_tablero"/>
      <sheetName val="serie_h"/>
      <sheetName val="Resumen_indicador_1"/>
      <sheetName val="COB"/>
      <sheetName val="Cobertura"/>
      <sheetName val="A-DEM"/>
      <sheetName val="Atención"/>
      <sheetName val="ABS"/>
      <sheetName val="Absorción"/>
      <sheetName val="MAT"/>
      <sheetName val="Matrícula"/>
      <sheetName val="ACI"/>
      <sheetName val="Aprovechamiento"/>
      <sheetName val="AE"/>
      <sheetName val="Abandono "/>
      <sheetName val="REP"/>
      <sheetName val="Reprobación"/>
      <sheetName val="ET"/>
      <sheetName val="TE"/>
      <sheetName val="Tasa de Egreso"/>
      <sheetName val="TIT"/>
      <sheetName val="Titulación"/>
      <sheetName val="COSTO"/>
      <sheetName val="Costo por alumno"/>
      <sheetName val="A-DOC"/>
      <sheetName val="Alumno_Docente"/>
      <sheetName val="Becas"/>
      <sheetName val="Becas_Conalep"/>
      <sheetName val="A-PC"/>
      <sheetName val="computadoras"/>
      <sheetName val="ADM-PC"/>
      <sheetName val="CAP"/>
      <sheetName val="SERV-TEC"/>
      <sheetName val="CERT-COMP"/>
      <sheetName val="BEC-EXT"/>
      <sheetName val="Eficiencia_terminal"/>
      <sheetName val="Becas_ext"/>
      <sheetName val="Alumno_PC"/>
      <sheetName val="Administrativo_PC "/>
      <sheetName val="COMPETENCIAS"/>
      <sheetName val="SERVICIOS"/>
      <sheetName val="SNB"/>
      <sheetName val="C-PSP "/>
      <sheetName val="EPRT"/>
      <sheetName val="EPR"/>
      <sheetName val="EGC"/>
      <sheetName val="EGI"/>
      <sheetName val="AUTOF"/>
      <sheetName val="CAIP"/>
      <sheetName val="CNPR"/>
    </sheetNames>
    <sheetDataSet>
      <sheetData sheetId="0" refreshError="1"/>
      <sheetData sheetId="1">
        <row r="2">
          <cell r="C2" t="str">
            <v>Nuevo León</v>
          </cell>
        </row>
      </sheetData>
      <sheetData sheetId="2" refreshError="1"/>
      <sheetData sheetId="3" refreshError="1"/>
      <sheetData sheetId="4" refreshError="1"/>
      <sheetData sheetId="5"/>
      <sheetData sheetId="6">
        <row r="2">
          <cell r="A2" t="str">
            <v>Sistema CONALEP</v>
          </cell>
        </row>
      </sheetData>
      <sheetData sheetId="7" refreshError="1"/>
      <sheetData sheetId="8">
        <row r="2">
          <cell r="A2" t="str">
            <v>Sistema CONALEP</v>
          </cell>
        </row>
      </sheetData>
      <sheetData sheetId="9" refreshError="1"/>
      <sheetData sheetId="10">
        <row r="2">
          <cell r="A2" t="str">
            <v>Sistema CONALEP</v>
          </cell>
        </row>
      </sheetData>
      <sheetData sheetId="11" refreshError="1"/>
      <sheetData sheetId="12">
        <row r="2">
          <cell r="A2" t="str">
            <v>Sistema CONALEP</v>
          </cell>
        </row>
      </sheetData>
      <sheetData sheetId="13" refreshError="1"/>
      <sheetData sheetId="14">
        <row r="2">
          <cell r="A2" t="str">
            <v>Sistema CONALEP</v>
          </cell>
        </row>
      </sheetData>
      <sheetData sheetId="15" refreshError="1"/>
      <sheetData sheetId="16">
        <row r="2">
          <cell r="A2" t="str">
            <v>Sistema CONALEP</v>
          </cell>
        </row>
      </sheetData>
      <sheetData sheetId="17" refreshError="1"/>
      <sheetData sheetId="18">
        <row r="2">
          <cell r="A2" t="str">
            <v>Sistema CONALEP</v>
          </cell>
        </row>
      </sheetData>
      <sheetData sheetId="19" refreshError="1"/>
      <sheetData sheetId="20">
        <row r="2">
          <cell r="A2" t="str">
            <v>Sistema CONALEP</v>
          </cell>
        </row>
      </sheetData>
      <sheetData sheetId="21">
        <row r="2">
          <cell r="A2" t="str">
            <v>Sistema CONALEP</v>
          </cell>
        </row>
      </sheetData>
      <sheetData sheetId="22" refreshError="1"/>
      <sheetData sheetId="23">
        <row r="2">
          <cell r="A2" t="str">
            <v>Sistema CONALEP</v>
          </cell>
        </row>
      </sheetData>
      <sheetData sheetId="24" refreshError="1"/>
      <sheetData sheetId="25">
        <row r="2">
          <cell r="A2" t="str">
            <v>Sistema CONALEP</v>
          </cell>
        </row>
      </sheetData>
      <sheetData sheetId="26" refreshError="1"/>
      <sheetData sheetId="27">
        <row r="2">
          <cell r="A2" t="str">
            <v>Sistema CONALEP</v>
          </cell>
        </row>
      </sheetData>
      <sheetData sheetId="28" refreshError="1"/>
      <sheetData sheetId="29">
        <row r="2">
          <cell r="A2" t="str">
            <v>Sistema CONALEP</v>
          </cell>
        </row>
      </sheetData>
      <sheetData sheetId="30" refreshError="1"/>
      <sheetData sheetId="31">
        <row r="2">
          <cell r="A2" t="str">
            <v>Sistema CONALEP</v>
          </cell>
        </row>
      </sheetData>
      <sheetData sheetId="32" refreshError="1"/>
      <sheetData sheetId="33">
        <row r="2">
          <cell r="A2" t="str">
            <v>Sistema CONALEP</v>
          </cell>
        </row>
      </sheetData>
      <sheetData sheetId="34">
        <row r="2">
          <cell r="A2" t="str">
            <v>Sistema CONALEP</v>
          </cell>
        </row>
      </sheetData>
      <sheetData sheetId="35">
        <row r="2">
          <cell r="A2" t="str">
            <v>Sistema CONALEP</v>
          </cell>
        </row>
      </sheetData>
      <sheetData sheetId="36">
        <row r="2">
          <cell r="A2" t="str">
            <v>Sistema CONALEP</v>
          </cell>
        </row>
      </sheetData>
      <sheetData sheetId="37">
        <row r="2">
          <cell r="A2" t="str">
            <v>Sistema CONALEP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A2" t="str">
            <v>Sistema CONALEP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DCD9E0-6156-45A1-B76E-5FFE41312A03}" name="NacionalCobertura79113236" displayName="NacionalCobertura79113236" ref="A7:B12" totalsRowShown="0" headerRowDxfId="19" dataDxfId="18">
  <tableColumns count="2">
    <tableColumn id="1" xr3:uid="{077FC3F9-E506-4188-8420-9DD042588596}" name="Año" dataDxfId="17"/>
    <tableColumn id="2" xr3:uid="{91ACABEC-EDD0-49C3-805C-AE6AF325F12C}" name="Valor" dataDxfId="16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64AFC7-74D7-4387-AF00-A264FBF352DC}" name="NacionalCobertura7911323694" displayName="NacionalCobertura7911323694" ref="A7:B12" totalsRowShown="0" headerRowDxfId="15" dataDxfId="14">
  <tableColumns count="2">
    <tableColumn id="1" xr3:uid="{9DE1A08A-7097-45C9-961B-434F6EFF4420}" name="Año" dataDxfId="13"/>
    <tableColumn id="2" xr3:uid="{92610573-DEFB-4B48-B67A-1F63603768A2}" name="Valor" dataDxfId="12">
      <calculatedColumnFormula>#REF!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AD2BBD-4294-4CEA-8B90-F255E247995E}" name="NacionalCobertura7911323611" displayName="NacionalCobertura7911323611" ref="A7:B12" totalsRowShown="0" headerRowDxfId="11" dataDxfId="10">
  <tableColumns count="2">
    <tableColumn id="1" xr3:uid="{0C08C865-32A5-45F9-A2C3-03F5960672BC}" name="Año" dataDxfId="9"/>
    <tableColumn id="2" xr3:uid="{2F974D3B-5A91-4B0B-BF30-849EAF34522B}" name="Valor" dataDxfId="8">
      <calculatedColumnFormula>#REF!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F5F82F1-C5EE-48FD-8481-6116B7EFA4C1}" name="NacionalCobertura79113236113" displayName="NacionalCobertura79113236113" ref="A7:B12" totalsRowShown="0" headerRowDxfId="7" dataDxfId="6">
  <tableColumns count="2">
    <tableColumn id="1" xr3:uid="{6C52C411-F7CA-4ADA-9062-08C20D28EBC8}" name="Año" dataDxfId="5"/>
    <tableColumn id="2" xr3:uid="{290749D9-AF84-4CD6-8BA3-8534625B0EBD}" name="Valor" dataDxfId="4">
      <calculatedColumnFormula>#REF!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CD604D-443D-4A0A-ABCE-BE290253A34D}" name="NacionalCobertura7911323612" displayName="NacionalCobertura7911323612" ref="A7:B12" totalsRowShown="0" headerRowDxfId="3" dataDxfId="2">
  <tableColumns count="2">
    <tableColumn id="1" xr3:uid="{C9D322A7-622D-4021-B64C-5A02DF6DAD68}" name="Año" dataDxfId="1"/>
    <tableColumn id="2" xr3:uid="{82A3E846-DDEF-42C9-97EE-96B0F2B9ED85}" name="Valor" dataDxfId="0">
      <calculatedColumnFormula>#REF!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B8245-A3B3-47C7-B7D0-F0DBF8BA3B58}">
  <sheetPr>
    <tabColor rgb="FFFF0000"/>
  </sheetPr>
  <dimension ref="A1:H32"/>
  <sheetViews>
    <sheetView showGridLines="0" tabSelected="1" showWhiteSpace="0" view="pageBreakPreview" zoomScaleNormal="130" zoomScaleSheetLayoutView="100" zoomScalePageLayoutView="75" workbookViewId="0">
      <selection activeCell="H28" sqref="H28"/>
    </sheetView>
  </sheetViews>
  <sheetFormatPr baseColWidth="10" defaultRowHeight="15" x14ac:dyDescent="0.3"/>
  <cols>
    <col min="1" max="1" width="4.42578125" style="1" customWidth="1"/>
    <col min="2" max="2" width="30.7109375" style="1" customWidth="1"/>
    <col min="3" max="7" width="14.7109375" style="1" customWidth="1"/>
    <col min="8" max="250" width="11.42578125" style="1"/>
    <col min="251" max="251" width="5.42578125" style="1" customWidth="1"/>
    <col min="252" max="252" width="25.42578125" style="1" customWidth="1"/>
    <col min="253" max="253" width="9.140625" style="1" customWidth="1"/>
    <col min="254" max="254" width="8.42578125" style="1" customWidth="1"/>
    <col min="255" max="255" width="33.5703125" style="1" customWidth="1"/>
    <col min="256" max="256" width="11.140625" style="1" customWidth="1"/>
    <col min="257" max="506" width="11.42578125" style="1"/>
    <col min="507" max="507" width="5.42578125" style="1" customWidth="1"/>
    <col min="508" max="508" width="25.42578125" style="1" customWidth="1"/>
    <col min="509" max="509" width="9.140625" style="1" customWidth="1"/>
    <col min="510" max="510" width="8.42578125" style="1" customWidth="1"/>
    <col min="511" max="511" width="33.5703125" style="1" customWidth="1"/>
    <col min="512" max="512" width="11.140625" style="1" customWidth="1"/>
    <col min="513" max="762" width="11.42578125" style="1"/>
    <col min="763" max="763" width="5.42578125" style="1" customWidth="1"/>
    <col min="764" max="764" width="25.42578125" style="1" customWidth="1"/>
    <col min="765" max="765" width="9.140625" style="1" customWidth="1"/>
    <col min="766" max="766" width="8.42578125" style="1" customWidth="1"/>
    <col min="767" max="767" width="33.5703125" style="1" customWidth="1"/>
    <col min="768" max="768" width="11.140625" style="1" customWidth="1"/>
    <col min="769" max="1018" width="11.42578125" style="1"/>
    <col min="1019" max="1019" width="5.42578125" style="1" customWidth="1"/>
    <col min="1020" max="1020" width="25.42578125" style="1" customWidth="1"/>
    <col min="1021" max="1021" width="9.140625" style="1" customWidth="1"/>
    <col min="1022" max="1022" width="8.42578125" style="1" customWidth="1"/>
    <col min="1023" max="1023" width="33.5703125" style="1" customWidth="1"/>
    <col min="1024" max="1024" width="11.140625" style="1" customWidth="1"/>
    <col min="1025" max="1274" width="11.42578125" style="1"/>
    <col min="1275" max="1275" width="5.42578125" style="1" customWidth="1"/>
    <col min="1276" max="1276" width="25.42578125" style="1" customWidth="1"/>
    <col min="1277" max="1277" width="9.140625" style="1" customWidth="1"/>
    <col min="1278" max="1278" width="8.42578125" style="1" customWidth="1"/>
    <col min="1279" max="1279" width="33.5703125" style="1" customWidth="1"/>
    <col min="1280" max="1280" width="11.140625" style="1" customWidth="1"/>
    <col min="1281" max="1530" width="11.42578125" style="1"/>
    <col min="1531" max="1531" width="5.42578125" style="1" customWidth="1"/>
    <col min="1532" max="1532" width="25.42578125" style="1" customWidth="1"/>
    <col min="1533" max="1533" width="9.140625" style="1" customWidth="1"/>
    <col min="1534" max="1534" width="8.42578125" style="1" customWidth="1"/>
    <col min="1535" max="1535" width="33.5703125" style="1" customWidth="1"/>
    <col min="1536" max="1536" width="11.140625" style="1" customWidth="1"/>
    <col min="1537" max="1786" width="11.42578125" style="1"/>
    <col min="1787" max="1787" width="5.42578125" style="1" customWidth="1"/>
    <col min="1788" max="1788" width="25.42578125" style="1" customWidth="1"/>
    <col min="1789" max="1789" width="9.140625" style="1" customWidth="1"/>
    <col min="1790" max="1790" width="8.42578125" style="1" customWidth="1"/>
    <col min="1791" max="1791" width="33.5703125" style="1" customWidth="1"/>
    <col min="1792" max="1792" width="11.140625" style="1" customWidth="1"/>
    <col min="1793" max="2042" width="11.42578125" style="1"/>
    <col min="2043" max="2043" width="5.42578125" style="1" customWidth="1"/>
    <col min="2044" max="2044" width="25.42578125" style="1" customWidth="1"/>
    <col min="2045" max="2045" width="9.140625" style="1" customWidth="1"/>
    <col min="2046" max="2046" width="8.42578125" style="1" customWidth="1"/>
    <col min="2047" max="2047" width="33.5703125" style="1" customWidth="1"/>
    <col min="2048" max="2048" width="11.140625" style="1" customWidth="1"/>
    <col min="2049" max="2298" width="11.42578125" style="1"/>
    <col min="2299" max="2299" width="5.42578125" style="1" customWidth="1"/>
    <col min="2300" max="2300" width="25.42578125" style="1" customWidth="1"/>
    <col min="2301" max="2301" width="9.140625" style="1" customWidth="1"/>
    <col min="2302" max="2302" width="8.42578125" style="1" customWidth="1"/>
    <col min="2303" max="2303" width="33.5703125" style="1" customWidth="1"/>
    <col min="2304" max="2304" width="11.140625" style="1" customWidth="1"/>
    <col min="2305" max="2554" width="11.42578125" style="1"/>
    <col min="2555" max="2555" width="5.42578125" style="1" customWidth="1"/>
    <col min="2556" max="2556" width="25.42578125" style="1" customWidth="1"/>
    <col min="2557" max="2557" width="9.140625" style="1" customWidth="1"/>
    <col min="2558" max="2558" width="8.42578125" style="1" customWidth="1"/>
    <col min="2559" max="2559" width="33.5703125" style="1" customWidth="1"/>
    <col min="2560" max="2560" width="11.140625" style="1" customWidth="1"/>
    <col min="2561" max="2810" width="11.42578125" style="1"/>
    <col min="2811" max="2811" width="5.42578125" style="1" customWidth="1"/>
    <col min="2812" max="2812" width="25.42578125" style="1" customWidth="1"/>
    <col min="2813" max="2813" width="9.140625" style="1" customWidth="1"/>
    <col min="2814" max="2814" width="8.42578125" style="1" customWidth="1"/>
    <col min="2815" max="2815" width="33.5703125" style="1" customWidth="1"/>
    <col min="2816" max="2816" width="11.140625" style="1" customWidth="1"/>
    <col min="2817" max="3066" width="11.42578125" style="1"/>
    <col min="3067" max="3067" width="5.42578125" style="1" customWidth="1"/>
    <col min="3068" max="3068" width="25.42578125" style="1" customWidth="1"/>
    <col min="3069" max="3069" width="9.140625" style="1" customWidth="1"/>
    <col min="3070" max="3070" width="8.42578125" style="1" customWidth="1"/>
    <col min="3071" max="3071" width="33.5703125" style="1" customWidth="1"/>
    <col min="3072" max="3072" width="11.140625" style="1" customWidth="1"/>
    <col min="3073" max="3322" width="11.42578125" style="1"/>
    <col min="3323" max="3323" width="5.42578125" style="1" customWidth="1"/>
    <col min="3324" max="3324" width="25.42578125" style="1" customWidth="1"/>
    <col min="3325" max="3325" width="9.140625" style="1" customWidth="1"/>
    <col min="3326" max="3326" width="8.42578125" style="1" customWidth="1"/>
    <col min="3327" max="3327" width="33.5703125" style="1" customWidth="1"/>
    <col min="3328" max="3328" width="11.140625" style="1" customWidth="1"/>
    <col min="3329" max="3578" width="11.42578125" style="1"/>
    <col min="3579" max="3579" width="5.42578125" style="1" customWidth="1"/>
    <col min="3580" max="3580" width="25.42578125" style="1" customWidth="1"/>
    <col min="3581" max="3581" width="9.140625" style="1" customWidth="1"/>
    <col min="3582" max="3582" width="8.42578125" style="1" customWidth="1"/>
    <col min="3583" max="3583" width="33.5703125" style="1" customWidth="1"/>
    <col min="3584" max="3584" width="11.140625" style="1" customWidth="1"/>
    <col min="3585" max="3834" width="11.42578125" style="1"/>
    <col min="3835" max="3835" width="5.42578125" style="1" customWidth="1"/>
    <col min="3836" max="3836" width="25.42578125" style="1" customWidth="1"/>
    <col min="3837" max="3837" width="9.140625" style="1" customWidth="1"/>
    <col min="3838" max="3838" width="8.42578125" style="1" customWidth="1"/>
    <col min="3839" max="3839" width="33.5703125" style="1" customWidth="1"/>
    <col min="3840" max="3840" width="11.140625" style="1" customWidth="1"/>
    <col min="3841" max="4090" width="11.42578125" style="1"/>
    <col min="4091" max="4091" width="5.42578125" style="1" customWidth="1"/>
    <col min="4092" max="4092" width="25.42578125" style="1" customWidth="1"/>
    <col min="4093" max="4093" width="9.140625" style="1" customWidth="1"/>
    <col min="4094" max="4094" width="8.42578125" style="1" customWidth="1"/>
    <col min="4095" max="4095" width="33.5703125" style="1" customWidth="1"/>
    <col min="4096" max="4096" width="11.140625" style="1" customWidth="1"/>
    <col min="4097" max="4346" width="11.42578125" style="1"/>
    <col min="4347" max="4347" width="5.42578125" style="1" customWidth="1"/>
    <col min="4348" max="4348" width="25.42578125" style="1" customWidth="1"/>
    <col min="4349" max="4349" width="9.140625" style="1" customWidth="1"/>
    <col min="4350" max="4350" width="8.42578125" style="1" customWidth="1"/>
    <col min="4351" max="4351" width="33.5703125" style="1" customWidth="1"/>
    <col min="4352" max="4352" width="11.140625" style="1" customWidth="1"/>
    <col min="4353" max="4602" width="11.42578125" style="1"/>
    <col min="4603" max="4603" width="5.42578125" style="1" customWidth="1"/>
    <col min="4604" max="4604" width="25.42578125" style="1" customWidth="1"/>
    <col min="4605" max="4605" width="9.140625" style="1" customWidth="1"/>
    <col min="4606" max="4606" width="8.42578125" style="1" customWidth="1"/>
    <col min="4607" max="4607" width="33.5703125" style="1" customWidth="1"/>
    <col min="4608" max="4608" width="11.140625" style="1" customWidth="1"/>
    <col min="4609" max="4858" width="11.42578125" style="1"/>
    <col min="4859" max="4859" width="5.42578125" style="1" customWidth="1"/>
    <col min="4860" max="4860" width="25.42578125" style="1" customWidth="1"/>
    <col min="4861" max="4861" width="9.140625" style="1" customWidth="1"/>
    <col min="4862" max="4862" width="8.42578125" style="1" customWidth="1"/>
    <col min="4863" max="4863" width="33.5703125" style="1" customWidth="1"/>
    <col min="4864" max="4864" width="11.140625" style="1" customWidth="1"/>
    <col min="4865" max="5114" width="11.42578125" style="1"/>
    <col min="5115" max="5115" width="5.42578125" style="1" customWidth="1"/>
    <col min="5116" max="5116" width="25.42578125" style="1" customWidth="1"/>
    <col min="5117" max="5117" width="9.140625" style="1" customWidth="1"/>
    <col min="5118" max="5118" width="8.42578125" style="1" customWidth="1"/>
    <col min="5119" max="5119" width="33.5703125" style="1" customWidth="1"/>
    <col min="5120" max="5120" width="11.140625" style="1" customWidth="1"/>
    <col min="5121" max="5370" width="11.42578125" style="1"/>
    <col min="5371" max="5371" width="5.42578125" style="1" customWidth="1"/>
    <col min="5372" max="5372" width="25.42578125" style="1" customWidth="1"/>
    <col min="5373" max="5373" width="9.140625" style="1" customWidth="1"/>
    <col min="5374" max="5374" width="8.42578125" style="1" customWidth="1"/>
    <col min="5375" max="5375" width="33.5703125" style="1" customWidth="1"/>
    <col min="5376" max="5376" width="11.140625" style="1" customWidth="1"/>
    <col min="5377" max="5626" width="11.42578125" style="1"/>
    <col min="5627" max="5627" width="5.42578125" style="1" customWidth="1"/>
    <col min="5628" max="5628" width="25.42578125" style="1" customWidth="1"/>
    <col min="5629" max="5629" width="9.140625" style="1" customWidth="1"/>
    <col min="5630" max="5630" width="8.42578125" style="1" customWidth="1"/>
    <col min="5631" max="5631" width="33.5703125" style="1" customWidth="1"/>
    <col min="5632" max="5632" width="11.140625" style="1" customWidth="1"/>
    <col min="5633" max="5882" width="11.42578125" style="1"/>
    <col min="5883" max="5883" width="5.42578125" style="1" customWidth="1"/>
    <col min="5884" max="5884" width="25.42578125" style="1" customWidth="1"/>
    <col min="5885" max="5885" width="9.140625" style="1" customWidth="1"/>
    <col min="5886" max="5886" width="8.42578125" style="1" customWidth="1"/>
    <col min="5887" max="5887" width="33.5703125" style="1" customWidth="1"/>
    <col min="5888" max="5888" width="11.140625" style="1" customWidth="1"/>
    <col min="5889" max="6138" width="11.42578125" style="1"/>
    <col min="6139" max="6139" width="5.42578125" style="1" customWidth="1"/>
    <col min="6140" max="6140" width="25.42578125" style="1" customWidth="1"/>
    <col min="6141" max="6141" width="9.140625" style="1" customWidth="1"/>
    <col min="6142" max="6142" width="8.42578125" style="1" customWidth="1"/>
    <col min="6143" max="6143" width="33.5703125" style="1" customWidth="1"/>
    <col min="6144" max="6144" width="11.140625" style="1" customWidth="1"/>
    <col min="6145" max="6394" width="11.42578125" style="1"/>
    <col min="6395" max="6395" width="5.42578125" style="1" customWidth="1"/>
    <col min="6396" max="6396" width="25.42578125" style="1" customWidth="1"/>
    <col min="6397" max="6397" width="9.140625" style="1" customWidth="1"/>
    <col min="6398" max="6398" width="8.42578125" style="1" customWidth="1"/>
    <col min="6399" max="6399" width="33.5703125" style="1" customWidth="1"/>
    <col min="6400" max="6400" width="11.140625" style="1" customWidth="1"/>
    <col min="6401" max="6650" width="11.42578125" style="1"/>
    <col min="6651" max="6651" width="5.42578125" style="1" customWidth="1"/>
    <col min="6652" max="6652" width="25.42578125" style="1" customWidth="1"/>
    <col min="6653" max="6653" width="9.140625" style="1" customWidth="1"/>
    <col min="6654" max="6654" width="8.42578125" style="1" customWidth="1"/>
    <col min="6655" max="6655" width="33.5703125" style="1" customWidth="1"/>
    <col min="6656" max="6656" width="11.140625" style="1" customWidth="1"/>
    <col min="6657" max="6906" width="11.42578125" style="1"/>
    <col min="6907" max="6907" width="5.42578125" style="1" customWidth="1"/>
    <col min="6908" max="6908" width="25.42578125" style="1" customWidth="1"/>
    <col min="6909" max="6909" width="9.140625" style="1" customWidth="1"/>
    <col min="6910" max="6910" width="8.42578125" style="1" customWidth="1"/>
    <col min="6911" max="6911" width="33.5703125" style="1" customWidth="1"/>
    <col min="6912" max="6912" width="11.140625" style="1" customWidth="1"/>
    <col min="6913" max="7162" width="11.42578125" style="1"/>
    <col min="7163" max="7163" width="5.42578125" style="1" customWidth="1"/>
    <col min="7164" max="7164" width="25.42578125" style="1" customWidth="1"/>
    <col min="7165" max="7165" width="9.140625" style="1" customWidth="1"/>
    <col min="7166" max="7166" width="8.42578125" style="1" customWidth="1"/>
    <col min="7167" max="7167" width="33.5703125" style="1" customWidth="1"/>
    <col min="7168" max="7168" width="11.140625" style="1" customWidth="1"/>
    <col min="7169" max="7418" width="11.42578125" style="1"/>
    <col min="7419" max="7419" width="5.42578125" style="1" customWidth="1"/>
    <col min="7420" max="7420" width="25.42578125" style="1" customWidth="1"/>
    <col min="7421" max="7421" width="9.140625" style="1" customWidth="1"/>
    <col min="7422" max="7422" width="8.42578125" style="1" customWidth="1"/>
    <col min="7423" max="7423" width="33.5703125" style="1" customWidth="1"/>
    <col min="7424" max="7424" width="11.140625" style="1" customWidth="1"/>
    <col min="7425" max="7674" width="11.42578125" style="1"/>
    <col min="7675" max="7675" width="5.42578125" style="1" customWidth="1"/>
    <col min="7676" max="7676" width="25.42578125" style="1" customWidth="1"/>
    <col min="7677" max="7677" width="9.140625" style="1" customWidth="1"/>
    <col min="7678" max="7678" width="8.42578125" style="1" customWidth="1"/>
    <col min="7679" max="7679" width="33.5703125" style="1" customWidth="1"/>
    <col min="7680" max="7680" width="11.140625" style="1" customWidth="1"/>
    <col min="7681" max="7930" width="11.42578125" style="1"/>
    <col min="7931" max="7931" width="5.42578125" style="1" customWidth="1"/>
    <col min="7932" max="7932" width="25.42578125" style="1" customWidth="1"/>
    <col min="7933" max="7933" width="9.140625" style="1" customWidth="1"/>
    <col min="7934" max="7934" width="8.42578125" style="1" customWidth="1"/>
    <col min="7935" max="7935" width="33.5703125" style="1" customWidth="1"/>
    <col min="7936" max="7936" width="11.140625" style="1" customWidth="1"/>
    <col min="7937" max="8186" width="11.42578125" style="1"/>
    <col min="8187" max="8187" width="5.42578125" style="1" customWidth="1"/>
    <col min="8188" max="8188" width="25.42578125" style="1" customWidth="1"/>
    <col min="8189" max="8189" width="9.140625" style="1" customWidth="1"/>
    <col min="8190" max="8190" width="8.42578125" style="1" customWidth="1"/>
    <col min="8191" max="8191" width="33.5703125" style="1" customWidth="1"/>
    <col min="8192" max="8192" width="11.140625" style="1" customWidth="1"/>
    <col min="8193" max="8442" width="11.42578125" style="1"/>
    <col min="8443" max="8443" width="5.42578125" style="1" customWidth="1"/>
    <col min="8444" max="8444" width="25.42578125" style="1" customWidth="1"/>
    <col min="8445" max="8445" width="9.140625" style="1" customWidth="1"/>
    <col min="8446" max="8446" width="8.42578125" style="1" customWidth="1"/>
    <col min="8447" max="8447" width="33.5703125" style="1" customWidth="1"/>
    <col min="8448" max="8448" width="11.140625" style="1" customWidth="1"/>
    <col min="8449" max="8698" width="11.42578125" style="1"/>
    <col min="8699" max="8699" width="5.42578125" style="1" customWidth="1"/>
    <col min="8700" max="8700" width="25.42578125" style="1" customWidth="1"/>
    <col min="8701" max="8701" width="9.140625" style="1" customWidth="1"/>
    <col min="8702" max="8702" width="8.42578125" style="1" customWidth="1"/>
    <col min="8703" max="8703" width="33.5703125" style="1" customWidth="1"/>
    <col min="8704" max="8704" width="11.140625" style="1" customWidth="1"/>
    <col min="8705" max="8954" width="11.42578125" style="1"/>
    <col min="8955" max="8955" width="5.42578125" style="1" customWidth="1"/>
    <col min="8956" max="8956" width="25.42578125" style="1" customWidth="1"/>
    <col min="8957" max="8957" width="9.140625" style="1" customWidth="1"/>
    <col min="8958" max="8958" width="8.42578125" style="1" customWidth="1"/>
    <col min="8959" max="8959" width="33.5703125" style="1" customWidth="1"/>
    <col min="8960" max="8960" width="11.140625" style="1" customWidth="1"/>
    <col min="8961" max="9210" width="11.42578125" style="1"/>
    <col min="9211" max="9211" width="5.42578125" style="1" customWidth="1"/>
    <col min="9212" max="9212" width="25.42578125" style="1" customWidth="1"/>
    <col min="9213" max="9213" width="9.140625" style="1" customWidth="1"/>
    <col min="9214" max="9214" width="8.42578125" style="1" customWidth="1"/>
    <col min="9215" max="9215" width="33.5703125" style="1" customWidth="1"/>
    <col min="9216" max="9216" width="11.140625" style="1" customWidth="1"/>
    <col min="9217" max="9466" width="11.42578125" style="1"/>
    <col min="9467" max="9467" width="5.42578125" style="1" customWidth="1"/>
    <col min="9468" max="9468" width="25.42578125" style="1" customWidth="1"/>
    <col min="9469" max="9469" width="9.140625" style="1" customWidth="1"/>
    <col min="9470" max="9470" width="8.42578125" style="1" customWidth="1"/>
    <col min="9471" max="9471" width="33.5703125" style="1" customWidth="1"/>
    <col min="9472" max="9472" width="11.140625" style="1" customWidth="1"/>
    <col min="9473" max="9722" width="11.42578125" style="1"/>
    <col min="9723" max="9723" width="5.42578125" style="1" customWidth="1"/>
    <col min="9724" max="9724" width="25.42578125" style="1" customWidth="1"/>
    <col min="9725" max="9725" width="9.140625" style="1" customWidth="1"/>
    <col min="9726" max="9726" width="8.42578125" style="1" customWidth="1"/>
    <col min="9727" max="9727" width="33.5703125" style="1" customWidth="1"/>
    <col min="9728" max="9728" width="11.140625" style="1" customWidth="1"/>
    <col min="9729" max="9978" width="11.42578125" style="1"/>
    <col min="9979" max="9979" width="5.42578125" style="1" customWidth="1"/>
    <col min="9980" max="9980" width="25.42578125" style="1" customWidth="1"/>
    <col min="9981" max="9981" width="9.140625" style="1" customWidth="1"/>
    <col min="9982" max="9982" width="8.42578125" style="1" customWidth="1"/>
    <col min="9983" max="9983" width="33.5703125" style="1" customWidth="1"/>
    <col min="9984" max="9984" width="11.140625" style="1" customWidth="1"/>
    <col min="9985" max="10234" width="11.42578125" style="1"/>
    <col min="10235" max="10235" width="5.42578125" style="1" customWidth="1"/>
    <col min="10236" max="10236" width="25.42578125" style="1" customWidth="1"/>
    <col min="10237" max="10237" width="9.140625" style="1" customWidth="1"/>
    <col min="10238" max="10238" width="8.42578125" style="1" customWidth="1"/>
    <col min="10239" max="10239" width="33.5703125" style="1" customWidth="1"/>
    <col min="10240" max="10240" width="11.140625" style="1" customWidth="1"/>
    <col min="10241" max="10490" width="11.42578125" style="1"/>
    <col min="10491" max="10491" width="5.42578125" style="1" customWidth="1"/>
    <col min="10492" max="10492" width="25.42578125" style="1" customWidth="1"/>
    <col min="10493" max="10493" width="9.140625" style="1" customWidth="1"/>
    <col min="10494" max="10494" width="8.42578125" style="1" customWidth="1"/>
    <col min="10495" max="10495" width="33.5703125" style="1" customWidth="1"/>
    <col min="10496" max="10496" width="11.140625" style="1" customWidth="1"/>
    <col min="10497" max="10746" width="11.42578125" style="1"/>
    <col min="10747" max="10747" width="5.42578125" style="1" customWidth="1"/>
    <col min="10748" max="10748" width="25.42578125" style="1" customWidth="1"/>
    <col min="10749" max="10749" width="9.140625" style="1" customWidth="1"/>
    <col min="10750" max="10750" width="8.42578125" style="1" customWidth="1"/>
    <col min="10751" max="10751" width="33.5703125" style="1" customWidth="1"/>
    <col min="10752" max="10752" width="11.140625" style="1" customWidth="1"/>
    <col min="10753" max="11002" width="11.42578125" style="1"/>
    <col min="11003" max="11003" width="5.42578125" style="1" customWidth="1"/>
    <col min="11004" max="11004" width="25.42578125" style="1" customWidth="1"/>
    <col min="11005" max="11005" width="9.140625" style="1" customWidth="1"/>
    <col min="11006" max="11006" width="8.42578125" style="1" customWidth="1"/>
    <col min="11007" max="11007" width="33.5703125" style="1" customWidth="1"/>
    <col min="11008" max="11008" width="11.140625" style="1" customWidth="1"/>
    <col min="11009" max="11258" width="11.42578125" style="1"/>
    <col min="11259" max="11259" width="5.42578125" style="1" customWidth="1"/>
    <col min="11260" max="11260" width="25.42578125" style="1" customWidth="1"/>
    <col min="11261" max="11261" width="9.140625" style="1" customWidth="1"/>
    <col min="11262" max="11262" width="8.42578125" style="1" customWidth="1"/>
    <col min="11263" max="11263" width="33.5703125" style="1" customWidth="1"/>
    <col min="11264" max="11264" width="11.140625" style="1" customWidth="1"/>
    <col min="11265" max="11514" width="11.42578125" style="1"/>
    <col min="11515" max="11515" width="5.42578125" style="1" customWidth="1"/>
    <col min="11516" max="11516" width="25.42578125" style="1" customWidth="1"/>
    <col min="11517" max="11517" width="9.140625" style="1" customWidth="1"/>
    <col min="11518" max="11518" width="8.42578125" style="1" customWidth="1"/>
    <col min="11519" max="11519" width="33.5703125" style="1" customWidth="1"/>
    <col min="11520" max="11520" width="11.140625" style="1" customWidth="1"/>
    <col min="11521" max="11770" width="11.42578125" style="1"/>
    <col min="11771" max="11771" width="5.42578125" style="1" customWidth="1"/>
    <col min="11772" max="11772" width="25.42578125" style="1" customWidth="1"/>
    <col min="11773" max="11773" width="9.140625" style="1" customWidth="1"/>
    <col min="11774" max="11774" width="8.42578125" style="1" customWidth="1"/>
    <col min="11775" max="11775" width="33.5703125" style="1" customWidth="1"/>
    <col min="11776" max="11776" width="11.140625" style="1" customWidth="1"/>
    <col min="11777" max="12026" width="11.42578125" style="1"/>
    <col min="12027" max="12027" width="5.42578125" style="1" customWidth="1"/>
    <col min="12028" max="12028" width="25.42578125" style="1" customWidth="1"/>
    <col min="12029" max="12029" width="9.140625" style="1" customWidth="1"/>
    <col min="12030" max="12030" width="8.42578125" style="1" customWidth="1"/>
    <col min="12031" max="12031" width="33.5703125" style="1" customWidth="1"/>
    <col min="12032" max="12032" width="11.140625" style="1" customWidth="1"/>
    <col min="12033" max="12282" width="11.42578125" style="1"/>
    <col min="12283" max="12283" width="5.42578125" style="1" customWidth="1"/>
    <col min="12284" max="12284" width="25.42578125" style="1" customWidth="1"/>
    <col min="12285" max="12285" width="9.140625" style="1" customWidth="1"/>
    <col min="12286" max="12286" width="8.42578125" style="1" customWidth="1"/>
    <col min="12287" max="12287" width="33.5703125" style="1" customWidth="1"/>
    <col min="12288" max="12288" width="11.140625" style="1" customWidth="1"/>
    <col min="12289" max="12538" width="11.42578125" style="1"/>
    <col min="12539" max="12539" width="5.42578125" style="1" customWidth="1"/>
    <col min="12540" max="12540" width="25.42578125" style="1" customWidth="1"/>
    <col min="12541" max="12541" width="9.140625" style="1" customWidth="1"/>
    <col min="12542" max="12542" width="8.42578125" style="1" customWidth="1"/>
    <col min="12543" max="12543" width="33.5703125" style="1" customWidth="1"/>
    <col min="12544" max="12544" width="11.140625" style="1" customWidth="1"/>
    <col min="12545" max="12794" width="11.42578125" style="1"/>
    <col min="12795" max="12795" width="5.42578125" style="1" customWidth="1"/>
    <col min="12796" max="12796" width="25.42578125" style="1" customWidth="1"/>
    <col min="12797" max="12797" width="9.140625" style="1" customWidth="1"/>
    <col min="12798" max="12798" width="8.42578125" style="1" customWidth="1"/>
    <col min="12799" max="12799" width="33.5703125" style="1" customWidth="1"/>
    <col min="12800" max="12800" width="11.140625" style="1" customWidth="1"/>
    <col min="12801" max="13050" width="11.42578125" style="1"/>
    <col min="13051" max="13051" width="5.42578125" style="1" customWidth="1"/>
    <col min="13052" max="13052" width="25.42578125" style="1" customWidth="1"/>
    <col min="13053" max="13053" width="9.140625" style="1" customWidth="1"/>
    <col min="13054" max="13054" width="8.42578125" style="1" customWidth="1"/>
    <col min="13055" max="13055" width="33.5703125" style="1" customWidth="1"/>
    <col min="13056" max="13056" width="11.140625" style="1" customWidth="1"/>
    <col min="13057" max="13306" width="11.42578125" style="1"/>
    <col min="13307" max="13307" width="5.42578125" style="1" customWidth="1"/>
    <col min="13308" max="13308" width="25.42578125" style="1" customWidth="1"/>
    <col min="13309" max="13309" width="9.140625" style="1" customWidth="1"/>
    <col min="13310" max="13310" width="8.42578125" style="1" customWidth="1"/>
    <col min="13311" max="13311" width="33.5703125" style="1" customWidth="1"/>
    <col min="13312" max="13312" width="11.140625" style="1" customWidth="1"/>
    <col min="13313" max="13562" width="11.42578125" style="1"/>
    <col min="13563" max="13563" width="5.42578125" style="1" customWidth="1"/>
    <col min="13564" max="13564" width="25.42578125" style="1" customWidth="1"/>
    <col min="13565" max="13565" width="9.140625" style="1" customWidth="1"/>
    <col min="13566" max="13566" width="8.42578125" style="1" customWidth="1"/>
    <col min="13567" max="13567" width="33.5703125" style="1" customWidth="1"/>
    <col min="13568" max="13568" width="11.140625" style="1" customWidth="1"/>
    <col min="13569" max="13818" width="11.42578125" style="1"/>
    <col min="13819" max="13819" width="5.42578125" style="1" customWidth="1"/>
    <col min="13820" max="13820" width="25.42578125" style="1" customWidth="1"/>
    <col min="13821" max="13821" width="9.140625" style="1" customWidth="1"/>
    <col min="13822" max="13822" width="8.42578125" style="1" customWidth="1"/>
    <col min="13823" max="13823" width="33.5703125" style="1" customWidth="1"/>
    <col min="13824" max="13824" width="11.140625" style="1" customWidth="1"/>
    <col min="13825" max="14074" width="11.42578125" style="1"/>
    <col min="14075" max="14075" width="5.42578125" style="1" customWidth="1"/>
    <col min="14076" max="14076" width="25.42578125" style="1" customWidth="1"/>
    <col min="14077" max="14077" width="9.140625" style="1" customWidth="1"/>
    <col min="14078" max="14078" width="8.42578125" style="1" customWidth="1"/>
    <col min="14079" max="14079" width="33.5703125" style="1" customWidth="1"/>
    <col min="14080" max="14080" width="11.140625" style="1" customWidth="1"/>
    <col min="14081" max="14330" width="11.42578125" style="1"/>
    <col min="14331" max="14331" width="5.42578125" style="1" customWidth="1"/>
    <col min="14332" max="14332" width="25.42578125" style="1" customWidth="1"/>
    <col min="14333" max="14333" width="9.140625" style="1" customWidth="1"/>
    <col min="14334" max="14334" width="8.42578125" style="1" customWidth="1"/>
    <col min="14335" max="14335" width="33.5703125" style="1" customWidth="1"/>
    <col min="14336" max="14336" width="11.140625" style="1" customWidth="1"/>
    <col min="14337" max="14586" width="11.42578125" style="1"/>
    <col min="14587" max="14587" width="5.42578125" style="1" customWidth="1"/>
    <col min="14588" max="14588" width="25.42578125" style="1" customWidth="1"/>
    <col min="14589" max="14589" width="9.140625" style="1" customWidth="1"/>
    <col min="14590" max="14590" width="8.42578125" style="1" customWidth="1"/>
    <col min="14591" max="14591" width="33.5703125" style="1" customWidth="1"/>
    <col min="14592" max="14592" width="11.140625" style="1" customWidth="1"/>
    <col min="14593" max="14842" width="11.42578125" style="1"/>
    <col min="14843" max="14843" width="5.42578125" style="1" customWidth="1"/>
    <col min="14844" max="14844" width="25.42578125" style="1" customWidth="1"/>
    <col min="14845" max="14845" width="9.140625" style="1" customWidth="1"/>
    <col min="14846" max="14846" width="8.42578125" style="1" customWidth="1"/>
    <col min="14847" max="14847" width="33.5703125" style="1" customWidth="1"/>
    <col min="14848" max="14848" width="11.140625" style="1" customWidth="1"/>
    <col min="14849" max="15098" width="11.42578125" style="1"/>
    <col min="15099" max="15099" width="5.42578125" style="1" customWidth="1"/>
    <col min="15100" max="15100" width="25.42578125" style="1" customWidth="1"/>
    <col min="15101" max="15101" width="9.140625" style="1" customWidth="1"/>
    <col min="15102" max="15102" width="8.42578125" style="1" customWidth="1"/>
    <col min="15103" max="15103" width="33.5703125" style="1" customWidth="1"/>
    <col min="15104" max="15104" width="11.140625" style="1" customWidth="1"/>
    <col min="15105" max="15354" width="11.42578125" style="1"/>
    <col min="15355" max="15355" width="5.42578125" style="1" customWidth="1"/>
    <col min="15356" max="15356" width="25.42578125" style="1" customWidth="1"/>
    <col min="15357" max="15357" width="9.140625" style="1" customWidth="1"/>
    <col min="15358" max="15358" width="8.42578125" style="1" customWidth="1"/>
    <col min="15359" max="15359" width="33.5703125" style="1" customWidth="1"/>
    <col min="15360" max="15360" width="11.140625" style="1" customWidth="1"/>
    <col min="15361" max="15610" width="11.42578125" style="1"/>
    <col min="15611" max="15611" width="5.42578125" style="1" customWidth="1"/>
    <col min="15612" max="15612" width="25.42578125" style="1" customWidth="1"/>
    <col min="15613" max="15613" width="9.140625" style="1" customWidth="1"/>
    <col min="15614" max="15614" width="8.42578125" style="1" customWidth="1"/>
    <col min="15615" max="15615" width="33.5703125" style="1" customWidth="1"/>
    <col min="15616" max="15616" width="11.140625" style="1" customWidth="1"/>
    <col min="15617" max="15866" width="11.42578125" style="1"/>
    <col min="15867" max="15867" width="5.42578125" style="1" customWidth="1"/>
    <col min="15868" max="15868" width="25.42578125" style="1" customWidth="1"/>
    <col min="15869" max="15869" width="9.140625" style="1" customWidth="1"/>
    <col min="15870" max="15870" width="8.42578125" style="1" customWidth="1"/>
    <col min="15871" max="15871" width="33.5703125" style="1" customWidth="1"/>
    <col min="15872" max="15872" width="11.140625" style="1" customWidth="1"/>
    <col min="15873" max="16122" width="11.42578125" style="1"/>
    <col min="16123" max="16123" width="5.42578125" style="1" customWidth="1"/>
    <col min="16124" max="16124" width="25.42578125" style="1" customWidth="1"/>
    <col min="16125" max="16125" width="9.140625" style="1" customWidth="1"/>
    <col min="16126" max="16126" width="8.42578125" style="1" customWidth="1"/>
    <col min="16127" max="16127" width="33.5703125" style="1" customWidth="1"/>
    <col min="16128" max="16128" width="11.140625" style="1" customWidth="1"/>
    <col min="16129" max="16384" width="11.42578125" style="1"/>
  </cols>
  <sheetData>
    <row r="1" spans="1:8" ht="15" customHeight="1" x14ac:dyDescent="0.3">
      <c r="G1" s="87" t="s">
        <v>0</v>
      </c>
    </row>
    <row r="2" spans="1:8" ht="15" customHeight="1" x14ac:dyDescent="0.3">
      <c r="G2" s="3" t="s">
        <v>1</v>
      </c>
    </row>
    <row r="3" spans="1:8" ht="15" customHeight="1" x14ac:dyDescent="0.3"/>
    <row r="4" spans="1:8" s="5" customFormat="1" ht="15" customHeight="1" x14ac:dyDescent="0.25">
      <c r="A4" s="4"/>
    </row>
    <row r="5" spans="1:8" ht="21" customHeight="1" x14ac:dyDescent="0.3">
      <c r="A5" s="150" t="s">
        <v>17</v>
      </c>
      <c r="B5" s="151"/>
      <c r="C5" s="151"/>
      <c r="D5" s="151"/>
      <c r="E5" s="151"/>
      <c r="F5" s="151"/>
      <c r="G5" s="152"/>
    </row>
    <row r="6" spans="1:8" ht="30" customHeight="1" x14ac:dyDescent="0.3">
      <c r="A6" s="153" t="s">
        <v>2</v>
      </c>
      <c r="B6" s="153"/>
      <c r="C6" s="153"/>
      <c r="D6" s="153"/>
      <c r="E6" s="153"/>
      <c r="F6" s="153"/>
      <c r="G6" s="153"/>
    </row>
    <row r="7" spans="1:8" ht="23.25" customHeight="1" x14ac:dyDescent="0.3">
      <c r="A7" s="6" t="s">
        <v>3</v>
      </c>
      <c r="B7" s="6" t="s">
        <v>4</v>
      </c>
      <c r="C7" s="6">
        <v>2019</v>
      </c>
      <c r="D7" s="6">
        <v>2020</v>
      </c>
      <c r="E7" s="6">
        <v>2021</v>
      </c>
      <c r="F7" s="6">
        <v>2022</v>
      </c>
      <c r="G7" s="6" t="s">
        <v>16</v>
      </c>
    </row>
    <row r="8" spans="1:8" ht="4.5" customHeight="1" x14ac:dyDescent="0.3">
      <c r="A8" s="7"/>
      <c r="B8" s="7"/>
      <c r="C8" s="7"/>
      <c r="D8" s="7"/>
      <c r="E8" s="7"/>
      <c r="F8" s="7"/>
      <c r="G8" s="7"/>
    </row>
    <row r="9" spans="1:8" ht="15" customHeight="1" x14ac:dyDescent="0.3">
      <c r="A9" s="8" t="s">
        <v>5</v>
      </c>
      <c r="B9" s="9"/>
      <c r="C9" s="9"/>
      <c r="D9" s="9"/>
      <c r="E9" s="9"/>
      <c r="F9" s="10"/>
      <c r="G9" s="10"/>
    </row>
    <row r="10" spans="1:8" ht="27.95" customHeight="1" x14ac:dyDescent="0.3">
      <c r="A10" s="11">
        <v>1</v>
      </c>
      <c r="B10" s="12" t="s">
        <v>6</v>
      </c>
      <c r="C10" s="18">
        <v>84097</v>
      </c>
      <c r="D10" s="18">
        <v>57693</v>
      </c>
      <c r="E10" s="18">
        <v>88257</v>
      </c>
      <c r="F10" s="18">
        <f>capacitacion!B11</f>
        <v>111849</v>
      </c>
      <c r="G10" s="18">
        <f>F10-E10</f>
        <v>23592</v>
      </c>
      <c r="H10" s="17"/>
    </row>
    <row r="11" spans="1:8" ht="27.95" customHeight="1" x14ac:dyDescent="0.3">
      <c r="A11" s="32">
        <v>2</v>
      </c>
      <c r="B11" s="33" t="s">
        <v>7</v>
      </c>
      <c r="C11" s="34">
        <v>13371</v>
      </c>
      <c r="D11" s="34">
        <v>4342</v>
      </c>
      <c r="E11" s="34">
        <v>6856</v>
      </c>
      <c r="F11" s="34">
        <f>NacionalCobertura7911323694[[#This Row],[Valor]]</f>
        <v>8329</v>
      </c>
      <c r="G11" s="34">
        <f>F11-E11</f>
        <v>1473</v>
      </c>
      <c r="H11" s="17"/>
    </row>
    <row r="12" spans="1:8" ht="27.95" customHeight="1" x14ac:dyDescent="0.3">
      <c r="A12" s="11">
        <v>3</v>
      </c>
      <c r="B12" s="12" t="s">
        <v>113</v>
      </c>
      <c r="C12" s="18">
        <v>103317</v>
      </c>
      <c r="D12" s="18">
        <v>42661</v>
      </c>
      <c r="E12" s="18">
        <v>54540</v>
      </c>
      <c r="F12" s="18">
        <f>certificación!B11</f>
        <v>45027</v>
      </c>
      <c r="G12" s="18">
        <f>F12-E12</f>
        <v>-9513</v>
      </c>
      <c r="H12" s="17"/>
    </row>
    <row r="13" spans="1:8" ht="27.95" customHeight="1" x14ac:dyDescent="0.3">
      <c r="A13" s="14">
        <v>4</v>
      </c>
      <c r="B13" s="15" t="s">
        <v>114</v>
      </c>
      <c r="C13" s="16">
        <v>142765</v>
      </c>
      <c r="D13" s="16">
        <v>58089</v>
      </c>
      <c r="E13" s="16">
        <v>71254</v>
      </c>
      <c r="F13" s="16">
        <f>Evaluación!B11</f>
        <v>59020</v>
      </c>
      <c r="G13" s="16">
        <f>F13-E13</f>
        <v>-12234</v>
      </c>
      <c r="H13" s="17"/>
    </row>
    <row r="14" spans="1:8" ht="27.95" customHeight="1" x14ac:dyDescent="0.3">
      <c r="A14" s="11">
        <v>5</v>
      </c>
      <c r="B14" s="12" t="s">
        <v>103</v>
      </c>
      <c r="C14" s="13">
        <v>2.4</v>
      </c>
      <c r="D14" s="13">
        <v>1</v>
      </c>
      <c r="E14" s="13">
        <v>1.5</v>
      </c>
      <c r="F14" s="13">
        <f>becas_ext!B11</f>
        <v>2</v>
      </c>
      <c r="G14" s="13">
        <f>F14-E14</f>
        <v>0.5</v>
      </c>
      <c r="H14" s="17"/>
    </row>
    <row r="15" spans="1:8" ht="9" customHeight="1" x14ac:dyDescent="0.3">
      <c r="A15" s="19"/>
      <c r="B15" s="20"/>
      <c r="C15" s="21"/>
      <c r="D15" s="21"/>
      <c r="E15" s="21"/>
      <c r="F15" s="21"/>
      <c r="G15" s="21"/>
    </row>
    <row r="16" spans="1:8" ht="15" customHeight="1" x14ac:dyDescent="0.3">
      <c r="A16" s="22" t="s">
        <v>8</v>
      </c>
      <c r="B16" s="23"/>
      <c r="C16" s="23"/>
      <c r="D16" s="23"/>
      <c r="E16" s="23"/>
      <c r="F16" s="24"/>
      <c r="G16" s="24"/>
    </row>
    <row r="17" spans="1:8" ht="35.1" customHeight="1" x14ac:dyDescent="0.3">
      <c r="A17" s="25">
        <v>6</v>
      </c>
      <c r="B17" s="26" t="s">
        <v>9</v>
      </c>
      <c r="C17" s="27">
        <v>27.31738796086114</v>
      </c>
      <c r="D17" s="27">
        <v>26.686597273668571</v>
      </c>
      <c r="E17" s="27">
        <v>30.744068475501003</v>
      </c>
      <c r="F17" s="27">
        <f>cd!D13</f>
        <v>31.041256383348536</v>
      </c>
      <c r="G17" s="28">
        <f t="shared" ref="G17:G23" si="0">F17-E17</f>
        <v>0.29718790784753324</v>
      </c>
      <c r="H17" s="29"/>
    </row>
    <row r="18" spans="1:8" ht="35.1" customHeight="1" x14ac:dyDescent="0.3">
      <c r="A18" s="11">
        <v>7</v>
      </c>
      <c r="B18" s="30" t="s">
        <v>10</v>
      </c>
      <c r="C18" s="31">
        <v>99.356131025800337</v>
      </c>
      <c r="D18" s="31">
        <v>98.042123660649253</v>
      </c>
      <c r="E18" s="31">
        <v>97.226506011380181</v>
      </c>
      <c r="F18" s="31">
        <f>eprt!D13</f>
        <v>97.592807392867982</v>
      </c>
      <c r="G18" s="31">
        <f t="shared" si="0"/>
        <v>0.36630138148780134</v>
      </c>
      <c r="H18" s="29"/>
    </row>
    <row r="19" spans="1:8" ht="39" customHeight="1" x14ac:dyDescent="0.3">
      <c r="A19" s="25">
        <v>8</v>
      </c>
      <c r="B19" s="26" t="s">
        <v>11</v>
      </c>
      <c r="C19" s="28">
        <v>99.996187053411617</v>
      </c>
      <c r="D19" s="28">
        <v>100</v>
      </c>
      <c r="E19" s="28">
        <v>100</v>
      </c>
      <c r="F19" s="28">
        <f>epr!D13</f>
        <v>100</v>
      </c>
      <c r="G19" s="28">
        <f t="shared" si="0"/>
        <v>0</v>
      </c>
      <c r="H19" s="29"/>
    </row>
    <row r="20" spans="1:8" ht="41.25" customHeight="1" x14ac:dyDescent="0.3">
      <c r="A20" s="11">
        <v>9</v>
      </c>
      <c r="B20" s="30" t="s">
        <v>12</v>
      </c>
      <c r="C20" s="31">
        <v>99.35612774724531</v>
      </c>
      <c r="D20" s="31">
        <v>98.042123660649253</v>
      </c>
      <c r="E20" s="31">
        <v>97.226506011380181</v>
      </c>
      <c r="F20" s="31">
        <f>egc!D13</f>
        <v>97.592807392867982</v>
      </c>
      <c r="G20" s="31">
        <f t="shared" si="0"/>
        <v>0.36630138148780134</v>
      </c>
      <c r="H20" s="29"/>
    </row>
    <row r="21" spans="1:8" ht="40.5" customHeight="1" x14ac:dyDescent="0.3">
      <c r="A21" s="25">
        <v>10</v>
      </c>
      <c r="B21" s="26" t="s">
        <v>13</v>
      </c>
      <c r="C21" s="28">
        <v>100</v>
      </c>
      <c r="D21" s="28">
        <v>0</v>
      </c>
      <c r="E21" s="28">
        <v>0</v>
      </c>
      <c r="F21" s="28">
        <f>egi!D13</f>
        <v>0</v>
      </c>
      <c r="G21" s="28">
        <f t="shared" si="0"/>
        <v>0</v>
      </c>
      <c r="H21" s="29"/>
    </row>
    <row r="22" spans="1:8" ht="35.1" customHeight="1" x14ac:dyDescent="0.3">
      <c r="A22" s="11">
        <v>11</v>
      </c>
      <c r="B22" s="30" t="s">
        <v>14</v>
      </c>
      <c r="C22" s="31">
        <v>2.7250614427223896</v>
      </c>
      <c r="D22" s="31">
        <v>1.7525438516148375</v>
      </c>
      <c r="E22" s="31">
        <v>0.7788115895251132</v>
      </c>
      <c r="F22" s="31">
        <f>auto!D13</f>
        <v>0.95318778924319814</v>
      </c>
      <c r="G22" s="31">
        <f t="shared" si="0"/>
        <v>0.17437619971808493</v>
      </c>
      <c r="H22" s="29"/>
    </row>
    <row r="23" spans="1:8" ht="35.1" customHeight="1" x14ac:dyDescent="0.3">
      <c r="A23" s="25">
        <v>12</v>
      </c>
      <c r="B23" s="26" t="s">
        <v>15</v>
      </c>
      <c r="C23" s="28">
        <v>114.47558775735016</v>
      </c>
      <c r="D23" s="28">
        <v>81.652816024058964</v>
      </c>
      <c r="E23" s="28">
        <v>65.620130849740733</v>
      </c>
      <c r="F23" s="28">
        <f>capip!D13</f>
        <v>93.786127423241865</v>
      </c>
      <c r="G23" s="28">
        <f t="shared" si="0"/>
        <v>28.165996573501133</v>
      </c>
      <c r="H23" s="29"/>
    </row>
    <row r="24" spans="1:8" x14ac:dyDescent="0.3">
      <c r="A24" s="154"/>
      <c r="B24" s="154"/>
      <c r="C24" s="154"/>
      <c r="D24" s="154"/>
      <c r="E24" s="154"/>
      <c r="F24" s="154"/>
      <c r="G24" s="154"/>
    </row>
    <row r="25" spans="1:8" ht="13.5" customHeight="1" x14ac:dyDescent="0.3">
      <c r="A25" s="155"/>
      <c r="B25" s="155"/>
      <c r="C25" s="155"/>
      <c r="D25" s="155"/>
      <c r="E25" s="155"/>
      <c r="F25" s="155"/>
      <c r="G25" s="155"/>
    </row>
    <row r="26" spans="1:8" x14ac:dyDescent="0.3">
      <c r="B26" s="149" t="s">
        <v>106</v>
      </c>
      <c r="C26" s="149"/>
      <c r="D26" s="144"/>
      <c r="E26" s="148" t="s">
        <v>107</v>
      </c>
      <c r="F26" s="148"/>
    </row>
    <row r="27" spans="1:8" x14ac:dyDescent="0.3">
      <c r="B27" s="145"/>
      <c r="C27" s="145"/>
      <c r="D27" s="144"/>
      <c r="E27" s="146"/>
      <c r="F27" s="146"/>
    </row>
    <row r="28" spans="1:8" x14ac:dyDescent="0.3">
      <c r="B28" s="145"/>
      <c r="C28" s="145"/>
      <c r="D28" s="144"/>
      <c r="E28" s="146"/>
      <c r="F28" s="146"/>
    </row>
    <row r="29" spans="1:8" x14ac:dyDescent="0.3">
      <c r="B29" s="145"/>
      <c r="C29" s="145"/>
      <c r="D29" s="144"/>
      <c r="E29" s="146"/>
      <c r="F29" s="146"/>
    </row>
    <row r="30" spans="1:8" x14ac:dyDescent="0.3">
      <c r="B30" s="145"/>
      <c r="C30" s="145"/>
      <c r="D30" s="144"/>
      <c r="E30" s="146"/>
      <c r="F30" s="146"/>
    </row>
    <row r="31" spans="1:8" x14ac:dyDescent="0.3">
      <c r="B31" s="148" t="s">
        <v>111</v>
      </c>
      <c r="C31" s="148"/>
      <c r="D31" s="144"/>
      <c r="E31" s="149" t="s">
        <v>108</v>
      </c>
      <c r="F31" s="149"/>
    </row>
    <row r="32" spans="1:8" x14ac:dyDescent="0.3">
      <c r="B32" s="148" t="s">
        <v>109</v>
      </c>
      <c r="C32" s="148"/>
      <c r="D32" s="144"/>
      <c r="E32" s="144" t="s">
        <v>110</v>
      </c>
      <c r="F32" s="144"/>
    </row>
  </sheetData>
  <mergeCells count="9">
    <mergeCell ref="B31:C31"/>
    <mergeCell ref="E31:F31"/>
    <mergeCell ref="B32:C32"/>
    <mergeCell ref="A5:G5"/>
    <mergeCell ref="A6:G6"/>
    <mergeCell ref="A24:G24"/>
    <mergeCell ref="A25:G25"/>
    <mergeCell ref="B26:C26"/>
    <mergeCell ref="E26:F26"/>
  </mergeCells>
  <printOptions horizontalCentered="1"/>
  <pageMargins left="0.31496062992125984" right="0.31496062992125984" top="0.55118110236220474" bottom="0.55118110236220474" header="0.31496062992125984" footer="0.31496062992125984"/>
  <pageSetup scale="92" orientation="portrait" r:id="rId1"/>
  <headerFooter>
    <oddFooter>&amp;C&amp;"Montserrat,Normal"&amp;8Página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130C-2B65-48F5-B83E-6A35C477C715}">
  <sheetPr>
    <tabColor rgb="FF00B050"/>
  </sheetPr>
  <dimension ref="A1:K38"/>
  <sheetViews>
    <sheetView showGridLines="0" view="pageBreakPreview" topLeftCell="A19" zoomScaleNormal="100" zoomScaleSheetLayoutView="100" workbookViewId="0">
      <selection activeCell="H28" sqref="H28"/>
    </sheetView>
  </sheetViews>
  <sheetFormatPr baseColWidth="10" defaultColWidth="11.42578125" defaultRowHeight="13.5" x14ac:dyDescent="0.25"/>
  <cols>
    <col min="1" max="1" width="23.42578125" style="72" customWidth="1"/>
    <col min="2" max="4" width="23.140625" style="72" customWidth="1"/>
    <col min="5" max="5" width="11.5703125" style="72" bestFit="1" customWidth="1"/>
    <col min="6" max="6" width="15.140625" style="72" bestFit="1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11" customFormat="1" ht="15" customHeight="1" x14ac:dyDescent="0.3">
      <c r="D1" s="35" t="s">
        <v>0</v>
      </c>
      <c r="F1" s="72"/>
    </row>
    <row r="2" spans="1:11" customFormat="1" ht="15" customHeight="1" x14ac:dyDescent="0.25">
      <c r="D2" s="36" t="s">
        <v>1</v>
      </c>
      <c r="F2" s="72"/>
    </row>
    <row r="3" spans="1:11" customFormat="1" ht="15" customHeight="1" x14ac:dyDescent="0.25">
      <c r="B3" s="37"/>
      <c r="C3" s="37"/>
      <c r="D3" s="37"/>
    </row>
    <row r="4" spans="1:11" customFormat="1" ht="12.75" customHeight="1" x14ac:dyDescent="0.25">
      <c r="B4" s="37"/>
      <c r="C4" s="37"/>
      <c r="D4" s="37"/>
    </row>
    <row r="5" spans="1:11" customFormat="1" ht="37.5" customHeight="1" x14ac:dyDescent="0.25">
      <c r="A5" s="40" t="s">
        <v>82</v>
      </c>
      <c r="B5" s="41"/>
      <c r="C5" s="41"/>
      <c r="D5" s="41"/>
    </row>
    <row r="6" spans="1:11" customFormat="1" ht="25.5" customHeight="1" x14ac:dyDescent="0.25">
      <c r="A6" s="98" t="s">
        <v>67</v>
      </c>
      <c r="C6" s="44"/>
      <c r="D6" s="44"/>
    </row>
    <row r="7" spans="1:11" customFormat="1" ht="12.75" customHeight="1" x14ac:dyDescent="0.35">
      <c r="A7" s="53"/>
      <c r="B7" s="156"/>
      <c r="C7" s="156"/>
      <c r="D7" s="156"/>
    </row>
    <row r="8" spans="1:11" s="119" customFormat="1" ht="40.5" x14ac:dyDescent="0.25">
      <c r="A8" s="99" t="s">
        <v>19</v>
      </c>
      <c r="B8" s="100" t="s">
        <v>83</v>
      </c>
      <c r="C8" s="100" t="s">
        <v>84</v>
      </c>
      <c r="D8" s="100" t="s">
        <v>85</v>
      </c>
      <c r="E8" s="117"/>
      <c r="F8" s="118"/>
      <c r="G8" s="118"/>
      <c r="H8" s="118"/>
      <c r="I8" s="118"/>
      <c r="J8" s="118"/>
      <c r="K8" s="118"/>
    </row>
    <row r="9" spans="1:11" ht="15.75" hidden="1" x14ac:dyDescent="0.3">
      <c r="A9" s="103" t="s">
        <v>57</v>
      </c>
      <c r="B9" s="104"/>
      <c r="C9" s="104"/>
      <c r="D9" s="105"/>
      <c r="E9"/>
      <c r="F9"/>
      <c r="G9"/>
      <c r="H9"/>
      <c r="I9"/>
      <c r="J9"/>
      <c r="K9"/>
    </row>
    <row r="10" spans="1:11" ht="15.75" x14ac:dyDescent="0.3">
      <c r="A10" s="106">
        <v>2019</v>
      </c>
      <c r="B10" s="107">
        <v>936770.91599999997</v>
      </c>
      <c r="C10" s="107">
        <v>930739.30799999996</v>
      </c>
      <c r="D10" s="108">
        <f>(C10/B10)*100</f>
        <v>99.35612774724531</v>
      </c>
      <c r="E10"/>
      <c r="F10"/>
      <c r="G10"/>
      <c r="H10"/>
      <c r="I10"/>
      <c r="J10"/>
      <c r="K10"/>
    </row>
    <row r="11" spans="1:11" ht="15.75" x14ac:dyDescent="0.3">
      <c r="A11" s="109">
        <v>2020</v>
      </c>
      <c r="B11" s="110">
        <v>968900.978</v>
      </c>
      <c r="C11" s="110">
        <v>949931.09499999997</v>
      </c>
      <c r="D11" s="111">
        <f>(C11/B11)*100</f>
        <v>98.042123660649253</v>
      </c>
      <c r="E11"/>
      <c r="F11"/>
      <c r="G11"/>
      <c r="H11"/>
      <c r="I11"/>
      <c r="J11"/>
      <c r="K11"/>
    </row>
    <row r="12" spans="1:11" ht="15.75" x14ac:dyDescent="0.3">
      <c r="A12" s="112">
        <v>2021</v>
      </c>
      <c r="B12" s="107">
        <v>1056806.473</v>
      </c>
      <c r="C12" s="107">
        <v>1027496.009</v>
      </c>
      <c r="D12" s="108">
        <f t="shared" ref="D12" si="0">(C12/B12)*100</f>
        <v>97.226506011380181</v>
      </c>
      <c r="E12"/>
      <c r="F12"/>
      <c r="G12"/>
      <c r="H12"/>
      <c r="I12"/>
      <c r="J12"/>
      <c r="K12"/>
    </row>
    <row r="13" spans="1:11" ht="15.75" x14ac:dyDescent="0.3">
      <c r="A13" s="109">
        <v>2022</v>
      </c>
      <c r="B13" s="110">
        <v>1118005.8430000001</v>
      </c>
      <c r="C13" s="110">
        <v>1091093.2890000001</v>
      </c>
      <c r="D13" s="111">
        <f>IF(B13=0,0,((C13/B13)*100))</f>
        <v>97.592807392867982</v>
      </c>
      <c r="E13"/>
      <c r="F13"/>
      <c r="G13"/>
      <c r="H13"/>
      <c r="I13"/>
      <c r="J13"/>
      <c r="K13"/>
    </row>
    <row r="14" spans="1:11" ht="12" customHeight="1" x14ac:dyDescent="0.25">
      <c r="A14" s="89"/>
      <c r="B14" s="113"/>
      <c r="C14" s="113"/>
      <c r="D14" s="114"/>
      <c r="E14"/>
      <c r="F14"/>
      <c r="G14"/>
      <c r="H14"/>
      <c r="I14"/>
      <c r="J14"/>
      <c r="K14"/>
    </row>
    <row r="15" spans="1:11" ht="20.25" customHeight="1" x14ac:dyDescent="0.3">
      <c r="A15" s="115" t="s">
        <v>21</v>
      </c>
      <c r="B15" s="116">
        <f>B13-B12</f>
        <v>61199.370000000112</v>
      </c>
      <c r="C15" s="116">
        <f t="shared" ref="C15:D15" si="1">C13-C12</f>
        <v>63597.280000000144</v>
      </c>
      <c r="D15" s="116">
        <f t="shared" si="1"/>
        <v>0.36630138148780134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7.25" customHeight="1" x14ac:dyDescent="0.25">
      <c r="A17" t="str">
        <f>A8</f>
        <v>Año</v>
      </c>
      <c r="B17" t="str">
        <f>B8</f>
        <v>Presupuesto Reprogramado
(Gasto Corriente)</v>
      </c>
      <c r="C17" t="str">
        <f>C8</f>
        <v>Presupuesto Ejercido (Gasto Corriente)</v>
      </c>
      <c r="D17" s="121" t="str">
        <f>D8</f>
        <v xml:space="preserve">Evolución del Gasto Corriente </v>
      </c>
      <c r="E17"/>
      <c r="F17"/>
      <c r="G17"/>
      <c r="H17"/>
      <c r="I17"/>
      <c r="J17"/>
      <c r="K17"/>
    </row>
    <row r="18" spans="1:11" ht="15" x14ac:dyDescent="0.25">
      <c r="A18">
        <f t="shared" ref="A18:D21" si="2">A10</f>
        <v>2019</v>
      </c>
      <c r="B18">
        <f t="shared" si="2"/>
        <v>936770.91599999997</v>
      </c>
      <c r="C18">
        <f t="shared" si="2"/>
        <v>930739.30799999996</v>
      </c>
      <c r="D18">
        <f t="shared" si="2"/>
        <v>99.35612774724531</v>
      </c>
      <c r="E18"/>
      <c r="F18"/>
      <c r="G18"/>
      <c r="H18"/>
      <c r="I18"/>
      <c r="J18"/>
      <c r="K18"/>
    </row>
    <row r="19" spans="1:11" ht="15" x14ac:dyDescent="0.25">
      <c r="A19">
        <f t="shared" si="2"/>
        <v>2020</v>
      </c>
      <c r="B19">
        <f t="shared" si="2"/>
        <v>968900.978</v>
      </c>
      <c r="C19">
        <f t="shared" si="2"/>
        <v>949931.09499999997</v>
      </c>
      <c r="D19">
        <f t="shared" si="2"/>
        <v>98.042123660649253</v>
      </c>
      <c r="E19"/>
      <c r="F19"/>
      <c r="G19"/>
      <c r="H19"/>
      <c r="I19"/>
      <c r="J19"/>
      <c r="K19"/>
    </row>
    <row r="20" spans="1:11" ht="15" x14ac:dyDescent="0.25">
      <c r="A20">
        <f t="shared" si="2"/>
        <v>2021</v>
      </c>
      <c r="B20">
        <f t="shared" si="2"/>
        <v>1056806.473</v>
      </c>
      <c r="C20">
        <f t="shared" si="2"/>
        <v>1027496.009</v>
      </c>
      <c r="D20">
        <f t="shared" si="2"/>
        <v>97.226506011380181</v>
      </c>
      <c r="E20"/>
      <c r="F20"/>
      <c r="G20"/>
      <c r="H20"/>
      <c r="I20"/>
      <c r="J20"/>
      <c r="K20"/>
    </row>
    <row r="21" spans="1:11" ht="15" x14ac:dyDescent="0.25">
      <c r="A21">
        <f t="shared" si="2"/>
        <v>2022</v>
      </c>
      <c r="B21">
        <f t="shared" si="2"/>
        <v>1118005.8430000001</v>
      </c>
      <c r="C21">
        <f t="shared" si="2"/>
        <v>1091093.2890000001</v>
      </c>
      <c r="D21">
        <f t="shared" si="2"/>
        <v>97.592807392867982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21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.75" x14ac:dyDescent="0.3">
      <c r="A36" s="74" t="s">
        <v>112</v>
      </c>
      <c r="B36" s="78"/>
      <c r="C36" s="78"/>
      <c r="D36" s="78"/>
      <c r="E36"/>
      <c r="F36"/>
      <c r="G36"/>
      <c r="H36"/>
      <c r="I36"/>
      <c r="J36"/>
      <c r="K36"/>
    </row>
    <row r="37" spans="1:11" ht="15.75" x14ac:dyDescent="0.3">
      <c r="A37" s="74" t="str">
        <f>+cd!A37</f>
        <v>Fecha de Corte: 30 de septiembre de 2022.</v>
      </c>
      <c r="B37" s="78"/>
      <c r="C37" s="78"/>
      <c r="D37" s="78"/>
      <c r="E37"/>
      <c r="F37"/>
      <c r="G37"/>
      <c r="H37"/>
      <c r="I37"/>
      <c r="J37"/>
      <c r="K37"/>
    </row>
    <row r="38" spans="1:11" ht="15.75" x14ac:dyDescent="0.3">
      <c r="A38" s="78"/>
      <c r="B38" s="78"/>
      <c r="C38" s="78"/>
      <c r="D38" s="78"/>
      <c r="E38"/>
      <c r="F38"/>
      <c r="G38"/>
      <c r="H38"/>
      <c r="I38"/>
      <c r="J38"/>
      <c r="K38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7B15-D7F7-458E-BBCB-A5BE6527253A}">
  <sheetPr>
    <tabColor rgb="FF00B050"/>
  </sheetPr>
  <dimension ref="A1:K38"/>
  <sheetViews>
    <sheetView showGridLines="0" view="pageBreakPreview" topLeftCell="A22" zoomScale="115" zoomScaleNormal="100" zoomScaleSheetLayoutView="115" workbookViewId="0">
      <selection activeCell="H28" sqref="H28"/>
    </sheetView>
  </sheetViews>
  <sheetFormatPr baseColWidth="10" defaultColWidth="11.42578125" defaultRowHeight="13.5" x14ac:dyDescent="0.25"/>
  <cols>
    <col min="1" max="1" width="23.42578125" style="72" customWidth="1"/>
    <col min="2" max="4" width="23.140625" style="72" customWidth="1"/>
    <col min="5" max="5" width="11.5703125" style="72" bestFit="1" customWidth="1"/>
    <col min="6" max="6" width="15.140625" style="72" bestFit="1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11" customFormat="1" ht="15" customHeight="1" x14ac:dyDescent="0.3">
      <c r="D1" s="35" t="s">
        <v>0</v>
      </c>
      <c r="F1" s="72"/>
    </row>
    <row r="2" spans="1:11" customFormat="1" ht="15" customHeight="1" x14ac:dyDescent="0.25">
      <c r="D2" s="36" t="s">
        <v>1</v>
      </c>
      <c r="F2" s="72"/>
    </row>
    <row r="3" spans="1:11" customFormat="1" ht="15" customHeight="1" x14ac:dyDescent="0.25">
      <c r="B3" s="37"/>
      <c r="C3" s="37"/>
      <c r="D3" s="37"/>
    </row>
    <row r="4" spans="1:11" customFormat="1" ht="12.75" customHeight="1" x14ac:dyDescent="0.25">
      <c r="B4" s="37"/>
      <c r="C4" s="37"/>
      <c r="D4" s="37"/>
    </row>
    <row r="5" spans="1:11" customFormat="1" ht="33" customHeight="1" x14ac:dyDescent="0.25">
      <c r="A5" s="40" t="s">
        <v>86</v>
      </c>
      <c r="B5" s="41"/>
      <c r="C5" s="41"/>
      <c r="D5" s="41"/>
    </row>
    <row r="6" spans="1:11" customFormat="1" ht="25.5" customHeight="1" x14ac:dyDescent="0.25">
      <c r="A6" s="98" t="s">
        <v>67</v>
      </c>
      <c r="C6" s="44"/>
      <c r="D6" s="44"/>
    </row>
    <row r="7" spans="1:11" customFormat="1" ht="12.75" customHeight="1" x14ac:dyDescent="0.35">
      <c r="A7" s="53"/>
      <c r="B7" s="156"/>
      <c r="C7" s="156"/>
      <c r="D7" s="156"/>
    </row>
    <row r="8" spans="1:11" s="102" customFormat="1" ht="40.5" x14ac:dyDescent="0.25">
      <c r="A8" s="99" t="s">
        <v>19</v>
      </c>
      <c r="B8" s="100" t="s">
        <v>87</v>
      </c>
      <c r="C8" s="100" t="s">
        <v>88</v>
      </c>
      <c r="D8" s="100" t="s">
        <v>89</v>
      </c>
      <c r="E8" s="127"/>
      <c r="F8" s="101"/>
      <c r="G8" s="101"/>
      <c r="H8" s="101"/>
      <c r="I8" s="101"/>
      <c r="J8" s="101"/>
      <c r="K8" s="101"/>
    </row>
    <row r="9" spans="1:11" ht="15.75" hidden="1" x14ac:dyDescent="0.3">
      <c r="A9" s="103" t="s">
        <v>57</v>
      </c>
      <c r="B9" s="104"/>
      <c r="C9" s="104"/>
      <c r="D9" s="105"/>
      <c r="E9"/>
      <c r="F9"/>
      <c r="G9"/>
      <c r="H9"/>
      <c r="I9"/>
      <c r="J9"/>
      <c r="K9"/>
    </row>
    <row r="10" spans="1:11" ht="15.75" x14ac:dyDescent="0.3">
      <c r="A10" s="106">
        <v>2019</v>
      </c>
      <c r="B10" s="107">
        <v>5</v>
      </c>
      <c r="C10" s="107">
        <v>5</v>
      </c>
      <c r="D10" s="108">
        <f>IF(B10=0,0,C10/B10*100)</f>
        <v>100</v>
      </c>
      <c r="E10"/>
      <c r="F10"/>
      <c r="G10"/>
      <c r="H10"/>
      <c r="I10"/>
      <c r="J10"/>
      <c r="K10"/>
    </row>
    <row r="11" spans="1:11" ht="15.75" x14ac:dyDescent="0.3">
      <c r="A11" s="109">
        <v>2020</v>
      </c>
      <c r="B11" s="110">
        <v>0</v>
      </c>
      <c r="C11" s="110">
        <v>0</v>
      </c>
      <c r="D11" s="111">
        <f>IF(B11=0,0,C11/B11*100)</f>
        <v>0</v>
      </c>
      <c r="E11"/>
      <c r="F11"/>
      <c r="G11"/>
      <c r="H11"/>
      <c r="I11"/>
      <c r="J11"/>
      <c r="K11"/>
    </row>
    <row r="12" spans="1:11" ht="15.75" x14ac:dyDescent="0.3">
      <c r="A12" s="112">
        <v>2021</v>
      </c>
      <c r="B12" s="107">
        <v>0</v>
      </c>
      <c r="C12" s="107">
        <v>0</v>
      </c>
      <c r="D12" s="108">
        <f>IF(B12=0,0,C12/B12*100)</f>
        <v>0</v>
      </c>
      <c r="E12"/>
      <c r="F12"/>
      <c r="G12"/>
      <c r="H12"/>
      <c r="I12"/>
      <c r="J12"/>
      <c r="K12"/>
    </row>
    <row r="13" spans="1:11" ht="15.75" x14ac:dyDescent="0.3">
      <c r="A13" s="109">
        <v>2022</v>
      </c>
      <c r="B13" s="107">
        <v>0</v>
      </c>
      <c r="C13" s="107">
        <v>0</v>
      </c>
      <c r="D13" s="111">
        <f>IF(B13=0,0,C13/B13*100)</f>
        <v>0</v>
      </c>
      <c r="E13"/>
      <c r="F13"/>
      <c r="G13"/>
      <c r="H13"/>
      <c r="I13"/>
      <c r="J13"/>
      <c r="K13"/>
    </row>
    <row r="14" spans="1:11" ht="12" customHeight="1" x14ac:dyDescent="0.25">
      <c r="A14" s="89"/>
      <c r="B14" s="113"/>
      <c r="C14" s="113"/>
      <c r="D14" s="114"/>
      <c r="E14"/>
      <c r="F14"/>
      <c r="G14"/>
      <c r="H14"/>
      <c r="I14"/>
      <c r="J14"/>
      <c r="K14"/>
    </row>
    <row r="15" spans="1:11" ht="20.25" customHeight="1" x14ac:dyDescent="0.3">
      <c r="A15" s="115" t="s">
        <v>21</v>
      </c>
      <c r="B15" s="116">
        <f>B13-B12</f>
        <v>0</v>
      </c>
      <c r="C15" s="116">
        <f t="shared" ref="C15:D15" si="0">C13-C12</f>
        <v>0</v>
      </c>
      <c r="D15" s="116">
        <f t="shared" si="0"/>
        <v>0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7.25" customHeight="1" x14ac:dyDescent="0.25">
      <c r="A17" t="str">
        <f>A8</f>
        <v>Año</v>
      </c>
      <c r="B17" t="str">
        <f>B8</f>
        <v>Presupuesto Reprogramado
(Gasto de Inversión)</v>
      </c>
      <c r="C17" t="str">
        <f>C8</f>
        <v>Presupuesto Ejercido (Gasto de Inversión)</v>
      </c>
      <c r="D17" s="121" t="str">
        <f>D8</f>
        <v>Evolución del Gasto de Inversión</v>
      </c>
      <c r="E17"/>
      <c r="F17"/>
      <c r="G17"/>
      <c r="H17"/>
      <c r="I17"/>
      <c r="J17"/>
      <c r="K17"/>
    </row>
    <row r="18" spans="1:11" ht="15" x14ac:dyDescent="0.25">
      <c r="A18">
        <f t="shared" ref="A18:D21" si="1">A10</f>
        <v>2019</v>
      </c>
      <c r="B18">
        <f t="shared" si="1"/>
        <v>5</v>
      </c>
      <c r="C18">
        <f t="shared" si="1"/>
        <v>5</v>
      </c>
      <c r="D18">
        <f t="shared" si="1"/>
        <v>100</v>
      </c>
      <c r="E18"/>
      <c r="F18"/>
      <c r="G18"/>
      <c r="H18"/>
      <c r="I18"/>
      <c r="J18"/>
      <c r="K18"/>
    </row>
    <row r="19" spans="1:11" ht="15" x14ac:dyDescent="0.25">
      <c r="A19">
        <f t="shared" si="1"/>
        <v>2020</v>
      </c>
      <c r="B19">
        <f t="shared" si="1"/>
        <v>0</v>
      </c>
      <c r="C19">
        <f t="shared" si="1"/>
        <v>0</v>
      </c>
      <c r="D19">
        <f t="shared" si="1"/>
        <v>0</v>
      </c>
      <c r="E19"/>
      <c r="F19"/>
      <c r="G19"/>
      <c r="H19"/>
      <c r="I19"/>
      <c r="J19"/>
      <c r="K19"/>
    </row>
    <row r="20" spans="1:11" ht="15" x14ac:dyDescent="0.25">
      <c r="A20">
        <f t="shared" si="1"/>
        <v>2021</v>
      </c>
      <c r="B20">
        <f t="shared" si="1"/>
        <v>0</v>
      </c>
      <c r="C20">
        <f t="shared" si="1"/>
        <v>0</v>
      </c>
      <c r="D20">
        <f t="shared" si="1"/>
        <v>0</v>
      </c>
      <c r="E20"/>
      <c r="F20"/>
      <c r="G20"/>
      <c r="H20"/>
      <c r="I20"/>
      <c r="J20"/>
      <c r="K20"/>
    </row>
    <row r="21" spans="1:11" ht="15" x14ac:dyDescent="0.25">
      <c r="A21">
        <f t="shared" si="1"/>
        <v>2022</v>
      </c>
      <c r="B21">
        <f t="shared" si="1"/>
        <v>0</v>
      </c>
      <c r="C21">
        <f t="shared" si="1"/>
        <v>0</v>
      </c>
      <c r="D21">
        <f t="shared" si="1"/>
        <v>0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21" customHeight="1" x14ac:dyDescent="0.25">
      <c r="A35" s="128"/>
      <c r="B35"/>
      <c r="C35"/>
      <c r="D35"/>
      <c r="E35"/>
      <c r="F35"/>
      <c r="G35"/>
      <c r="H35"/>
      <c r="I35"/>
      <c r="J35"/>
      <c r="K35"/>
    </row>
    <row r="36" spans="1:11" ht="15.75" x14ac:dyDescent="0.3">
      <c r="A36" s="74" t="s">
        <v>72</v>
      </c>
      <c r="B36" s="78"/>
      <c r="C36" s="78"/>
      <c r="D36" s="78"/>
      <c r="E36"/>
      <c r="F36"/>
      <c r="G36"/>
      <c r="H36"/>
      <c r="I36"/>
      <c r="J36"/>
      <c r="K36"/>
    </row>
    <row r="37" spans="1:11" ht="15.75" x14ac:dyDescent="0.3">
      <c r="A37" s="74" t="str">
        <f>+cd!A37</f>
        <v>Fecha de Corte: 30 de septiembre de 2022.</v>
      </c>
      <c r="B37" s="78"/>
      <c r="C37" s="78"/>
      <c r="D37" s="78"/>
      <c r="E37"/>
      <c r="F37"/>
      <c r="G37"/>
      <c r="H37"/>
      <c r="I37"/>
      <c r="J37"/>
      <c r="K37"/>
    </row>
    <row r="38" spans="1:11" ht="15.75" x14ac:dyDescent="0.3">
      <c r="A38" s="78"/>
      <c r="B38" s="78"/>
      <c r="C38" s="78"/>
      <c r="D38" s="78"/>
      <c r="E38"/>
      <c r="F38"/>
      <c r="G38"/>
      <c r="H38"/>
      <c r="I38"/>
      <c r="J38"/>
      <c r="K38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F0166-777A-4B5F-8BAF-FEC8CC185A46}">
  <sheetPr>
    <tabColor rgb="FF00B050"/>
  </sheetPr>
  <dimension ref="A1:K38"/>
  <sheetViews>
    <sheetView showGridLines="0" view="pageBreakPreview" zoomScale="115" zoomScaleNormal="100" zoomScaleSheetLayoutView="115" workbookViewId="0">
      <selection activeCell="H28" sqref="H28"/>
    </sheetView>
  </sheetViews>
  <sheetFormatPr baseColWidth="10" defaultColWidth="11.42578125" defaultRowHeight="13.5" x14ac:dyDescent="0.25"/>
  <cols>
    <col min="1" max="1" width="23.42578125" style="72" customWidth="1"/>
    <col min="2" max="4" width="23.140625" style="72" customWidth="1"/>
    <col min="5" max="5" width="11.5703125" style="72" bestFit="1" customWidth="1"/>
    <col min="6" max="6" width="15.140625" style="72" bestFit="1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11" customFormat="1" ht="15" customHeight="1" x14ac:dyDescent="0.3">
      <c r="D1" s="35" t="s">
        <v>0</v>
      </c>
      <c r="F1" s="72"/>
    </row>
    <row r="2" spans="1:11" customFormat="1" ht="15" customHeight="1" x14ac:dyDescent="0.25">
      <c r="D2" s="36" t="s">
        <v>1</v>
      </c>
      <c r="F2" s="72"/>
    </row>
    <row r="3" spans="1:11" customFormat="1" ht="15" customHeight="1" x14ac:dyDescent="0.25">
      <c r="B3" s="37"/>
      <c r="C3" s="37"/>
      <c r="D3" s="37"/>
    </row>
    <row r="4" spans="1:11" customFormat="1" ht="12.75" customHeight="1" x14ac:dyDescent="0.25">
      <c r="B4" s="37"/>
      <c r="C4" s="37"/>
      <c r="D4" s="37"/>
    </row>
    <row r="5" spans="1:11" customFormat="1" ht="32.25" customHeight="1" x14ac:dyDescent="0.25">
      <c r="A5" s="40" t="s">
        <v>90</v>
      </c>
      <c r="B5" s="41"/>
      <c r="C5" s="41"/>
      <c r="D5" s="41"/>
    </row>
    <row r="6" spans="1:11" customFormat="1" ht="25.5" customHeight="1" x14ac:dyDescent="0.25">
      <c r="A6" s="98" t="s">
        <v>67</v>
      </c>
      <c r="C6" s="44"/>
      <c r="D6" s="44"/>
    </row>
    <row r="7" spans="1:11" customFormat="1" ht="12.75" customHeight="1" x14ac:dyDescent="0.35">
      <c r="A7" s="53"/>
      <c r="B7" s="156"/>
      <c r="C7" s="156"/>
      <c r="D7" s="156"/>
    </row>
    <row r="8" spans="1:11" s="102" customFormat="1" ht="27" x14ac:dyDescent="0.25">
      <c r="A8" s="99" t="s">
        <v>19</v>
      </c>
      <c r="B8" s="100" t="s">
        <v>91</v>
      </c>
      <c r="C8" s="100" t="s">
        <v>92</v>
      </c>
      <c r="D8" s="100" t="s">
        <v>93</v>
      </c>
      <c r="E8" s="127"/>
      <c r="F8" s="101"/>
      <c r="G8" s="101"/>
      <c r="H8" s="101"/>
      <c r="I8" s="101"/>
      <c r="J8" s="101"/>
      <c r="K8" s="101"/>
    </row>
    <row r="9" spans="1:11" ht="15.75" hidden="1" x14ac:dyDescent="0.3">
      <c r="A9" s="103" t="s">
        <v>57</v>
      </c>
      <c r="B9" s="104"/>
      <c r="C9" s="104"/>
      <c r="D9" s="105"/>
      <c r="E9"/>
      <c r="F9"/>
      <c r="G9"/>
      <c r="H9"/>
      <c r="I9"/>
      <c r="J9"/>
      <c r="K9"/>
    </row>
    <row r="10" spans="1:11" ht="15.75" x14ac:dyDescent="0.3">
      <c r="A10" s="106">
        <v>2019</v>
      </c>
      <c r="B10" s="107">
        <v>930744.07799999998</v>
      </c>
      <c r="C10" s="107">
        <v>25363.348000000002</v>
      </c>
      <c r="D10" s="108">
        <f>(C10/B10)*100</f>
        <v>2.7250614427223896</v>
      </c>
      <c r="E10"/>
      <c r="F10"/>
      <c r="G10"/>
      <c r="H10"/>
      <c r="I10"/>
      <c r="J10"/>
      <c r="K10"/>
    </row>
    <row r="11" spans="1:11" ht="15.75" x14ac:dyDescent="0.3">
      <c r="A11" s="109">
        <v>2020</v>
      </c>
      <c r="B11" s="110">
        <v>949931.09499999997</v>
      </c>
      <c r="C11" s="110">
        <v>16647.958999999999</v>
      </c>
      <c r="D11" s="111">
        <f>(C11/B11)*100</f>
        <v>1.7525438516148375</v>
      </c>
      <c r="E11"/>
      <c r="F11"/>
      <c r="G11"/>
      <c r="H11"/>
      <c r="I11"/>
      <c r="J11"/>
      <c r="K11"/>
    </row>
    <row r="12" spans="1:11" ht="15.75" x14ac:dyDescent="0.3">
      <c r="A12" s="112">
        <v>2021</v>
      </c>
      <c r="B12" s="107">
        <v>1027496.009</v>
      </c>
      <c r="C12" s="107">
        <v>8002.2579999999998</v>
      </c>
      <c r="D12" s="108">
        <f t="shared" ref="D12" si="0">(C12/B12)*100</f>
        <v>0.7788115895251132</v>
      </c>
      <c r="E12"/>
      <c r="F12"/>
      <c r="G12"/>
      <c r="H12"/>
      <c r="I12"/>
      <c r="J12"/>
      <c r="K12"/>
    </row>
    <row r="13" spans="1:11" ht="15.75" x14ac:dyDescent="0.3">
      <c r="A13" s="109">
        <v>2022</v>
      </c>
      <c r="B13" s="110">
        <v>1091093.2890000001</v>
      </c>
      <c r="C13" s="110">
        <v>10400.168</v>
      </c>
      <c r="D13" s="111">
        <f>IF(B13=0,0,((C13/B13)*100))</f>
        <v>0.95318778924319814</v>
      </c>
      <c r="E13"/>
      <c r="F13"/>
      <c r="G13"/>
      <c r="H13"/>
      <c r="I13"/>
      <c r="J13"/>
      <c r="K13"/>
    </row>
    <row r="14" spans="1:11" ht="12" customHeight="1" x14ac:dyDescent="0.25">
      <c r="A14" s="89"/>
      <c r="B14" s="129"/>
      <c r="C14" s="113"/>
      <c r="D14" s="130"/>
      <c r="E14"/>
      <c r="F14"/>
      <c r="G14"/>
      <c r="H14"/>
      <c r="I14"/>
      <c r="J14"/>
      <c r="K14"/>
    </row>
    <row r="15" spans="1:11" ht="20.25" customHeight="1" x14ac:dyDescent="0.3">
      <c r="A15" s="115" t="s">
        <v>21</v>
      </c>
      <c r="B15" s="116">
        <f>B13-B12</f>
        <v>63597.280000000144</v>
      </c>
      <c r="C15" s="116">
        <f t="shared" ref="C15:D15" si="1">C13-C12</f>
        <v>2397.91</v>
      </c>
      <c r="D15" s="116">
        <f t="shared" si="1"/>
        <v>0.17437619971808493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7.25" customHeight="1" x14ac:dyDescent="0.25">
      <c r="A17" t="str">
        <f>A8</f>
        <v>Año</v>
      </c>
      <c r="B17" t="str">
        <f>B8</f>
        <v>Presupuesto Ejercido Total</v>
      </c>
      <c r="C17" t="str">
        <f>C8</f>
        <v>Ingresos Propios ejercidos</v>
      </c>
      <c r="D17" s="121" t="str">
        <f>D8</f>
        <v>Índice de Autofinancimiento</v>
      </c>
      <c r="E17"/>
      <c r="F17"/>
      <c r="G17"/>
      <c r="H17"/>
      <c r="I17"/>
      <c r="J17"/>
      <c r="K17"/>
    </row>
    <row r="18" spans="1:11" ht="15" x14ac:dyDescent="0.25">
      <c r="A18">
        <f t="shared" ref="A18:D21" si="2">A10</f>
        <v>2019</v>
      </c>
      <c r="B18">
        <f t="shared" si="2"/>
        <v>930744.07799999998</v>
      </c>
      <c r="C18">
        <f t="shared" si="2"/>
        <v>25363.348000000002</v>
      </c>
      <c r="D18">
        <f t="shared" si="2"/>
        <v>2.7250614427223896</v>
      </c>
      <c r="E18"/>
      <c r="F18"/>
      <c r="G18"/>
      <c r="H18"/>
      <c r="I18"/>
      <c r="J18"/>
      <c r="K18"/>
    </row>
    <row r="19" spans="1:11" ht="15" x14ac:dyDescent="0.25">
      <c r="A19">
        <f t="shared" si="2"/>
        <v>2020</v>
      </c>
      <c r="B19">
        <f t="shared" si="2"/>
        <v>949931.09499999997</v>
      </c>
      <c r="C19">
        <f t="shared" si="2"/>
        <v>16647.958999999999</v>
      </c>
      <c r="D19">
        <f t="shared" si="2"/>
        <v>1.7525438516148375</v>
      </c>
      <c r="E19"/>
      <c r="F19"/>
      <c r="G19"/>
      <c r="H19"/>
      <c r="I19"/>
      <c r="J19"/>
      <c r="K19"/>
    </row>
    <row r="20" spans="1:11" ht="15" x14ac:dyDescent="0.25">
      <c r="A20">
        <f t="shared" si="2"/>
        <v>2021</v>
      </c>
      <c r="B20">
        <f t="shared" si="2"/>
        <v>1027496.009</v>
      </c>
      <c r="C20">
        <f t="shared" si="2"/>
        <v>8002.2579999999998</v>
      </c>
      <c r="D20">
        <f t="shared" si="2"/>
        <v>0.7788115895251132</v>
      </c>
      <c r="E20"/>
      <c r="F20"/>
      <c r="G20"/>
      <c r="H20"/>
      <c r="I20"/>
      <c r="J20"/>
      <c r="K20"/>
    </row>
    <row r="21" spans="1:11" ht="15" x14ac:dyDescent="0.25">
      <c r="A21">
        <f t="shared" si="2"/>
        <v>2022</v>
      </c>
      <c r="B21">
        <f t="shared" si="2"/>
        <v>1091093.2890000001</v>
      </c>
      <c r="C21">
        <f t="shared" si="2"/>
        <v>10400.168</v>
      </c>
      <c r="D21">
        <f t="shared" si="2"/>
        <v>0.95318778924319814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28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.6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.75" x14ac:dyDescent="0.3">
      <c r="A36" s="74" t="s">
        <v>72</v>
      </c>
      <c r="B36" s="78"/>
      <c r="C36" s="78"/>
      <c r="D36" s="78"/>
      <c r="E36"/>
      <c r="F36"/>
      <c r="G36"/>
      <c r="H36"/>
      <c r="I36"/>
      <c r="J36"/>
      <c r="K36"/>
    </row>
    <row r="37" spans="1:11" ht="15.75" x14ac:dyDescent="0.3">
      <c r="A37" s="74" t="str">
        <f>+cd!A37</f>
        <v>Fecha de Corte: 30 de septiembre de 2022.</v>
      </c>
      <c r="B37" s="78"/>
      <c r="C37" s="78"/>
      <c r="D37" s="78"/>
      <c r="E37"/>
      <c r="F37"/>
      <c r="G37"/>
      <c r="H37"/>
      <c r="I37"/>
      <c r="J37"/>
      <c r="K37"/>
    </row>
    <row r="38" spans="1:11" ht="15.75" x14ac:dyDescent="0.3">
      <c r="A38" s="78"/>
      <c r="B38" s="78"/>
      <c r="C38" s="78"/>
      <c r="D38" s="78"/>
      <c r="E38"/>
      <c r="F38"/>
      <c r="G38"/>
      <c r="H38"/>
      <c r="I38"/>
      <c r="J38"/>
      <c r="K38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46B2-5A05-4B57-8FE5-371943ED9B9A}">
  <sheetPr>
    <tabColor rgb="FF00B050"/>
  </sheetPr>
  <dimension ref="A1:K38"/>
  <sheetViews>
    <sheetView showGridLines="0" view="pageBreakPreview" topLeftCell="A4" zoomScaleNormal="100" zoomScaleSheetLayoutView="100" workbookViewId="0">
      <selection activeCell="H28" sqref="H28"/>
    </sheetView>
  </sheetViews>
  <sheetFormatPr baseColWidth="10" defaultColWidth="11.42578125" defaultRowHeight="13.5" x14ac:dyDescent="0.25"/>
  <cols>
    <col min="1" max="1" width="23.42578125" style="72" customWidth="1"/>
    <col min="2" max="4" width="23.140625" style="72" customWidth="1"/>
    <col min="5" max="5" width="11.5703125" style="72" bestFit="1" customWidth="1"/>
    <col min="6" max="6" width="15.140625" style="72" bestFit="1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11" customFormat="1" ht="15" customHeight="1" x14ac:dyDescent="0.3">
      <c r="D1" s="35" t="s">
        <v>0</v>
      </c>
      <c r="F1" s="72"/>
    </row>
    <row r="2" spans="1:11" customFormat="1" ht="15" customHeight="1" x14ac:dyDescent="0.25">
      <c r="D2" s="36" t="s">
        <v>1</v>
      </c>
      <c r="F2" s="72"/>
    </row>
    <row r="3" spans="1:11" customFormat="1" ht="15" customHeight="1" x14ac:dyDescent="0.25">
      <c r="B3" s="37"/>
      <c r="C3" s="37"/>
      <c r="D3" s="37"/>
    </row>
    <row r="4" spans="1:11" customFormat="1" ht="12.75" customHeight="1" x14ac:dyDescent="0.25">
      <c r="B4" s="37"/>
      <c r="C4" s="37"/>
      <c r="D4" s="37"/>
    </row>
    <row r="5" spans="1:11" customFormat="1" ht="30" customHeight="1" x14ac:dyDescent="0.25">
      <c r="A5" s="40" t="s">
        <v>94</v>
      </c>
      <c r="B5" s="41"/>
      <c r="C5" s="41"/>
      <c r="D5" s="41"/>
    </row>
    <row r="6" spans="1:11" customFormat="1" ht="25.5" customHeight="1" x14ac:dyDescent="0.25">
      <c r="A6" s="98" t="s">
        <v>67</v>
      </c>
      <c r="C6" s="44"/>
      <c r="D6" s="44"/>
    </row>
    <row r="7" spans="1:11" customFormat="1" ht="12.75" customHeight="1" x14ac:dyDescent="0.35">
      <c r="A7" s="53"/>
      <c r="B7" s="156"/>
      <c r="C7" s="156"/>
      <c r="D7" s="156"/>
    </row>
    <row r="8" spans="1:11" s="102" customFormat="1" ht="27" x14ac:dyDescent="0.25">
      <c r="A8" s="99" t="s">
        <v>19</v>
      </c>
      <c r="B8" s="100" t="s">
        <v>95</v>
      </c>
      <c r="C8" s="100" t="s">
        <v>96</v>
      </c>
      <c r="D8" s="100" t="s">
        <v>97</v>
      </c>
      <c r="E8" s="127"/>
      <c r="F8" s="101"/>
      <c r="G8" s="101"/>
      <c r="H8" s="101"/>
      <c r="I8" s="101"/>
      <c r="J8" s="101"/>
      <c r="K8" s="101"/>
    </row>
    <row r="9" spans="1:11" ht="15.75" hidden="1" x14ac:dyDescent="0.3">
      <c r="A9" s="103" t="s">
        <v>57</v>
      </c>
      <c r="B9" s="104"/>
      <c r="C9" s="104"/>
      <c r="D9" s="105"/>
      <c r="E9"/>
      <c r="F9"/>
      <c r="G9"/>
      <c r="H9"/>
      <c r="I9"/>
      <c r="J9"/>
      <c r="K9"/>
    </row>
    <row r="10" spans="1:11" ht="15.75" x14ac:dyDescent="0.3">
      <c r="A10" s="106">
        <v>2019</v>
      </c>
      <c r="B10" s="107">
        <v>31360.433000000001</v>
      </c>
      <c r="C10" s="107">
        <v>35900.04</v>
      </c>
      <c r="D10" s="108">
        <f>(C10/B10)*100</f>
        <v>114.47558775735016</v>
      </c>
      <c r="E10"/>
      <c r="F10"/>
      <c r="G10"/>
      <c r="H10"/>
      <c r="I10"/>
      <c r="J10"/>
      <c r="K10"/>
    </row>
    <row r="11" spans="1:11" ht="15.75" x14ac:dyDescent="0.3">
      <c r="A11" s="109">
        <v>2020</v>
      </c>
      <c r="B11" s="110">
        <v>35617.841999999997</v>
      </c>
      <c r="C11" s="110">
        <v>29082.971000000001</v>
      </c>
      <c r="D11" s="111">
        <f>(C11/B11)*100</f>
        <v>81.652816024058964</v>
      </c>
      <c r="E11"/>
      <c r="F11"/>
      <c r="G11"/>
      <c r="H11"/>
      <c r="I11"/>
      <c r="J11"/>
      <c r="K11"/>
    </row>
    <row r="12" spans="1:11" ht="15.75" x14ac:dyDescent="0.3">
      <c r="A12" s="112">
        <v>2021</v>
      </c>
      <c r="B12" s="107">
        <v>37312.722000000002</v>
      </c>
      <c r="C12" s="107">
        <v>24484.656999999999</v>
      </c>
      <c r="D12" s="108">
        <f t="shared" ref="D12" si="0">(C12/B12)*100</f>
        <v>65.620130849740733</v>
      </c>
      <c r="E12"/>
      <c r="F12"/>
      <c r="G12"/>
      <c r="H12"/>
      <c r="I12"/>
      <c r="J12"/>
      <c r="K12"/>
    </row>
    <row r="13" spans="1:11" ht="15.75" x14ac:dyDescent="0.3">
      <c r="A13" s="109">
        <v>2022</v>
      </c>
      <c r="B13" s="110">
        <v>37312.722000000002</v>
      </c>
      <c r="C13" s="110">
        <v>34994.156999999999</v>
      </c>
      <c r="D13" s="111">
        <f>IF(B13=0,0,((C13/B13)*100))</f>
        <v>93.786127423241865</v>
      </c>
      <c r="E13"/>
      <c r="F13"/>
      <c r="G13"/>
      <c r="H13"/>
      <c r="I13"/>
      <c r="J13"/>
      <c r="K13"/>
    </row>
    <row r="14" spans="1:11" ht="12" customHeight="1" x14ac:dyDescent="0.25">
      <c r="A14" s="89"/>
      <c r="B14" s="113"/>
      <c r="C14" s="113"/>
      <c r="D14" s="114"/>
      <c r="E14"/>
      <c r="F14"/>
      <c r="G14"/>
      <c r="H14"/>
      <c r="I14"/>
      <c r="J14"/>
      <c r="K14"/>
    </row>
    <row r="15" spans="1:11" ht="20.25" customHeight="1" x14ac:dyDescent="0.3">
      <c r="A15" s="115" t="s">
        <v>21</v>
      </c>
      <c r="B15" s="116">
        <f>B13-B12</f>
        <v>0</v>
      </c>
      <c r="C15" s="116">
        <f t="shared" ref="C15:D15" si="1">C13-C12</f>
        <v>10509.5</v>
      </c>
      <c r="D15" s="116">
        <f t="shared" si="1"/>
        <v>28.165996573501133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7.25" customHeight="1" x14ac:dyDescent="0.25">
      <c r="A17" t="str">
        <f>A8</f>
        <v>Año</v>
      </c>
      <c r="B17" t="str">
        <f>B8</f>
        <v>Ingresos Propios Programados</v>
      </c>
      <c r="C17" t="str">
        <f>C8</f>
        <v>Ingresos Propios captados</v>
      </c>
      <c r="D17" s="121" t="str">
        <f>D8</f>
        <v>Captación de Ingresos Propios</v>
      </c>
      <c r="E17"/>
      <c r="F17"/>
      <c r="G17"/>
      <c r="H17"/>
      <c r="I17"/>
      <c r="J17"/>
      <c r="K17"/>
    </row>
    <row r="18" spans="1:11" ht="15" x14ac:dyDescent="0.25">
      <c r="A18">
        <f t="shared" ref="A18:D21" si="2">A10</f>
        <v>2019</v>
      </c>
      <c r="B18">
        <f t="shared" si="2"/>
        <v>31360.433000000001</v>
      </c>
      <c r="C18">
        <f t="shared" si="2"/>
        <v>35900.04</v>
      </c>
      <c r="D18">
        <f t="shared" si="2"/>
        <v>114.47558775735016</v>
      </c>
      <c r="E18"/>
      <c r="F18"/>
      <c r="G18"/>
      <c r="H18"/>
      <c r="I18"/>
      <c r="J18"/>
      <c r="K18"/>
    </row>
    <row r="19" spans="1:11" ht="15" x14ac:dyDescent="0.25">
      <c r="A19">
        <f t="shared" si="2"/>
        <v>2020</v>
      </c>
      <c r="B19">
        <f t="shared" si="2"/>
        <v>35617.841999999997</v>
      </c>
      <c r="C19">
        <f t="shared" si="2"/>
        <v>29082.971000000001</v>
      </c>
      <c r="D19">
        <f t="shared" si="2"/>
        <v>81.652816024058964</v>
      </c>
      <c r="E19"/>
      <c r="F19"/>
      <c r="G19"/>
      <c r="H19"/>
      <c r="I19"/>
      <c r="J19"/>
      <c r="K19"/>
    </row>
    <row r="20" spans="1:11" ht="15" x14ac:dyDescent="0.25">
      <c r="A20">
        <f t="shared" si="2"/>
        <v>2021</v>
      </c>
      <c r="B20">
        <f t="shared" si="2"/>
        <v>37312.722000000002</v>
      </c>
      <c r="C20">
        <f t="shared" si="2"/>
        <v>24484.656999999999</v>
      </c>
      <c r="D20">
        <f t="shared" si="2"/>
        <v>65.620130849740733</v>
      </c>
      <c r="E20"/>
      <c r="F20"/>
      <c r="G20"/>
      <c r="H20"/>
      <c r="I20"/>
      <c r="J20"/>
      <c r="K20"/>
    </row>
    <row r="21" spans="1:11" ht="15" x14ac:dyDescent="0.25">
      <c r="A21">
        <f t="shared" si="2"/>
        <v>2022</v>
      </c>
      <c r="B21">
        <f t="shared" si="2"/>
        <v>37312.722000000002</v>
      </c>
      <c r="C21">
        <f t="shared" si="2"/>
        <v>34994.156999999999</v>
      </c>
      <c r="D21">
        <f t="shared" si="2"/>
        <v>93.786127423241865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27.7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8.600000000000001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.75" x14ac:dyDescent="0.3">
      <c r="A36" s="74" t="s">
        <v>72</v>
      </c>
      <c r="B36" s="78"/>
      <c r="C36" s="78"/>
      <c r="D36" s="78"/>
      <c r="E36"/>
      <c r="F36"/>
      <c r="G36"/>
      <c r="H36"/>
      <c r="I36"/>
      <c r="J36"/>
      <c r="K36"/>
    </row>
    <row r="37" spans="1:11" ht="15.75" x14ac:dyDescent="0.3">
      <c r="A37" s="74" t="str">
        <f>+cd!A37</f>
        <v>Fecha de Corte: 30 de septiembre de 2022.</v>
      </c>
      <c r="B37" s="78"/>
      <c r="C37" s="78"/>
      <c r="D37" s="78"/>
      <c r="E37"/>
      <c r="F37"/>
      <c r="G37"/>
      <c r="H37"/>
      <c r="I37"/>
      <c r="J37"/>
      <c r="K37"/>
    </row>
    <row r="38" spans="1:11" ht="15.75" x14ac:dyDescent="0.3">
      <c r="A38" s="78"/>
      <c r="B38" s="78"/>
      <c r="C38" s="78"/>
      <c r="D38" s="78"/>
      <c r="E38"/>
      <c r="F38"/>
      <c r="G38"/>
      <c r="H38"/>
      <c r="I38"/>
      <c r="J38"/>
      <c r="K38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F04E-CDF1-4F76-BD75-A92A47A6AF7F}">
  <sheetPr>
    <tabColor rgb="FFFFFF00"/>
    <pageSetUpPr fitToPage="1"/>
  </sheetPr>
  <dimension ref="A1:I65"/>
  <sheetViews>
    <sheetView showGridLines="0" zoomScale="85" zoomScaleNormal="85" zoomScaleSheetLayoutView="120" workbookViewId="0">
      <selection activeCell="H28" sqref="H28"/>
    </sheetView>
  </sheetViews>
  <sheetFormatPr baseColWidth="10" defaultRowHeight="13.5" x14ac:dyDescent="0.25"/>
  <cols>
    <col min="1" max="1" width="23.42578125" style="72" customWidth="1"/>
    <col min="2" max="6" width="15.85546875" style="72" customWidth="1"/>
    <col min="7" max="7" width="15.140625" style="72" bestFit="1" customWidth="1"/>
    <col min="8" max="8" width="11.5703125" style="72" bestFit="1" customWidth="1"/>
    <col min="9" max="9" width="21" style="72" bestFit="1" customWidth="1"/>
    <col min="10" max="10" width="16.5703125" style="72" bestFit="1" customWidth="1"/>
    <col min="11" max="16384" width="11.42578125" style="72"/>
  </cols>
  <sheetData>
    <row r="1" spans="1:9" customFormat="1" ht="15" customHeight="1" x14ac:dyDescent="0.3">
      <c r="F1" s="35" t="s">
        <v>0</v>
      </c>
    </row>
    <row r="2" spans="1:9" customFormat="1" ht="15" customHeight="1" x14ac:dyDescent="0.25">
      <c r="F2" s="36" t="s">
        <v>1</v>
      </c>
    </row>
    <row r="3" spans="1:9" customFormat="1" ht="15" customHeight="1" x14ac:dyDescent="0.35">
      <c r="B3" s="37"/>
      <c r="C3" s="37"/>
      <c r="D3" s="37"/>
      <c r="E3" s="38"/>
      <c r="F3" s="39"/>
    </row>
    <row r="4" spans="1:9" customFormat="1" ht="12.75" customHeight="1" x14ac:dyDescent="0.35">
      <c r="B4" s="37"/>
      <c r="C4" s="37"/>
      <c r="D4" s="37"/>
      <c r="E4" s="38"/>
      <c r="F4" s="39"/>
    </row>
    <row r="5" spans="1:9" customFormat="1" ht="27.75" customHeight="1" x14ac:dyDescent="0.25">
      <c r="A5" s="40" t="s">
        <v>18</v>
      </c>
      <c r="B5" s="41"/>
      <c r="C5" s="41"/>
      <c r="D5" s="41"/>
      <c r="E5" s="42"/>
      <c r="F5" s="42"/>
    </row>
    <row r="6" spans="1:9" customFormat="1" ht="6.75" customHeight="1" x14ac:dyDescent="0.35">
      <c r="A6" s="43"/>
      <c r="B6" s="38"/>
      <c r="C6" s="44"/>
      <c r="D6" s="44"/>
      <c r="E6" s="45"/>
      <c r="F6" s="46"/>
    </row>
    <row r="7" spans="1:9" s="49" customFormat="1" ht="14.1" customHeight="1" x14ac:dyDescent="0.35">
      <c r="A7" s="47" t="s">
        <v>19</v>
      </c>
      <c r="B7" s="47" t="s">
        <v>20</v>
      </c>
      <c r="C7" s="48"/>
      <c r="D7" s="48"/>
      <c r="E7" s="38"/>
      <c r="F7" s="39"/>
    </row>
    <row r="8" spans="1:9" s="49" customFormat="1" ht="14.1" customHeight="1" x14ac:dyDescent="0.35">
      <c r="A8" s="50">
        <v>2019</v>
      </c>
      <c r="B8" s="51">
        <v>84097</v>
      </c>
      <c r="C8" s="48"/>
      <c r="D8" s="48"/>
      <c r="E8" s="38"/>
      <c r="F8" s="39"/>
    </row>
    <row r="9" spans="1:9" s="49" customFormat="1" ht="14.1" customHeight="1" x14ac:dyDescent="0.35">
      <c r="A9" s="50">
        <v>2020</v>
      </c>
      <c r="B9" s="51">
        <v>57693</v>
      </c>
      <c r="C9" s="48"/>
      <c r="D9" s="48"/>
      <c r="E9" s="38"/>
      <c r="F9" s="39"/>
    </row>
    <row r="10" spans="1:9" s="49" customFormat="1" ht="14.1" customHeight="1" x14ac:dyDescent="0.35">
      <c r="A10" s="50">
        <v>2021</v>
      </c>
      <c r="B10" s="51">
        <v>88257</v>
      </c>
      <c r="C10" s="48"/>
      <c r="D10" s="48"/>
      <c r="E10" s="38"/>
      <c r="F10" s="39"/>
    </row>
    <row r="11" spans="1:9" s="49" customFormat="1" ht="14.1" customHeight="1" x14ac:dyDescent="0.35">
      <c r="A11" s="50">
        <v>2022</v>
      </c>
      <c r="B11" s="51">
        <f>E51</f>
        <v>111849</v>
      </c>
      <c r="C11" s="48"/>
      <c r="D11" s="48"/>
      <c r="E11" s="38"/>
      <c r="F11" s="39"/>
    </row>
    <row r="12" spans="1:9" s="49" customFormat="1" ht="14.1" customHeight="1" x14ac:dyDescent="0.35">
      <c r="A12" s="52" t="s">
        <v>21</v>
      </c>
      <c r="B12" s="51">
        <f>F51</f>
        <v>23592</v>
      </c>
      <c r="C12" s="48"/>
      <c r="D12" s="48"/>
      <c r="E12" s="38"/>
      <c r="F12" s="39"/>
    </row>
    <row r="13" spans="1:9" customFormat="1" ht="6.75" customHeight="1" x14ac:dyDescent="0.35">
      <c r="A13" s="53"/>
      <c r="B13" s="156"/>
      <c r="C13" s="156"/>
      <c r="D13" s="156"/>
      <c r="E13" s="54"/>
      <c r="F13" s="46"/>
    </row>
    <row r="14" spans="1:9" customFormat="1" ht="9" customHeight="1" x14ac:dyDescent="0.25">
      <c r="A14" s="55"/>
      <c r="B14" s="55"/>
      <c r="C14" s="55"/>
      <c r="D14" s="55"/>
      <c r="E14" s="55"/>
      <c r="F14" s="55"/>
    </row>
    <row r="15" spans="1:9" customFormat="1" ht="12.75" customHeight="1" x14ac:dyDescent="0.25">
      <c r="A15" s="56"/>
      <c r="B15" s="57">
        <v>2019</v>
      </c>
      <c r="C15" s="57">
        <v>2020</v>
      </c>
      <c r="D15" s="57">
        <v>2021</v>
      </c>
      <c r="E15" s="57">
        <v>2021</v>
      </c>
      <c r="F15" s="57" t="s">
        <v>22</v>
      </c>
      <c r="I15">
        <f>B12/B10*100</f>
        <v>26.731024168054656</v>
      </c>
    </row>
    <row r="16" spans="1:9" customFormat="1" ht="12.75" customHeight="1" x14ac:dyDescent="0.25">
      <c r="A16" s="58" t="s">
        <v>23</v>
      </c>
      <c r="B16" s="59">
        <f t="shared" ref="B16" si="0">SUM(B17:B46)</f>
        <v>80285</v>
      </c>
      <c r="C16" s="59">
        <f t="shared" ref="C16:D16" si="1">SUM(C17:C46)</f>
        <v>55913</v>
      </c>
      <c r="D16" s="59">
        <f t="shared" si="1"/>
        <v>84846</v>
      </c>
      <c r="E16" s="59">
        <f>SUM(E17:E46)</f>
        <v>105058</v>
      </c>
      <c r="F16" s="59">
        <f t="shared" ref="F16:F51" si="2">E16-D16</f>
        <v>20212</v>
      </c>
      <c r="I16" s="60">
        <f>(B11-B10)/B10*100</f>
        <v>26.731024168054656</v>
      </c>
    </row>
    <row r="17" spans="1:9" customFormat="1" ht="13.5" customHeight="1" x14ac:dyDescent="0.25">
      <c r="A17" s="61" t="s">
        <v>24</v>
      </c>
      <c r="B17" s="62">
        <v>1713</v>
      </c>
      <c r="C17" s="62">
        <v>448</v>
      </c>
      <c r="D17" s="61">
        <v>716</v>
      </c>
      <c r="E17" s="61">
        <v>2443</v>
      </c>
      <c r="F17" s="62">
        <f t="shared" si="2"/>
        <v>1727</v>
      </c>
      <c r="I17" s="63"/>
    </row>
    <row r="18" spans="1:9" customFormat="1" ht="13.5" customHeight="1" x14ac:dyDescent="0.25">
      <c r="A18" s="64" t="s">
        <v>25</v>
      </c>
      <c r="B18" s="64">
        <v>3787</v>
      </c>
      <c r="C18" s="64">
        <v>3574</v>
      </c>
      <c r="D18" s="55">
        <v>3910</v>
      </c>
      <c r="E18" s="55">
        <v>1576</v>
      </c>
      <c r="F18" s="65">
        <f t="shared" si="2"/>
        <v>-2334</v>
      </c>
      <c r="I18" s="63"/>
    </row>
    <row r="19" spans="1:9" customFormat="1" ht="13.5" customHeight="1" x14ac:dyDescent="0.25">
      <c r="A19" s="61" t="s">
        <v>26</v>
      </c>
      <c r="B19" s="66">
        <v>392</v>
      </c>
      <c r="C19" s="66">
        <v>82</v>
      </c>
      <c r="D19" s="62">
        <v>130</v>
      </c>
      <c r="E19" s="62">
        <v>369</v>
      </c>
      <c r="F19" s="62">
        <f t="shared" si="2"/>
        <v>239</v>
      </c>
    </row>
    <row r="20" spans="1:9" customFormat="1" ht="13.5" customHeight="1" x14ac:dyDescent="0.25">
      <c r="A20" s="65" t="s">
        <v>27</v>
      </c>
      <c r="B20" s="64">
        <v>1342</v>
      </c>
      <c r="C20" s="64">
        <v>454</v>
      </c>
      <c r="D20" s="64">
        <v>1889</v>
      </c>
      <c r="E20" s="64">
        <v>884</v>
      </c>
      <c r="F20" s="64">
        <f t="shared" si="2"/>
        <v>-1005</v>
      </c>
    </row>
    <row r="21" spans="1:9" customFormat="1" ht="13.5" customHeight="1" x14ac:dyDescent="0.25">
      <c r="A21" s="61" t="s">
        <v>28</v>
      </c>
      <c r="B21" s="66">
        <v>3960</v>
      </c>
      <c r="C21" s="66">
        <v>1809</v>
      </c>
      <c r="D21" s="62">
        <v>2304</v>
      </c>
      <c r="E21" s="62">
        <v>2765</v>
      </c>
      <c r="F21" s="62">
        <f t="shared" si="2"/>
        <v>461</v>
      </c>
    </row>
    <row r="22" spans="1:9" customFormat="1" ht="13.5" customHeight="1" x14ac:dyDescent="0.25">
      <c r="A22" s="65" t="s">
        <v>29</v>
      </c>
      <c r="B22" s="64">
        <v>3330</v>
      </c>
      <c r="C22" s="64">
        <v>535</v>
      </c>
      <c r="D22" s="64">
        <v>1580</v>
      </c>
      <c r="E22" s="64">
        <v>3474</v>
      </c>
      <c r="F22" s="64">
        <f t="shared" si="2"/>
        <v>1894</v>
      </c>
    </row>
    <row r="23" spans="1:9" customFormat="1" ht="13.5" customHeight="1" x14ac:dyDescent="0.25">
      <c r="A23" s="61" t="s">
        <v>30</v>
      </c>
      <c r="B23" s="66">
        <v>1942</v>
      </c>
      <c r="C23" s="66">
        <v>578</v>
      </c>
      <c r="D23" s="62">
        <v>634</v>
      </c>
      <c r="E23" s="62">
        <v>511</v>
      </c>
      <c r="F23" s="62">
        <f t="shared" si="2"/>
        <v>-123</v>
      </c>
    </row>
    <row r="24" spans="1:9" customFormat="1" ht="13.5" customHeight="1" x14ac:dyDescent="0.25">
      <c r="A24" s="65" t="s">
        <v>31</v>
      </c>
      <c r="B24" s="64">
        <v>707</v>
      </c>
      <c r="C24" s="64">
        <v>146</v>
      </c>
      <c r="D24" s="64">
        <v>289</v>
      </c>
      <c r="E24" s="64">
        <v>374</v>
      </c>
      <c r="F24" s="64">
        <f t="shared" si="2"/>
        <v>85</v>
      </c>
    </row>
    <row r="25" spans="1:9" customFormat="1" ht="13.5" customHeight="1" x14ac:dyDescent="0.25">
      <c r="A25" s="61" t="s">
        <v>32</v>
      </c>
      <c r="B25" s="66">
        <v>1896</v>
      </c>
      <c r="C25" s="66">
        <v>902</v>
      </c>
      <c r="D25" s="62">
        <v>1533</v>
      </c>
      <c r="E25" s="62">
        <v>1297</v>
      </c>
      <c r="F25" s="62">
        <f t="shared" si="2"/>
        <v>-236</v>
      </c>
    </row>
    <row r="26" spans="1:9" customFormat="1" ht="13.5" customHeight="1" x14ac:dyDescent="0.25">
      <c r="A26" s="65" t="s">
        <v>33</v>
      </c>
      <c r="B26" s="64">
        <v>1158</v>
      </c>
      <c r="C26" s="64">
        <v>758</v>
      </c>
      <c r="D26" s="64">
        <v>735</v>
      </c>
      <c r="E26" s="64">
        <v>600</v>
      </c>
      <c r="F26" s="64">
        <f t="shared" si="2"/>
        <v>-135</v>
      </c>
    </row>
    <row r="27" spans="1:9" customFormat="1" ht="13.5" customHeight="1" x14ac:dyDescent="0.25">
      <c r="A27" s="61" t="s">
        <v>34</v>
      </c>
      <c r="B27" s="66">
        <v>10552</v>
      </c>
      <c r="C27" s="66">
        <v>9524</v>
      </c>
      <c r="D27" s="62">
        <v>11479</v>
      </c>
      <c r="E27" s="62">
        <v>14083</v>
      </c>
      <c r="F27" s="62">
        <f t="shared" si="2"/>
        <v>2604</v>
      </c>
    </row>
    <row r="28" spans="1:9" customFormat="1" ht="13.5" customHeight="1" x14ac:dyDescent="0.25">
      <c r="A28" s="65" t="s">
        <v>35</v>
      </c>
      <c r="B28" s="64">
        <v>131</v>
      </c>
      <c r="C28" s="64">
        <v>107</v>
      </c>
      <c r="D28" s="64">
        <v>1094</v>
      </c>
      <c r="E28" s="64">
        <v>1295</v>
      </c>
      <c r="F28" s="64">
        <f t="shared" si="2"/>
        <v>201</v>
      </c>
    </row>
    <row r="29" spans="1:9" customFormat="1" ht="13.5" customHeight="1" x14ac:dyDescent="0.25">
      <c r="A29" s="61" t="s">
        <v>36</v>
      </c>
      <c r="B29" s="66">
        <v>8156</v>
      </c>
      <c r="C29" s="66">
        <v>4875</v>
      </c>
      <c r="D29" s="62">
        <v>1993</v>
      </c>
      <c r="E29" s="62">
        <v>2746</v>
      </c>
      <c r="F29" s="62">
        <f t="shared" si="2"/>
        <v>753</v>
      </c>
    </row>
    <row r="30" spans="1:9" customFormat="1" ht="13.5" customHeight="1" x14ac:dyDescent="0.25">
      <c r="A30" s="65" t="s">
        <v>37</v>
      </c>
      <c r="B30" s="64">
        <v>3918</v>
      </c>
      <c r="C30" s="64">
        <v>1884</v>
      </c>
      <c r="D30" s="64">
        <v>2753</v>
      </c>
      <c r="E30" s="64">
        <v>3194</v>
      </c>
      <c r="F30" s="64">
        <f t="shared" si="2"/>
        <v>441</v>
      </c>
    </row>
    <row r="31" spans="1:9" customFormat="1" ht="13.5" customHeight="1" x14ac:dyDescent="0.25">
      <c r="A31" s="61" t="s">
        <v>38</v>
      </c>
      <c r="B31" s="66">
        <v>1684</v>
      </c>
      <c r="C31" s="66">
        <v>662</v>
      </c>
      <c r="D31" s="62">
        <v>280</v>
      </c>
      <c r="E31" s="62">
        <v>729</v>
      </c>
      <c r="F31" s="62">
        <f t="shared" si="2"/>
        <v>449</v>
      </c>
    </row>
    <row r="32" spans="1:9" customFormat="1" ht="13.5" customHeight="1" x14ac:dyDescent="0.25">
      <c r="A32" s="65" t="s">
        <v>39</v>
      </c>
      <c r="B32" s="64">
        <v>485</v>
      </c>
      <c r="C32" s="64">
        <v>914</v>
      </c>
      <c r="D32" s="64">
        <v>1454</v>
      </c>
      <c r="E32" s="64">
        <v>6850</v>
      </c>
      <c r="F32" s="64">
        <f t="shared" si="2"/>
        <v>5396</v>
      </c>
    </row>
    <row r="33" spans="1:6" customFormat="1" ht="13.5" customHeight="1" x14ac:dyDescent="0.25">
      <c r="A33" s="61" t="s">
        <v>40</v>
      </c>
      <c r="B33" s="66">
        <v>541</v>
      </c>
      <c r="C33" s="66">
        <v>1812</v>
      </c>
      <c r="D33" s="62">
        <v>2408</v>
      </c>
      <c r="E33" s="62">
        <v>221</v>
      </c>
      <c r="F33" s="62">
        <f t="shared" si="2"/>
        <v>-2187</v>
      </c>
    </row>
    <row r="34" spans="1:6" customFormat="1" ht="13.5" customHeight="1" x14ac:dyDescent="0.25">
      <c r="A34" s="65" t="s">
        <v>41</v>
      </c>
      <c r="B34" s="64">
        <v>11657</v>
      </c>
      <c r="C34" s="64">
        <v>18281</v>
      </c>
      <c r="D34" s="64">
        <v>33554</v>
      </c>
      <c r="E34" s="64">
        <v>37414</v>
      </c>
      <c r="F34" s="64">
        <f t="shared" si="2"/>
        <v>3860</v>
      </c>
    </row>
    <row r="35" spans="1:6" customFormat="1" ht="13.5" customHeight="1" x14ac:dyDescent="0.25">
      <c r="A35" s="61" t="s">
        <v>42</v>
      </c>
      <c r="B35" s="66">
        <v>2616</v>
      </c>
      <c r="C35" s="66">
        <v>1560</v>
      </c>
      <c r="D35" s="62">
        <v>381</v>
      </c>
      <c r="E35" s="62">
        <v>2926</v>
      </c>
      <c r="F35" s="62">
        <f t="shared" si="2"/>
        <v>2545</v>
      </c>
    </row>
    <row r="36" spans="1:6" customFormat="1" ht="13.5" customHeight="1" x14ac:dyDescent="0.25">
      <c r="A36" s="65" t="s">
        <v>43</v>
      </c>
      <c r="B36" s="64">
        <v>93</v>
      </c>
      <c r="C36" s="64">
        <v>0</v>
      </c>
      <c r="D36" s="64">
        <v>205</v>
      </c>
      <c r="E36" s="64">
        <v>276</v>
      </c>
      <c r="F36" s="64">
        <f t="shared" si="2"/>
        <v>71</v>
      </c>
    </row>
    <row r="37" spans="1:6" customFormat="1" ht="13.5" customHeight="1" x14ac:dyDescent="0.25">
      <c r="A37" s="61" t="s">
        <v>44</v>
      </c>
      <c r="B37" s="66">
        <v>1292</v>
      </c>
      <c r="C37" s="66">
        <v>2342</v>
      </c>
      <c r="D37" s="62">
        <v>4289</v>
      </c>
      <c r="E37" s="62">
        <v>5292</v>
      </c>
      <c r="F37" s="62">
        <f t="shared" si="2"/>
        <v>1003</v>
      </c>
    </row>
    <row r="38" spans="1:6" customFormat="1" ht="13.5" customHeight="1" x14ac:dyDescent="0.25">
      <c r="A38" s="65" t="s">
        <v>45</v>
      </c>
      <c r="B38" s="64">
        <v>1014</v>
      </c>
      <c r="C38" s="64">
        <v>39</v>
      </c>
      <c r="D38" s="64">
        <v>506</v>
      </c>
      <c r="E38" s="64">
        <v>770</v>
      </c>
      <c r="F38" s="64">
        <f t="shared" si="2"/>
        <v>264</v>
      </c>
    </row>
    <row r="39" spans="1:6" customFormat="1" ht="13.5" customHeight="1" x14ac:dyDescent="0.25">
      <c r="A39" s="61" t="s">
        <v>46</v>
      </c>
      <c r="B39" s="66">
        <v>95</v>
      </c>
      <c r="C39" s="66">
        <v>0</v>
      </c>
      <c r="D39" s="62">
        <v>54</v>
      </c>
      <c r="E39" s="62">
        <v>2354</v>
      </c>
      <c r="F39" s="62">
        <f t="shared" si="2"/>
        <v>2300</v>
      </c>
    </row>
    <row r="40" spans="1:6" customFormat="1" ht="13.5" customHeight="1" x14ac:dyDescent="0.25">
      <c r="A40" s="65" t="s">
        <v>47</v>
      </c>
      <c r="B40" s="64">
        <v>3643</v>
      </c>
      <c r="C40" s="64">
        <v>470</v>
      </c>
      <c r="D40" s="64">
        <v>813</v>
      </c>
      <c r="E40" s="64">
        <v>492</v>
      </c>
      <c r="F40" s="64">
        <f t="shared" si="2"/>
        <v>-321</v>
      </c>
    </row>
    <row r="41" spans="1:6" customFormat="1" ht="13.5" customHeight="1" x14ac:dyDescent="0.25">
      <c r="A41" s="61" t="s">
        <v>48</v>
      </c>
      <c r="B41" s="66">
        <v>59</v>
      </c>
      <c r="C41" s="66">
        <v>0</v>
      </c>
      <c r="D41" s="62">
        <v>27</v>
      </c>
      <c r="E41" s="62">
        <v>41</v>
      </c>
      <c r="F41" s="62">
        <f t="shared" si="2"/>
        <v>14</v>
      </c>
    </row>
    <row r="42" spans="1:6" customFormat="1" ht="13.5" customHeight="1" x14ac:dyDescent="0.25">
      <c r="A42" s="65" t="s">
        <v>49</v>
      </c>
      <c r="B42" s="64">
        <v>4196</v>
      </c>
      <c r="C42" s="64">
        <v>1143</v>
      </c>
      <c r="D42" s="64">
        <v>2406</v>
      </c>
      <c r="E42" s="64">
        <v>2736</v>
      </c>
      <c r="F42" s="64">
        <f t="shared" si="2"/>
        <v>330</v>
      </c>
    </row>
    <row r="43" spans="1:6" customFormat="1" ht="13.5" customHeight="1" x14ac:dyDescent="0.25">
      <c r="A43" s="61" t="s">
        <v>50</v>
      </c>
      <c r="B43" s="66">
        <v>4104</v>
      </c>
      <c r="C43" s="66">
        <v>0</v>
      </c>
      <c r="D43" s="62">
        <v>0</v>
      </c>
      <c r="E43" s="62">
        <v>346</v>
      </c>
      <c r="F43" s="62">
        <f t="shared" si="2"/>
        <v>346</v>
      </c>
    </row>
    <row r="44" spans="1:6" customFormat="1" ht="13.5" customHeight="1" x14ac:dyDescent="0.25">
      <c r="A44" s="65" t="s">
        <v>51</v>
      </c>
      <c r="B44" s="64">
        <v>2491</v>
      </c>
      <c r="C44" s="64">
        <v>1718</v>
      </c>
      <c r="D44" s="64">
        <v>3316</v>
      </c>
      <c r="E44" s="64">
        <v>5724</v>
      </c>
      <c r="F44" s="64">
        <f t="shared" si="2"/>
        <v>2408</v>
      </c>
    </row>
    <row r="45" spans="1:6" customFormat="1" ht="13.5" customHeight="1" x14ac:dyDescent="0.25">
      <c r="A45" s="61" t="s">
        <v>52</v>
      </c>
      <c r="B45" s="66">
        <v>1632</v>
      </c>
      <c r="C45" s="66">
        <v>1098</v>
      </c>
      <c r="D45" s="62">
        <v>3766</v>
      </c>
      <c r="E45" s="62">
        <v>3038</v>
      </c>
      <c r="F45" s="62">
        <f t="shared" si="2"/>
        <v>-728</v>
      </c>
    </row>
    <row r="46" spans="1:6" customFormat="1" ht="13.5" customHeight="1" x14ac:dyDescent="0.25">
      <c r="A46" s="65" t="s">
        <v>53</v>
      </c>
      <c r="B46" s="64">
        <v>1699</v>
      </c>
      <c r="C46" s="64">
        <v>198</v>
      </c>
      <c r="D46" s="64">
        <v>348</v>
      </c>
      <c r="E46" s="64">
        <v>238</v>
      </c>
      <c r="F46" s="64">
        <f t="shared" si="2"/>
        <v>-110</v>
      </c>
    </row>
    <row r="47" spans="1:6" customFormat="1" ht="13.5" customHeight="1" x14ac:dyDescent="0.25">
      <c r="A47" s="67" t="s">
        <v>54</v>
      </c>
      <c r="B47" s="68">
        <f t="shared" ref="B47:C47" si="3">SUM(B48:B49)</f>
        <v>3812</v>
      </c>
      <c r="C47" s="68">
        <f t="shared" si="3"/>
        <v>1152</v>
      </c>
      <c r="D47" s="68">
        <f>SUM(D48:D49)</f>
        <v>2642</v>
      </c>
      <c r="E47" s="68">
        <f>SUM(E48:E50)</f>
        <v>6791</v>
      </c>
      <c r="F47" s="68">
        <f t="shared" si="2"/>
        <v>4149</v>
      </c>
    </row>
    <row r="48" spans="1:6" customFormat="1" ht="13.5" customHeight="1" x14ac:dyDescent="0.25">
      <c r="A48" s="65" t="s">
        <v>55</v>
      </c>
      <c r="B48" s="64">
        <v>2772</v>
      </c>
      <c r="C48" s="64">
        <v>400</v>
      </c>
      <c r="D48" s="64">
        <v>2277</v>
      </c>
      <c r="E48" s="64">
        <v>1933</v>
      </c>
      <c r="F48" s="64">
        <f t="shared" si="2"/>
        <v>-344</v>
      </c>
    </row>
    <row r="49" spans="1:6" customFormat="1" ht="13.5" customHeight="1" x14ac:dyDescent="0.25">
      <c r="A49" s="61" t="s">
        <v>56</v>
      </c>
      <c r="B49" s="61">
        <v>1040</v>
      </c>
      <c r="C49" s="61">
        <v>752</v>
      </c>
      <c r="D49" s="61">
        <v>365</v>
      </c>
      <c r="E49" s="61">
        <v>78</v>
      </c>
      <c r="F49" s="61">
        <f t="shared" si="2"/>
        <v>-287</v>
      </c>
    </row>
    <row r="50" spans="1:6" customFormat="1" ht="12.75" customHeight="1" x14ac:dyDescent="0.25">
      <c r="A50" s="64" t="s">
        <v>57</v>
      </c>
      <c r="B50" s="64"/>
      <c r="C50" s="64">
        <v>628</v>
      </c>
      <c r="D50" s="64">
        <v>769</v>
      </c>
      <c r="E50" s="64">
        <v>4780</v>
      </c>
      <c r="F50" s="64">
        <f t="shared" si="2"/>
        <v>4011</v>
      </c>
    </row>
    <row r="51" spans="1:6" ht="3" customHeight="1" x14ac:dyDescent="0.25">
      <c r="A51" s="69" t="s">
        <v>58</v>
      </c>
      <c r="B51" s="70">
        <f>B16+B47</f>
        <v>84097</v>
      </c>
      <c r="C51" s="71">
        <f>C16+C47+C50</f>
        <v>57693</v>
      </c>
      <c r="D51" s="71">
        <f>D16+D47+D50</f>
        <v>88257</v>
      </c>
      <c r="E51" s="71">
        <f>E16+E47</f>
        <v>111849</v>
      </c>
      <c r="F51" s="70">
        <f t="shared" si="2"/>
        <v>23592</v>
      </c>
    </row>
    <row r="52" spans="1:6" ht="15" customHeight="1" x14ac:dyDescent="0.25">
      <c r="F52" s="73"/>
    </row>
    <row r="53" spans="1:6" x14ac:dyDescent="0.25">
      <c r="A53" s="74" t="s">
        <v>59</v>
      </c>
      <c r="B53" s="75"/>
      <c r="C53" s="76"/>
      <c r="D53" s="77"/>
      <c r="F53" s="73"/>
    </row>
    <row r="54" spans="1:6" ht="15" x14ac:dyDescent="0.3">
      <c r="A54" s="74" t="s">
        <v>60</v>
      </c>
      <c r="B54" s="78"/>
      <c r="C54" s="78"/>
      <c r="D54" s="78"/>
      <c r="F54" s="73"/>
    </row>
    <row r="55" spans="1:6" ht="15" x14ac:dyDescent="0.3">
      <c r="A55" s="78"/>
      <c r="B55" s="78"/>
      <c r="C55" s="78"/>
      <c r="D55" s="78"/>
      <c r="F55" s="73"/>
    </row>
    <row r="56" spans="1:6" x14ac:dyDescent="0.25">
      <c r="F56" s="73"/>
    </row>
    <row r="57" spans="1:6" x14ac:dyDescent="0.25">
      <c r="F57" s="73"/>
    </row>
    <row r="58" spans="1:6" x14ac:dyDescent="0.25">
      <c r="F58" s="73"/>
    </row>
    <row r="59" spans="1:6" x14ac:dyDescent="0.25">
      <c r="F59" s="73"/>
    </row>
    <row r="60" spans="1:6" x14ac:dyDescent="0.25">
      <c r="F60" s="73"/>
    </row>
    <row r="61" spans="1:6" x14ac:dyDescent="0.25">
      <c r="F61" s="73"/>
    </row>
    <row r="62" spans="1:6" x14ac:dyDescent="0.25">
      <c r="F62" s="73"/>
    </row>
    <row r="63" spans="1:6" x14ac:dyDescent="0.25">
      <c r="F63" s="73"/>
    </row>
    <row r="64" spans="1:6" x14ac:dyDescent="0.25">
      <c r="F64" s="73"/>
    </row>
    <row r="65" spans="6:6" x14ac:dyDescent="0.25">
      <c r="F65" s="73"/>
    </row>
  </sheetData>
  <mergeCells count="1">
    <mergeCell ref="B13:D13"/>
  </mergeCells>
  <printOptions horizontalCentered="1"/>
  <pageMargins left="0.51181102362204722" right="0.51181102362204722" top="0.55118110236220474" bottom="0.55118110236220474" header="0.31496062992125984" footer="0.31496062992125984"/>
  <pageSetup scale="8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D5CF-FAB7-4986-BEB2-5CC625F221D9}">
  <sheetPr>
    <tabColor rgb="FFFFFF00"/>
  </sheetPr>
  <dimension ref="A1:I33"/>
  <sheetViews>
    <sheetView showGridLines="0" showWhiteSpace="0" zoomScale="115" zoomScaleNormal="115" zoomScaleSheetLayoutView="160" workbookViewId="0">
      <selection activeCell="H28" sqref="H28"/>
    </sheetView>
  </sheetViews>
  <sheetFormatPr baseColWidth="10" defaultRowHeight="13.5" x14ac:dyDescent="0.25"/>
  <cols>
    <col min="1" max="1" width="23.42578125" style="72" customWidth="1"/>
    <col min="2" max="6" width="14.140625" style="72" customWidth="1"/>
    <col min="7" max="7" width="15.140625" style="72" bestFit="1" customWidth="1"/>
    <col min="8" max="8" width="11.5703125" style="72" bestFit="1" customWidth="1"/>
    <col min="9" max="9" width="15.140625" style="72" bestFit="1" customWidth="1"/>
    <col min="10" max="10" width="11.5703125" style="72" bestFit="1" customWidth="1"/>
    <col min="11" max="11" width="20.140625" style="72" bestFit="1" customWidth="1"/>
    <col min="12" max="12" width="16.5703125" style="72" bestFit="1" customWidth="1"/>
    <col min="13" max="16384" width="11.42578125" style="72"/>
  </cols>
  <sheetData>
    <row r="1" spans="1:9" customFormat="1" ht="15" customHeight="1" x14ac:dyDescent="0.3">
      <c r="F1" s="35" t="s">
        <v>0</v>
      </c>
    </row>
    <row r="2" spans="1:9" customFormat="1" ht="15" customHeight="1" x14ac:dyDescent="0.25">
      <c r="F2" s="36" t="s">
        <v>1</v>
      </c>
    </row>
    <row r="3" spans="1:9" customFormat="1" ht="15" customHeight="1" x14ac:dyDescent="0.35">
      <c r="B3" s="37"/>
      <c r="C3" s="37"/>
      <c r="D3" s="37"/>
      <c r="E3" s="38"/>
      <c r="F3" s="39"/>
    </row>
    <row r="4" spans="1:9" customFormat="1" ht="12.75" customHeight="1" x14ac:dyDescent="0.35">
      <c r="B4" s="37"/>
      <c r="C4" s="37"/>
      <c r="D4" s="37"/>
      <c r="E4" s="38"/>
      <c r="F4" s="39"/>
    </row>
    <row r="5" spans="1:9" customFormat="1" ht="25.5" customHeight="1" x14ac:dyDescent="0.25">
      <c r="A5" s="40" t="s">
        <v>62</v>
      </c>
      <c r="B5" s="41"/>
      <c r="C5" s="41"/>
      <c r="D5" s="41"/>
      <c r="E5" s="42"/>
      <c r="F5" s="42"/>
    </row>
    <row r="6" spans="1:9" customFormat="1" ht="6.75" customHeight="1" x14ac:dyDescent="0.35">
      <c r="A6" s="43"/>
      <c r="B6" s="38"/>
      <c r="C6" s="44"/>
      <c r="D6" s="44"/>
      <c r="E6" s="45"/>
      <c r="F6" s="46"/>
    </row>
    <row r="7" spans="1:9" s="49" customFormat="1" ht="14.1" customHeight="1" x14ac:dyDescent="0.35">
      <c r="A7" s="47" t="s">
        <v>19</v>
      </c>
      <c r="B7" s="47" t="s">
        <v>20</v>
      </c>
      <c r="C7" s="48"/>
      <c r="D7" s="48"/>
      <c r="E7" s="38"/>
      <c r="F7" s="39"/>
    </row>
    <row r="8" spans="1:9" s="49" customFormat="1" ht="14.1" customHeight="1" x14ac:dyDescent="0.35">
      <c r="A8" s="50">
        <v>2019</v>
      </c>
      <c r="B8" s="51">
        <v>13371</v>
      </c>
      <c r="C8" s="48"/>
      <c r="D8" s="48"/>
      <c r="E8" s="38"/>
      <c r="F8" s="39"/>
    </row>
    <row r="9" spans="1:9" s="49" customFormat="1" ht="14.1" customHeight="1" x14ac:dyDescent="0.35">
      <c r="A9" s="50">
        <v>2020</v>
      </c>
      <c r="B9" s="51">
        <v>4342</v>
      </c>
      <c r="C9" s="48"/>
      <c r="D9" s="48"/>
      <c r="E9" s="38"/>
      <c r="F9" s="39"/>
    </row>
    <row r="10" spans="1:9" s="49" customFormat="1" ht="14.1" customHeight="1" x14ac:dyDescent="0.35">
      <c r="A10" s="50">
        <v>2021</v>
      </c>
      <c r="B10" s="51">
        <v>6856</v>
      </c>
      <c r="C10" s="48"/>
      <c r="D10" s="48"/>
      <c r="E10" s="38"/>
      <c r="F10" s="39"/>
    </row>
    <row r="11" spans="1:9" s="49" customFormat="1" ht="14.1" customHeight="1" x14ac:dyDescent="0.35">
      <c r="A11" s="50">
        <v>2022</v>
      </c>
      <c r="B11" s="51">
        <f>E16</f>
        <v>8329</v>
      </c>
      <c r="C11" s="48"/>
      <c r="D11" s="48"/>
      <c r="E11" s="38"/>
      <c r="F11" s="39"/>
      <c r="H11" s="86"/>
      <c r="I11" s="63"/>
    </row>
    <row r="12" spans="1:9" s="49" customFormat="1" ht="14.1" customHeight="1" x14ac:dyDescent="0.35">
      <c r="A12" s="52" t="s">
        <v>21</v>
      </c>
      <c r="B12" s="51">
        <f>B11-B10</f>
        <v>1473</v>
      </c>
      <c r="C12" s="48"/>
      <c r="D12" s="48"/>
      <c r="E12" s="38"/>
      <c r="F12" s="39"/>
    </row>
    <row r="13" spans="1:9" customFormat="1" ht="6.75" customHeight="1" x14ac:dyDescent="0.35">
      <c r="A13" s="53"/>
      <c r="B13" s="156"/>
      <c r="C13" s="156"/>
      <c r="D13" s="156"/>
      <c r="E13" s="54"/>
      <c r="F13" s="46"/>
    </row>
    <row r="14" spans="1:9" customFormat="1" ht="9" customHeight="1" x14ac:dyDescent="0.25">
      <c r="A14" s="55"/>
      <c r="B14" s="55"/>
      <c r="C14" s="55"/>
      <c r="D14" s="55"/>
      <c r="E14" s="55"/>
      <c r="F14" s="55"/>
    </row>
    <row r="15" spans="1:9" customFormat="1" ht="12.75" customHeight="1" x14ac:dyDescent="0.25">
      <c r="A15" s="56"/>
      <c r="B15" s="85">
        <v>2019</v>
      </c>
      <c r="C15" s="84">
        <v>2020</v>
      </c>
      <c r="D15" s="84">
        <v>2021</v>
      </c>
      <c r="E15" s="57">
        <v>2022</v>
      </c>
      <c r="F15" s="57" t="s">
        <v>21</v>
      </c>
    </row>
    <row r="16" spans="1:9" customFormat="1" ht="12.75" customHeight="1" x14ac:dyDescent="0.25">
      <c r="A16" s="58" t="s">
        <v>23</v>
      </c>
      <c r="B16" s="83">
        <f>SUM(B17:B24)</f>
        <v>13371</v>
      </c>
      <c r="C16" s="83">
        <f>SUM(C17:C24)</f>
        <v>4342</v>
      </c>
      <c r="D16" s="83">
        <v>6856</v>
      </c>
      <c r="E16" s="83">
        <v>8329</v>
      </c>
      <c r="F16" s="59">
        <f t="shared" ref="F16:F24" si="0">E16-D16</f>
        <v>1473</v>
      </c>
    </row>
    <row r="17" spans="1:6" customFormat="1" ht="13.5" customHeight="1" x14ac:dyDescent="0.25">
      <c r="A17" s="61" t="s">
        <v>25</v>
      </c>
      <c r="B17" s="82">
        <v>132</v>
      </c>
      <c r="C17" s="81">
        <v>171</v>
      </c>
      <c r="D17" s="81">
        <v>165</v>
      </c>
      <c r="E17" s="80">
        <v>143</v>
      </c>
      <c r="F17" s="80">
        <f t="shared" si="0"/>
        <v>-22</v>
      </c>
    </row>
    <row r="18" spans="1:6" customFormat="1" ht="13.5" customHeight="1" x14ac:dyDescent="0.25">
      <c r="A18" s="65" t="s">
        <v>29</v>
      </c>
      <c r="B18" s="79">
        <v>403</v>
      </c>
      <c r="C18" s="79">
        <v>144</v>
      </c>
      <c r="D18" s="79">
        <v>247</v>
      </c>
      <c r="E18" s="79">
        <v>220</v>
      </c>
      <c r="F18" s="79">
        <f t="shared" si="0"/>
        <v>-27</v>
      </c>
    </row>
    <row r="19" spans="1:6" customFormat="1" ht="13.5" customHeight="1" x14ac:dyDescent="0.25">
      <c r="A19" s="61" t="s">
        <v>33</v>
      </c>
      <c r="B19" s="82">
        <v>10513</v>
      </c>
      <c r="C19" s="81">
        <v>2510</v>
      </c>
      <c r="D19" s="81">
        <v>4489</v>
      </c>
      <c r="E19" s="80">
        <v>5788</v>
      </c>
      <c r="F19" s="80">
        <f t="shared" si="0"/>
        <v>1299</v>
      </c>
    </row>
    <row r="20" spans="1:6" customFormat="1" ht="13.5" customHeight="1" x14ac:dyDescent="0.25">
      <c r="A20" s="65" t="s">
        <v>36</v>
      </c>
      <c r="B20" s="79">
        <v>402</v>
      </c>
      <c r="C20" s="79">
        <v>519</v>
      </c>
      <c r="D20" s="79">
        <v>549</v>
      </c>
      <c r="E20" s="79">
        <v>432</v>
      </c>
      <c r="F20" s="79">
        <f t="shared" si="0"/>
        <v>-117</v>
      </c>
    </row>
    <row r="21" spans="1:6" customFormat="1" ht="13.5" customHeight="1" x14ac:dyDescent="0.25">
      <c r="A21" s="61" t="s">
        <v>37</v>
      </c>
      <c r="B21" s="82">
        <v>617</v>
      </c>
      <c r="C21" s="81">
        <v>695</v>
      </c>
      <c r="D21" s="81">
        <v>810</v>
      </c>
      <c r="E21" s="80">
        <v>1013</v>
      </c>
      <c r="F21" s="80">
        <f t="shared" si="0"/>
        <v>203</v>
      </c>
    </row>
    <row r="22" spans="1:6" customFormat="1" ht="13.5" customHeight="1" x14ac:dyDescent="0.25">
      <c r="A22" s="65" t="s">
        <v>41</v>
      </c>
      <c r="B22" s="79">
        <v>802</v>
      </c>
      <c r="C22" s="79">
        <v>145</v>
      </c>
      <c r="D22" s="79">
        <v>283</v>
      </c>
      <c r="E22" s="79">
        <v>381</v>
      </c>
      <c r="F22" s="79">
        <f t="shared" si="0"/>
        <v>98</v>
      </c>
    </row>
    <row r="23" spans="1:6" customFormat="1" ht="13.5" customHeight="1" x14ac:dyDescent="0.25">
      <c r="A23" s="61" t="s">
        <v>49</v>
      </c>
      <c r="B23" s="82">
        <v>36</v>
      </c>
      <c r="C23" s="81">
        <v>20</v>
      </c>
      <c r="D23" s="81">
        <v>16</v>
      </c>
      <c r="E23" s="80">
        <v>29</v>
      </c>
      <c r="F23" s="80">
        <f t="shared" si="0"/>
        <v>13</v>
      </c>
    </row>
    <row r="24" spans="1:6" customFormat="1" ht="13.5" customHeight="1" x14ac:dyDescent="0.25">
      <c r="A24" s="64" t="s">
        <v>51</v>
      </c>
      <c r="B24" s="79">
        <v>466</v>
      </c>
      <c r="C24" s="79">
        <v>138</v>
      </c>
      <c r="D24" s="79">
        <v>297</v>
      </c>
      <c r="E24" s="79">
        <v>323</v>
      </c>
      <c r="F24" s="79">
        <f t="shared" si="0"/>
        <v>26</v>
      </c>
    </row>
    <row r="25" spans="1:6" ht="3.75" customHeight="1" x14ac:dyDescent="0.25">
      <c r="F25" s="73"/>
    </row>
    <row r="26" spans="1:6" ht="8.25" customHeight="1" x14ac:dyDescent="0.25">
      <c r="A26" s="157"/>
      <c r="B26" s="157"/>
      <c r="C26" s="157"/>
      <c r="D26" s="157"/>
      <c r="E26" s="157"/>
      <c r="F26" s="157"/>
    </row>
    <row r="27" spans="1:6" ht="12" customHeight="1" x14ac:dyDescent="0.25">
      <c r="A27" s="74" t="s">
        <v>61</v>
      </c>
      <c r="B27" s="75"/>
      <c r="C27" s="76"/>
      <c r="D27" s="77"/>
      <c r="F27" s="73"/>
    </row>
    <row r="28" spans="1:6" ht="11.25" customHeight="1" x14ac:dyDescent="0.3">
      <c r="A28" s="74" t="s">
        <v>60</v>
      </c>
      <c r="B28" s="78"/>
      <c r="C28" s="78"/>
      <c r="D28" s="78"/>
      <c r="F28" s="73"/>
    </row>
    <row r="29" spans="1:6" ht="10.5" customHeight="1" x14ac:dyDescent="0.3">
      <c r="A29" s="78"/>
      <c r="B29" s="78"/>
      <c r="C29" s="78"/>
      <c r="D29" s="78"/>
      <c r="F29" s="73"/>
    </row>
    <row r="30" spans="1:6" x14ac:dyDescent="0.25">
      <c r="F30" s="73"/>
    </row>
    <row r="31" spans="1:6" x14ac:dyDescent="0.25">
      <c r="F31" s="73"/>
    </row>
    <row r="32" spans="1:6" x14ac:dyDescent="0.25">
      <c r="F32" s="73"/>
    </row>
    <row r="33" spans="6:6" x14ac:dyDescent="0.25">
      <c r="F33" s="73"/>
    </row>
  </sheetData>
  <mergeCells count="2">
    <mergeCell ref="B13:D13"/>
    <mergeCell ref="A26:F26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0CA96-4D40-449D-BCCF-7A85A7D3A2D3}">
  <sheetPr>
    <tabColor rgb="FFFFFF00"/>
  </sheetPr>
  <dimension ref="A1:J67"/>
  <sheetViews>
    <sheetView showGridLines="0" view="pageBreakPreview" topLeftCell="A4" zoomScale="120" zoomScaleNormal="100" zoomScaleSheetLayoutView="120" workbookViewId="0">
      <selection activeCell="E51" sqref="E51"/>
    </sheetView>
  </sheetViews>
  <sheetFormatPr baseColWidth="10" defaultRowHeight="13.5" x14ac:dyDescent="0.25"/>
  <cols>
    <col min="1" max="1" width="23.42578125" style="72" customWidth="1"/>
    <col min="2" max="6" width="15.28515625" style="72" customWidth="1"/>
    <col min="7" max="7" width="20.140625" style="72" bestFit="1" customWidth="1"/>
    <col min="8" max="8" width="16.5703125" style="72" bestFit="1" customWidth="1"/>
    <col min="9" max="16384" width="11.42578125" style="72"/>
  </cols>
  <sheetData>
    <row r="1" spans="1:8" customFormat="1" ht="15" customHeight="1" x14ac:dyDescent="0.3">
      <c r="F1" s="35" t="s">
        <v>0</v>
      </c>
    </row>
    <row r="2" spans="1:8" customFormat="1" ht="15" customHeight="1" x14ac:dyDescent="0.25">
      <c r="F2" s="36" t="s">
        <v>1</v>
      </c>
    </row>
    <row r="3" spans="1:8" customFormat="1" ht="15" customHeight="1" x14ac:dyDescent="0.25"/>
    <row r="4" spans="1:8" customFormat="1" ht="12.75" customHeight="1" x14ac:dyDescent="0.35">
      <c r="B4" s="37"/>
      <c r="C4" s="37"/>
      <c r="D4" s="38"/>
      <c r="E4" s="38"/>
      <c r="F4" s="39"/>
    </row>
    <row r="5" spans="1:8" customFormat="1" ht="27.75" customHeight="1" x14ac:dyDescent="0.25">
      <c r="A5" s="40" t="s">
        <v>65</v>
      </c>
      <c r="B5" s="41"/>
      <c r="C5" s="41"/>
      <c r="D5" s="42"/>
      <c r="E5" s="42"/>
      <c r="F5" s="42"/>
    </row>
    <row r="6" spans="1:8" customFormat="1" ht="6.75" customHeight="1" x14ac:dyDescent="0.35">
      <c r="A6" s="43"/>
      <c r="B6" s="38"/>
      <c r="C6" s="45"/>
      <c r="D6" s="45"/>
      <c r="E6" s="45"/>
      <c r="F6" s="46"/>
    </row>
    <row r="7" spans="1:8" s="49" customFormat="1" ht="14.1" customHeight="1" x14ac:dyDescent="0.35">
      <c r="A7" s="47" t="s">
        <v>19</v>
      </c>
      <c r="B7" s="47" t="s">
        <v>20</v>
      </c>
      <c r="C7" s="38"/>
      <c r="D7" s="38"/>
      <c r="E7" s="38"/>
      <c r="F7" s="39"/>
    </row>
    <row r="8" spans="1:8" s="49" customFormat="1" ht="18.75" customHeight="1" x14ac:dyDescent="0.35">
      <c r="A8" s="50">
        <v>2019</v>
      </c>
      <c r="B8" s="51">
        <v>103317</v>
      </c>
      <c r="C8" s="38"/>
      <c r="D8" s="38"/>
      <c r="E8" s="38"/>
      <c r="F8" s="39"/>
    </row>
    <row r="9" spans="1:8" s="49" customFormat="1" ht="18.75" customHeight="1" x14ac:dyDescent="0.35">
      <c r="A9" s="50">
        <v>2020</v>
      </c>
      <c r="B9" s="51">
        <v>42661</v>
      </c>
      <c r="C9" s="38"/>
      <c r="D9" s="38"/>
      <c r="E9" s="38"/>
      <c r="F9" s="39"/>
    </row>
    <row r="10" spans="1:8" s="49" customFormat="1" ht="18.75" customHeight="1" x14ac:dyDescent="0.35">
      <c r="A10" s="50">
        <v>2021</v>
      </c>
      <c r="B10" s="51">
        <v>54540</v>
      </c>
      <c r="C10" s="38"/>
      <c r="D10" s="38"/>
      <c r="E10" s="38"/>
      <c r="F10" s="39"/>
      <c r="H10" s="49">
        <f>B12/NacionalCobertura7911323611[[#This Row],[Valor]]*100</f>
        <v>-17.442244224422442</v>
      </c>
    </row>
    <row r="11" spans="1:8" s="49" customFormat="1" ht="18.75" customHeight="1" x14ac:dyDescent="0.35">
      <c r="A11" s="50" t="s">
        <v>104</v>
      </c>
      <c r="B11" s="51">
        <f>E53</f>
        <v>45027</v>
      </c>
      <c r="C11" s="38"/>
      <c r="D11" s="38"/>
      <c r="E11" s="38"/>
      <c r="F11" s="39"/>
      <c r="H11" s="96">
        <f>(NacionalCobertura7911323611[[#This Row],[Valor]]-B10)/B10*100</f>
        <v>-17.442244224422442</v>
      </c>
    </row>
    <row r="12" spans="1:8" s="49" customFormat="1" ht="18.75" customHeight="1" x14ac:dyDescent="0.35">
      <c r="A12" s="52" t="s">
        <v>21</v>
      </c>
      <c r="B12" s="51">
        <f>F53</f>
        <v>-9513</v>
      </c>
      <c r="C12" s="38"/>
      <c r="D12" s="38"/>
      <c r="E12" s="38"/>
      <c r="F12" s="39"/>
      <c r="H12" s="63"/>
    </row>
    <row r="13" spans="1:8" customFormat="1" ht="6.75" customHeight="1" x14ac:dyDescent="0.35">
      <c r="A13" s="53"/>
      <c r="B13" s="95"/>
      <c r="C13" s="54"/>
      <c r="D13" s="54"/>
      <c r="E13" s="54"/>
      <c r="F13" s="46"/>
    </row>
    <row r="14" spans="1:8" customFormat="1" ht="6.75" customHeight="1" x14ac:dyDescent="0.35">
      <c r="A14" s="53"/>
      <c r="B14" s="95"/>
      <c r="C14" s="54"/>
      <c r="D14" s="54"/>
      <c r="E14" s="54"/>
      <c r="F14" s="46"/>
    </row>
    <row r="15" spans="1:8" customFormat="1" ht="9" customHeight="1" x14ac:dyDescent="0.25">
      <c r="A15" s="55"/>
      <c r="B15" s="55"/>
      <c r="C15" s="55"/>
      <c r="D15" s="55"/>
      <c r="E15" s="55"/>
      <c r="F15" s="55"/>
    </row>
    <row r="16" spans="1:8" customFormat="1" ht="12.75" customHeight="1" x14ac:dyDescent="0.25">
      <c r="A16" s="56"/>
      <c r="B16" s="57">
        <v>2019</v>
      </c>
      <c r="C16" s="57">
        <v>2020</v>
      </c>
      <c r="D16" s="57">
        <v>2021</v>
      </c>
      <c r="E16" s="57" t="s">
        <v>104</v>
      </c>
      <c r="F16" s="57" t="s">
        <v>21</v>
      </c>
    </row>
    <row r="17" spans="1:10" customFormat="1" ht="12.75" customHeight="1" x14ac:dyDescent="0.25">
      <c r="A17" s="58" t="s">
        <v>23</v>
      </c>
      <c r="B17" s="59">
        <f>SUM(B18:B47)</f>
        <v>101519</v>
      </c>
      <c r="C17" s="59">
        <f>SUM(C18:C47)</f>
        <v>40487</v>
      </c>
      <c r="D17" s="59">
        <f>SUM(D18:D47)</f>
        <v>52532</v>
      </c>
      <c r="E17" s="59">
        <f>SUM(E18:E47)</f>
        <v>41187</v>
      </c>
      <c r="F17" s="59">
        <f t="shared" ref="F17:F52" si="0">E17-D17</f>
        <v>-11345</v>
      </c>
      <c r="H17" s="88"/>
      <c r="I17" s="88"/>
      <c r="J17" s="88"/>
    </row>
    <row r="18" spans="1:10" customFormat="1" ht="13.5" customHeight="1" x14ac:dyDescent="0.25">
      <c r="A18" s="61" t="s">
        <v>24</v>
      </c>
      <c r="B18" s="62">
        <v>240</v>
      </c>
      <c r="C18" s="62">
        <v>709</v>
      </c>
      <c r="D18" s="61">
        <v>1269</v>
      </c>
      <c r="E18" s="61">
        <v>1395</v>
      </c>
      <c r="F18" s="62">
        <f t="shared" si="0"/>
        <v>126</v>
      </c>
      <c r="H18" s="97"/>
      <c r="I18" s="97"/>
    </row>
    <row r="19" spans="1:10" customFormat="1" ht="13.5" customHeight="1" x14ac:dyDescent="0.25">
      <c r="A19" s="64" t="s">
        <v>25</v>
      </c>
      <c r="B19" s="64">
        <v>2360</v>
      </c>
      <c r="C19" s="64">
        <v>412</v>
      </c>
      <c r="D19" s="55">
        <v>727</v>
      </c>
      <c r="E19" s="55">
        <v>1145</v>
      </c>
      <c r="F19" s="65">
        <f t="shared" si="0"/>
        <v>418</v>
      </c>
      <c r="H19" s="97"/>
      <c r="I19" s="97"/>
    </row>
    <row r="20" spans="1:10" customFormat="1" ht="13.5" customHeight="1" x14ac:dyDescent="0.25">
      <c r="A20" s="61" t="s">
        <v>26</v>
      </c>
      <c r="B20" s="93">
        <v>1</v>
      </c>
      <c r="C20" s="66">
        <v>10</v>
      </c>
      <c r="D20" s="62">
        <v>0</v>
      </c>
      <c r="E20" s="62">
        <v>0</v>
      </c>
      <c r="F20" s="62">
        <f t="shared" si="0"/>
        <v>0</v>
      </c>
      <c r="H20" s="97"/>
      <c r="I20" s="97"/>
    </row>
    <row r="21" spans="1:10" customFormat="1" ht="13.5" customHeight="1" x14ac:dyDescent="0.25">
      <c r="A21" s="65" t="s">
        <v>27</v>
      </c>
      <c r="B21" s="64">
        <v>639</v>
      </c>
      <c r="C21" s="64">
        <v>38</v>
      </c>
      <c r="D21" s="64">
        <v>381</v>
      </c>
      <c r="E21" s="64">
        <v>204</v>
      </c>
      <c r="F21" s="65">
        <f t="shared" si="0"/>
        <v>-177</v>
      </c>
      <c r="H21" s="97"/>
      <c r="I21" s="97"/>
    </row>
    <row r="22" spans="1:10" customFormat="1" ht="13.5" customHeight="1" x14ac:dyDescent="0.25">
      <c r="A22" s="61" t="s">
        <v>28</v>
      </c>
      <c r="B22" s="93">
        <v>829</v>
      </c>
      <c r="C22" s="66">
        <v>75</v>
      </c>
      <c r="D22" s="62">
        <v>359</v>
      </c>
      <c r="E22" s="62">
        <v>495</v>
      </c>
      <c r="F22" s="62">
        <f t="shared" si="0"/>
        <v>136</v>
      </c>
      <c r="H22" s="97"/>
      <c r="I22" s="97"/>
    </row>
    <row r="23" spans="1:10" customFormat="1" ht="13.5" customHeight="1" x14ac:dyDescent="0.25">
      <c r="A23" s="65" t="s">
        <v>29</v>
      </c>
      <c r="B23" s="64">
        <v>1218</v>
      </c>
      <c r="C23" s="64">
        <v>238</v>
      </c>
      <c r="D23" s="64">
        <v>166</v>
      </c>
      <c r="E23" s="64">
        <v>22</v>
      </c>
      <c r="F23" s="65">
        <f t="shared" si="0"/>
        <v>-144</v>
      </c>
      <c r="H23" s="97"/>
      <c r="I23" s="97"/>
    </row>
    <row r="24" spans="1:10" customFormat="1" ht="13.5" customHeight="1" x14ac:dyDescent="0.25">
      <c r="A24" s="61" t="s">
        <v>30</v>
      </c>
      <c r="B24" s="93">
        <v>252</v>
      </c>
      <c r="C24" s="66">
        <v>118</v>
      </c>
      <c r="D24" s="62">
        <v>24</v>
      </c>
      <c r="E24" s="62">
        <v>52</v>
      </c>
      <c r="F24" s="62">
        <f t="shared" si="0"/>
        <v>28</v>
      </c>
      <c r="H24" s="97"/>
      <c r="I24" s="97"/>
    </row>
    <row r="25" spans="1:10" customFormat="1" ht="13.5" customHeight="1" x14ac:dyDescent="0.25">
      <c r="A25" s="65" t="s">
        <v>31</v>
      </c>
      <c r="B25" s="64">
        <v>172</v>
      </c>
      <c r="C25" s="64">
        <v>23</v>
      </c>
      <c r="D25" s="64">
        <v>5</v>
      </c>
      <c r="E25" s="64">
        <v>101</v>
      </c>
      <c r="F25" s="65">
        <f t="shared" si="0"/>
        <v>96</v>
      </c>
      <c r="H25" s="97"/>
      <c r="I25" s="97"/>
    </row>
    <row r="26" spans="1:10" customFormat="1" ht="13.5" customHeight="1" x14ac:dyDescent="0.25">
      <c r="A26" s="61" t="s">
        <v>32</v>
      </c>
      <c r="B26" s="93">
        <v>123</v>
      </c>
      <c r="C26" s="66">
        <v>198</v>
      </c>
      <c r="D26" s="62">
        <v>26</v>
      </c>
      <c r="E26" s="62">
        <v>45</v>
      </c>
      <c r="F26" s="62">
        <f t="shared" si="0"/>
        <v>19</v>
      </c>
      <c r="H26" s="97"/>
      <c r="I26" s="97"/>
    </row>
    <row r="27" spans="1:10" customFormat="1" ht="13.5" customHeight="1" x14ac:dyDescent="0.25">
      <c r="A27" s="65" t="s">
        <v>33</v>
      </c>
      <c r="B27" s="64">
        <v>2128</v>
      </c>
      <c r="C27" s="64">
        <v>125</v>
      </c>
      <c r="D27" s="64">
        <v>29</v>
      </c>
      <c r="E27" s="64">
        <v>166</v>
      </c>
      <c r="F27" s="65">
        <f t="shared" si="0"/>
        <v>137</v>
      </c>
      <c r="H27" s="97"/>
      <c r="I27" s="97"/>
    </row>
    <row r="28" spans="1:10" customFormat="1" ht="13.5" customHeight="1" x14ac:dyDescent="0.25">
      <c r="A28" s="61" t="s">
        <v>34</v>
      </c>
      <c r="B28" s="93">
        <v>1198</v>
      </c>
      <c r="C28" s="66">
        <v>41</v>
      </c>
      <c r="D28" s="62">
        <v>0</v>
      </c>
      <c r="E28" s="62">
        <v>161</v>
      </c>
      <c r="F28" s="62">
        <f t="shared" si="0"/>
        <v>161</v>
      </c>
      <c r="H28" s="97"/>
      <c r="I28" s="97"/>
    </row>
    <row r="29" spans="1:10" customFormat="1" ht="13.5" customHeight="1" x14ac:dyDescent="0.25">
      <c r="A29" s="65" t="s">
        <v>35</v>
      </c>
      <c r="B29" s="64">
        <v>315</v>
      </c>
      <c r="C29" s="64">
        <v>38</v>
      </c>
      <c r="D29" s="64">
        <v>36</v>
      </c>
      <c r="E29" s="64">
        <v>35</v>
      </c>
      <c r="F29" s="65">
        <f t="shared" si="0"/>
        <v>-1</v>
      </c>
      <c r="H29" s="97"/>
      <c r="I29" s="97"/>
    </row>
    <row r="30" spans="1:10" customFormat="1" ht="13.5" customHeight="1" x14ac:dyDescent="0.25">
      <c r="A30" s="61" t="s">
        <v>36</v>
      </c>
      <c r="B30" s="93">
        <v>271</v>
      </c>
      <c r="C30" s="66">
        <v>28</v>
      </c>
      <c r="D30" s="62">
        <v>139</v>
      </c>
      <c r="E30" s="62">
        <v>273</v>
      </c>
      <c r="F30" s="62">
        <f t="shared" si="0"/>
        <v>134</v>
      </c>
      <c r="H30" s="97"/>
      <c r="I30" s="97"/>
    </row>
    <row r="31" spans="1:10" customFormat="1" ht="13.5" customHeight="1" x14ac:dyDescent="0.25">
      <c r="A31" s="65" t="s">
        <v>37</v>
      </c>
      <c r="B31" s="64">
        <v>31519</v>
      </c>
      <c r="C31" s="64">
        <v>9711</v>
      </c>
      <c r="D31" s="64">
        <v>1171</v>
      </c>
      <c r="E31" s="64">
        <v>19534</v>
      </c>
      <c r="F31" s="65">
        <f t="shared" si="0"/>
        <v>18363</v>
      </c>
      <c r="H31" s="97"/>
      <c r="I31" s="97"/>
    </row>
    <row r="32" spans="1:10" customFormat="1" ht="13.5" customHeight="1" x14ac:dyDescent="0.25">
      <c r="A32" s="61" t="s">
        <v>38</v>
      </c>
      <c r="B32" s="93">
        <v>8029</v>
      </c>
      <c r="C32" s="66">
        <v>5073</v>
      </c>
      <c r="D32" s="62">
        <v>2938</v>
      </c>
      <c r="E32" s="62">
        <v>5714</v>
      </c>
      <c r="F32" s="62">
        <f t="shared" si="0"/>
        <v>2776</v>
      </c>
      <c r="H32" s="97"/>
      <c r="I32" s="97"/>
    </row>
    <row r="33" spans="1:9" customFormat="1" ht="13.5" customHeight="1" x14ac:dyDescent="0.25">
      <c r="A33" s="65" t="s">
        <v>39</v>
      </c>
      <c r="B33" s="64">
        <v>1103</v>
      </c>
      <c r="C33" s="64">
        <v>24</v>
      </c>
      <c r="D33" s="64">
        <v>0</v>
      </c>
      <c r="E33" s="64">
        <v>18</v>
      </c>
      <c r="F33" s="65">
        <f t="shared" si="0"/>
        <v>18</v>
      </c>
      <c r="H33" s="97"/>
      <c r="I33" s="97"/>
    </row>
    <row r="34" spans="1:9" customFormat="1" ht="13.5" customHeight="1" x14ac:dyDescent="0.25">
      <c r="A34" s="61" t="s">
        <v>40</v>
      </c>
      <c r="B34" s="93">
        <v>95</v>
      </c>
      <c r="C34" s="66">
        <v>17</v>
      </c>
      <c r="D34" s="62">
        <v>0</v>
      </c>
      <c r="E34" s="62">
        <v>0</v>
      </c>
      <c r="F34" s="62">
        <f t="shared" si="0"/>
        <v>0</v>
      </c>
      <c r="H34" s="97"/>
      <c r="I34" s="97"/>
    </row>
    <row r="35" spans="1:9" customFormat="1" ht="13.5" customHeight="1" x14ac:dyDescent="0.25">
      <c r="A35" s="65" t="s">
        <v>41</v>
      </c>
      <c r="B35" s="64">
        <v>41724</v>
      </c>
      <c r="C35" s="64">
        <v>22719</v>
      </c>
      <c r="D35" s="64">
        <v>43247</v>
      </c>
      <c r="E35" s="64">
        <v>10282</v>
      </c>
      <c r="F35" s="65">
        <f t="shared" si="0"/>
        <v>-32965</v>
      </c>
      <c r="H35" s="97"/>
      <c r="I35" s="97"/>
    </row>
    <row r="36" spans="1:9" customFormat="1" ht="13.5" customHeight="1" x14ac:dyDescent="0.25">
      <c r="A36" s="61" t="s">
        <v>42</v>
      </c>
      <c r="B36" s="93">
        <v>2067</v>
      </c>
      <c r="C36" s="66">
        <v>90</v>
      </c>
      <c r="D36" s="62">
        <v>1369</v>
      </c>
      <c r="E36" s="62">
        <v>634</v>
      </c>
      <c r="F36" s="62">
        <f t="shared" si="0"/>
        <v>-735</v>
      </c>
      <c r="H36" s="97"/>
      <c r="I36" s="97"/>
    </row>
    <row r="37" spans="1:9" customFormat="1" ht="13.5" customHeight="1" x14ac:dyDescent="0.25">
      <c r="A37" s="65" t="s">
        <v>43</v>
      </c>
      <c r="B37" s="64">
        <v>192</v>
      </c>
      <c r="C37" s="64">
        <v>80</v>
      </c>
      <c r="D37" s="64">
        <v>10</v>
      </c>
      <c r="E37" s="64">
        <v>0</v>
      </c>
      <c r="F37" s="65">
        <f t="shared" si="0"/>
        <v>-10</v>
      </c>
      <c r="H37" s="97"/>
      <c r="I37" s="97"/>
    </row>
    <row r="38" spans="1:9" customFormat="1" ht="13.5" customHeight="1" x14ac:dyDescent="0.25">
      <c r="A38" s="61" t="s">
        <v>44</v>
      </c>
      <c r="B38" s="93">
        <v>1424</v>
      </c>
      <c r="C38" s="66">
        <v>29</v>
      </c>
      <c r="D38" s="62">
        <v>68</v>
      </c>
      <c r="E38" s="62">
        <v>37</v>
      </c>
      <c r="F38" s="62">
        <f t="shared" si="0"/>
        <v>-31</v>
      </c>
      <c r="H38" s="97"/>
      <c r="I38" s="97"/>
    </row>
    <row r="39" spans="1:9" customFormat="1" ht="13.5" customHeight="1" x14ac:dyDescent="0.25">
      <c r="A39" s="65" t="s">
        <v>45</v>
      </c>
      <c r="B39" s="64">
        <v>929</v>
      </c>
      <c r="C39" s="64">
        <v>27</v>
      </c>
      <c r="D39" s="64">
        <v>144</v>
      </c>
      <c r="E39" s="64">
        <v>9</v>
      </c>
      <c r="F39" s="65">
        <f t="shared" si="0"/>
        <v>-135</v>
      </c>
      <c r="H39" s="97"/>
      <c r="I39" s="97"/>
    </row>
    <row r="40" spans="1:9" customFormat="1" ht="13.5" customHeight="1" x14ac:dyDescent="0.25">
      <c r="A40" s="61" t="s">
        <v>46</v>
      </c>
      <c r="B40" s="93">
        <v>2</v>
      </c>
      <c r="C40" s="66">
        <v>0</v>
      </c>
      <c r="D40" s="62">
        <v>0</v>
      </c>
      <c r="E40" s="62">
        <v>0</v>
      </c>
      <c r="F40" s="62">
        <f t="shared" si="0"/>
        <v>0</v>
      </c>
      <c r="H40" s="97"/>
      <c r="I40" s="97"/>
    </row>
    <row r="41" spans="1:9" customFormat="1" ht="13.5" customHeight="1" x14ac:dyDescent="0.25">
      <c r="A41" s="65" t="s">
        <v>47</v>
      </c>
      <c r="B41" s="64">
        <v>364</v>
      </c>
      <c r="C41" s="64">
        <v>65</v>
      </c>
      <c r="D41" s="64">
        <v>11</v>
      </c>
      <c r="E41" s="64">
        <v>22</v>
      </c>
      <c r="F41" s="65">
        <f t="shared" si="0"/>
        <v>11</v>
      </c>
      <c r="H41" s="97"/>
      <c r="I41" s="97"/>
    </row>
    <row r="42" spans="1:9" customFormat="1" ht="13.5" customHeight="1" x14ac:dyDescent="0.25">
      <c r="A42" s="61" t="s">
        <v>48</v>
      </c>
      <c r="B42" s="93">
        <v>278</v>
      </c>
      <c r="C42" s="66">
        <v>30</v>
      </c>
      <c r="D42" s="62">
        <v>0</v>
      </c>
      <c r="E42" s="62">
        <v>15</v>
      </c>
      <c r="F42" s="62">
        <f t="shared" si="0"/>
        <v>15</v>
      </c>
      <c r="H42" s="97"/>
      <c r="I42" s="97"/>
    </row>
    <row r="43" spans="1:9" customFormat="1" ht="13.5" customHeight="1" x14ac:dyDescent="0.25">
      <c r="A43" s="65" t="s">
        <v>49</v>
      </c>
      <c r="B43" s="64">
        <v>417</v>
      </c>
      <c r="C43" s="64">
        <v>0</v>
      </c>
      <c r="D43" s="64">
        <v>0</v>
      </c>
      <c r="E43" s="64">
        <v>0</v>
      </c>
      <c r="F43" s="65">
        <f t="shared" si="0"/>
        <v>0</v>
      </c>
      <c r="H43" s="97"/>
      <c r="I43" s="97"/>
    </row>
    <row r="44" spans="1:9" customFormat="1" ht="13.5" customHeight="1" x14ac:dyDescent="0.25">
      <c r="A44" s="61" t="s">
        <v>50</v>
      </c>
      <c r="B44" s="93">
        <v>238</v>
      </c>
      <c r="C44" s="66">
        <v>4</v>
      </c>
      <c r="D44" s="62">
        <v>0</v>
      </c>
      <c r="E44" s="62">
        <v>0</v>
      </c>
      <c r="F44" s="62">
        <f t="shared" si="0"/>
        <v>0</v>
      </c>
      <c r="H44" s="97"/>
      <c r="I44" s="97"/>
    </row>
    <row r="45" spans="1:9" customFormat="1" ht="13.5" customHeight="1" x14ac:dyDescent="0.25">
      <c r="A45" s="65" t="s">
        <v>51</v>
      </c>
      <c r="B45" s="64">
        <v>2077</v>
      </c>
      <c r="C45" s="64">
        <v>541</v>
      </c>
      <c r="D45" s="64">
        <v>391</v>
      </c>
      <c r="E45" s="64">
        <v>518</v>
      </c>
      <c r="F45" s="65">
        <f t="shared" si="0"/>
        <v>127</v>
      </c>
      <c r="H45" s="97"/>
      <c r="I45" s="97"/>
    </row>
    <row r="46" spans="1:9" customFormat="1" ht="13.5" customHeight="1" x14ac:dyDescent="0.25">
      <c r="A46" s="61" t="s">
        <v>52</v>
      </c>
      <c r="B46" s="93">
        <v>738</v>
      </c>
      <c r="C46" s="66">
        <v>1</v>
      </c>
      <c r="D46" s="62">
        <v>22</v>
      </c>
      <c r="E46" s="62">
        <v>310</v>
      </c>
      <c r="F46" s="62">
        <f t="shared" si="0"/>
        <v>288</v>
      </c>
      <c r="H46" s="97"/>
      <c r="I46" s="97"/>
    </row>
    <row r="47" spans="1:9" customFormat="1" ht="13.5" customHeight="1" x14ac:dyDescent="0.25">
      <c r="A47" s="65" t="s">
        <v>53</v>
      </c>
      <c r="B47" s="64">
        <v>577</v>
      </c>
      <c r="C47" s="64">
        <v>23</v>
      </c>
      <c r="D47" s="64">
        <v>0</v>
      </c>
      <c r="E47" s="64">
        <v>0</v>
      </c>
      <c r="F47" s="65">
        <f t="shared" si="0"/>
        <v>0</v>
      </c>
      <c r="H47" s="97"/>
      <c r="I47" s="97"/>
    </row>
    <row r="48" spans="1:9" customFormat="1" ht="13.5" customHeight="1" x14ac:dyDescent="0.25">
      <c r="A48" s="67" t="s">
        <v>54</v>
      </c>
      <c r="B48" s="91">
        <f>SUM(B49:B50)</f>
        <v>602</v>
      </c>
      <c r="C48" s="94">
        <f>SUM(C49:C50)</f>
        <v>423</v>
      </c>
      <c r="D48" s="68">
        <f>SUM(D49:D50)</f>
        <v>147</v>
      </c>
      <c r="E48" s="68">
        <f>SUM(E49:E50)</f>
        <v>1644</v>
      </c>
      <c r="F48" s="68">
        <f t="shared" si="0"/>
        <v>1497</v>
      </c>
      <c r="H48" s="88"/>
      <c r="I48" s="97"/>
    </row>
    <row r="49" spans="1:9" customFormat="1" ht="13.5" customHeight="1" x14ac:dyDescent="0.25">
      <c r="A49" s="65" t="s">
        <v>64</v>
      </c>
      <c r="B49" s="64">
        <v>345</v>
      </c>
      <c r="C49" s="64">
        <v>308</v>
      </c>
      <c r="D49" s="64">
        <v>131</v>
      </c>
      <c r="E49" s="64">
        <v>1631</v>
      </c>
      <c r="F49" s="64">
        <f t="shared" si="0"/>
        <v>1500</v>
      </c>
      <c r="H49" s="97"/>
      <c r="I49" s="97"/>
    </row>
    <row r="50" spans="1:9" customFormat="1" ht="13.5" customHeight="1" x14ac:dyDescent="0.25">
      <c r="A50" s="61" t="s">
        <v>56</v>
      </c>
      <c r="B50" s="93">
        <v>257</v>
      </c>
      <c r="C50" s="61">
        <v>115</v>
      </c>
      <c r="D50" s="61">
        <v>16</v>
      </c>
      <c r="E50" s="61">
        <v>13</v>
      </c>
      <c r="F50" s="61">
        <f t="shared" si="0"/>
        <v>-3</v>
      </c>
      <c r="H50" s="97"/>
      <c r="I50" s="97"/>
    </row>
    <row r="51" spans="1:9" customFormat="1" ht="13.5" customHeight="1" x14ac:dyDescent="0.25">
      <c r="A51" s="71" t="s">
        <v>57</v>
      </c>
      <c r="B51" s="92">
        <v>320</v>
      </c>
      <c r="C51" s="92">
        <v>1335</v>
      </c>
      <c r="D51" s="92">
        <v>1528</v>
      </c>
      <c r="E51" s="92">
        <v>1656</v>
      </c>
      <c r="F51" s="92">
        <f t="shared" si="0"/>
        <v>128</v>
      </c>
      <c r="H51" s="88"/>
      <c r="I51" s="97"/>
    </row>
    <row r="52" spans="1:9" customFormat="1" ht="12.75" customHeight="1" x14ac:dyDescent="0.25">
      <c r="A52" s="67" t="s">
        <v>63</v>
      </c>
      <c r="B52" s="91">
        <v>876</v>
      </c>
      <c r="C52" s="67">
        <v>416</v>
      </c>
      <c r="D52" s="67">
        <v>333</v>
      </c>
      <c r="E52" s="67">
        <v>540</v>
      </c>
      <c r="F52" s="67">
        <f t="shared" si="0"/>
        <v>207</v>
      </c>
      <c r="H52" s="88"/>
      <c r="I52" s="97"/>
    </row>
    <row r="53" spans="1:9" ht="2.25" customHeight="1" x14ac:dyDescent="0.25">
      <c r="A53" s="69" t="s">
        <v>58</v>
      </c>
      <c r="B53" s="70">
        <f>B17+B48+B51+B52</f>
        <v>103317</v>
      </c>
      <c r="C53" s="70">
        <f>C17+C48+C51+C52</f>
        <v>42661</v>
      </c>
      <c r="D53" s="70">
        <f>D17+D48+D51+D52</f>
        <v>54540</v>
      </c>
      <c r="E53" s="70">
        <f>E17+E48+E51+E52</f>
        <v>45027</v>
      </c>
      <c r="F53" s="90">
        <f>E53-D53</f>
        <v>-9513</v>
      </c>
      <c r="H53" s="143"/>
      <c r="I53" s="143"/>
    </row>
    <row r="54" spans="1:9" x14ac:dyDescent="0.25">
      <c r="A54" s="74" t="s">
        <v>105</v>
      </c>
      <c r="B54" s="75"/>
      <c r="C54" s="76"/>
      <c r="D54" s="77"/>
      <c r="E54" s="89"/>
      <c r="F54" s="73"/>
    </row>
    <row r="55" spans="1:9" ht="15" x14ac:dyDescent="0.3">
      <c r="A55" s="74" t="s">
        <v>60</v>
      </c>
      <c r="B55" s="78"/>
      <c r="C55" s="78"/>
      <c r="D55" s="78"/>
      <c r="E55" s="78"/>
      <c r="F55" s="73"/>
    </row>
    <row r="56" spans="1:9" ht="15" x14ac:dyDescent="0.3">
      <c r="A56" s="78"/>
      <c r="B56" s="78"/>
      <c r="C56" s="78"/>
      <c r="D56" s="78"/>
      <c r="E56" s="78"/>
      <c r="F56" s="73"/>
    </row>
    <row r="57" spans="1:9" ht="15" x14ac:dyDescent="0.3">
      <c r="A57" s="78"/>
      <c r="B57" s="78"/>
      <c r="C57" s="78"/>
      <c r="D57" s="78"/>
      <c r="E57" s="78"/>
      <c r="F57" s="73"/>
    </row>
    <row r="58" spans="1:9" ht="15" x14ac:dyDescent="0.3">
      <c r="A58" s="78"/>
      <c r="B58" s="78"/>
      <c r="C58" s="78"/>
      <c r="D58" s="78"/>
      <c r="E58" s="78"/>
      <c r="F58" s="73"/>
    </row>
    <row r="59" spans="1:9" x14ac:dyDescent="0.25">
      <c r="F59" s="73"/>
    </row>
    <row r="60" spans="1:9" x14ac:dyDescent="0.25">
      <c r="F60" s="73"/>
    </row>
    <row r="61" spans="1:9" x14ac:dyDescent="0.25">
      <c r="F61" s="73"/>
    </row>
    <row r="62" spans="1:9" x14ac:dyDescent="0.25">
      <c r="F62" s="73"/>
    </row>
    <row r="63" spans="1:9" x14ac:dyDescent="0.25">
      <c r="F63" s="73"/>
    </row>
    <row r="64" spans="1:9" x14ac:dyDescent="0.25">
      <c r="F64" s="73"/>
    </row>
    <row r="65" spans="6:6" x14ac:dyDescent="0.25">
      <c r="F65" s="73"/>
    </row>
    <row r="66" spans="6:6" x14ac:dyDescent="0.25">
      <c r="F66" s="73"/>
    </row>
    <row r="67" spans="6:6" x14ac:dyDescent="0.25">
      <c r="F67" s="73"/>
    </row>
  </sheetData>
  <printOptions horizontalCentered="1"/>
  <pageMargins left="0.51181102362204722" right="0.51181102362204722" top="0.55118110236220474" bottom="0.55118110236220474" header="0.31496062992125984" footer="0.31496062992125984"/>
  <pageSetup scale="94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9B8D-16A5-4D04-A2AA-C97DF4B31AC8}">
  <dimension ref="A1:F70"/>
  <sheetViews>
    <sheetView showGridLines="0" view="pageBreakPreview" zoomScale="120" zoomScaleNormal="115" zoomScaleSheetLayoutView="120" workbookViewId="0">
      <selection activeCell="G8" sqref="G8"/>
    </sheetView>
  </sheetViews>
  <sheetFormatPr baseColWidth="10" defaultRowHeight="13.5" x14ac:dyDescent="0.25"/>
  <cols>
    <col min="1" max="1" width="23.42578125" style="72" customWidth="1"/>
    <col min="2" max="6" width="15.28515625" style="72" customWidth="1"/>
    <col min="7" max="8" width="16.5703125" style="72" bestFit="1" customWidth="1"/>
    <col min="9" max="16384" width="11.42578125" style="72"/>
  </cols>
  <sheetData>
    <row r="1" spans="1:6" customFormat="1" ht="15" customHeight="1" x14ac:dyDescent="0.3">
      <c r="F1" s="35" t="s">
        <v>0</v>
      </c>
    </row>
    <row r="2" spans="1:6" customFormat="1" ht="15" customHeight="1" x14ac:dyDescent="0.25">
      <c r="F2" s="36" t="s">
        <v>1</v>
      </c>
    </row>
    <row r="3" spans="1:6" customFormat="1" ht="15" customHeight="1" x14ac:dyDescent="0.25"/>
    <row r="4" spans="1:6" customFormat="1" ht="12.75" customHeight="1" x14ac:dyDescent="0.35">
      <c r="B4" s="37"/>
      <c r="C4" s="37"/>
      <c r="D4" s="38"/>
      <c r="E4" s="38"/>
      <c r="F4" s="39"/>
    </row>
    <row r="5" spans="1:6" customFormat="1" ht="27.75" customHeight="1" x14ac:dyDescent="0.25">
      <c r="A5" s="40" t="s">
        <v>115</v>
      </c>
      <c r="B5" s="41"/>
      <c r="C5" s="41"/>
      <c r="D5" s="42"/>
      <c r="E5" s="42"/>
      <c r="F5" s="42"/>
    </row>
    <row r="6" spans="1:6" customFormat="1" ht="6.75" customHeight="1" x14ac:dyDescent="0.35">
      <c r="A6" s="43"/>
      <c r="B6" s="38"/>
      <c r="C6" s="45"/>
      <c r="D6" s="45"/>
      <c r="E6" s="45"/>
      <c r="F6" s="46"/>
    </row>
    <row r="7" spans="1:6" s="49" customFormat="1" ht="14.1" customHeight="1" x14ac:dyDescent="0.35">
      <c r="A7" s="47" t="s">
        <v>19</v>
      </c>
      <c r="B7" s="47" t="s">
        <v>20</v>
      </c>
      <c r="C7" s="38"/>
      <c r="D7" s="38"/>
      <c r="E7" s="38"/>
      <c r="F7" s="39"/>
    </row>
    <row r="8" spans="1:6" s="49" customFormat="1" ht="18.75" customHeight="1" x14ac:dyDescent="0.35">
      <c r="A8" s="50">
        <v>2019</v>
      </c>
      <c r="B8" s="51">
        <v>142765</v>
      </c>
      <c r="C8" s="38"/>
      <c r="D8" s="38"/>
      <c r="E8" s="38"/>
      <c r="F8" s="39"/>
    </row>
    <row r="9" spans="1:6" s="49" customFormat="1" ht="18.75" customHeight="1" x14ac:dyDescent="0.35">
      <c r="A9" s="50">
        <v>2020</v>
      </c>
      <c r="B9" s="51">
        <v>58089</v>
      </c>
      <c r="C9" s="38"/>
      <c r="D9" s="38"/>
      <c r="E9" s="38"/>
      <c r="F9" s="39"/>
    </row>
    <row r="10" spans="1:6" s="49" customFormat="1" ht="18.75" customHeight="1" x14ac:dyDescent="0.35">
      <c r="A10" s="50">
        <v>2021</v>
      </c>
      <c r="B10" s="51">
        <f>D53</f>
        <v>71254</v>
      </c>
      <c r="C10" s="38"/>
      <c r="D10" s="38"/>
      <c r="E10" s="38"/>
      <c r="F10" s="39"/>
    </row>
    <row r="11" spans="1:6" s="49" customFormat="1" ht="18.75" customHeight="1" x14ac:dyDescent="0.35">
      <c r="A11" s="50">
        <v>2022</v>
      </c>
      <c r="B11" s="51">
        <f>E53</f>
        <v>59020</v>
      </c>
      <c r="C11" s="38"/>
      <c r="D11" s="38"/>
      <c r="E11" s="38"/>
      <c r="F11" s="39"/>
    </row>
    <row r="12" spans="1:6" s="49" customFormat="1" ht="18.75" customHeight="1" x14ac:dyDescent="0.35">
      <c r="A12" s="52" t="s">
        <v>21</v>
      </c>
      <c r="B12" s="51">
        <f>F53</f>
        <v>-12234</v>
      </c>
      <c r="C12" s="38"/>
      <c r="D12" s="38"/>
      <c r="E12" s="38"/>
      <c r="F12" s="39"/>
    </row>
    <row r="13" spans="1:6" customFormat="1" ht="6.75" customHeight="1" x14ac:dyDescent="0.35">
      <c r="A13" s="53"/>
      <c r="B13" s="147"/>
      <c r="C13" s="54"/>
      <c r="D13" s="54"/>
      <c r="E13" s="54"/>
      <c r="F13" s="46"/>
    </row>
    <row r="14" spans="1:6" customFormat="1" ht="6.75" customHeight="1" x14ac:dyDescent="0.35">
      <c r="A14" s="53"/>
      <c r="B14" s="147"/>
      <c r="C14" s="54"/>
      <c r="D14" s="54"/>
      <c r="E14" s="54"/>
      <c r="F14" s="46"/>
    </row>
    <row r="15" spans="1:6" customFormat="1" ht="9" customHeight="1" x14ac:dyDescent="0.25">
      <c r="A15" s="55"/>
      <c r="B15" s="55"/>
      <c r="C15" s="55"/>
      <c r="D15" s="55"/>
      <c r="E15" s="55"/>
      <c r="F15" s="55"/>
    </row>
    <row r="16" spans="1:6" customFormat="1" ht="12.75" customHeight="1" x14ac:dyDescent="0.25">
      <c r="A16" s="56"/>
      <c r="B16" s="57">
        <v>2019</v>
      </c>
      <c r="C16" s="57">
        <v>2020</v>
      </c>
      <c r="D16" s="57">
        <v>2021</v>
      </c>
      <c r="E16" s="57">
        <v>2022</v>
      </c>
      <c r="F16" s="57" t="s">
        <v>21</v>
      </c>
    </row>
    <row r="17" spans="1:6" customFormat="1" ht="12.75" customHeight="1" x14ac:dyDescent="0.25">
      <c r="A17" s="58" t="s">
        <v>23</v>
      </c>
      <c r="B17" s="59">
        <f>SUM(B18:B47)</f>
        <v>140601</v>
      </c>
      <c r="C17" s="59">
        <f>SUM(C18:C47)</f>
        <v>55827</v>
      </c>
      <c r="D17" s="59">
        <f>SUM(D18:D47)</f>
        <v>68912</v>
      </c>
      <c r="E17" s="59">
        <f>SUM(E18:E47)</f>
        <v>53925</v>
      </c>
      <c r="F17" s="59">
        <f>E17-D17</f>
        <v>-14987</v>
      </c>
    </row>
    <row r="18" spans="1:6" customFormat="1" ht="13.5" customHeight="1" x14ac:dyDescent="0.25">
      <c r="A18" s="61" t="s">
        <v>24</v>
      </c>
      <c r="B18" s="62">
        <v>329</v>
      </c>
      <c r="C18" s="62">
        <v>743</v>
      </c>
      <c r="D18" s="61">
        <v>1689</v>
      </c>
      <c r="E18" s="62">
        <v>2677</v>
      </c>
      <c r="F18" s="62">
        <f t="shared" ref="F18:F53" si="0">E18-D18</f>
        <v>988</v>
      </c>
    </row>
    <row r="19" spans="1:6" customFormat="1" ht="13.5" customHeight="1" x14ac:dyDescent="0.25">
      <c r="A19" s="64" t="s">
        <v>25</v>
      </c>
      <c r="B19" s="64">
        <v>3437</v>
      </c>
      <c r="C19" s="64">
        <v>480</v>
      </c>
      <c r="D19" s="55">
        <v>733</v>
      </c>
      <c r="E19" s="55">
        <v>1300</v>
      </c>
      <c r="F19" s="65">
        <f t="shared" si="0"/>
        <v>567</v>
      </c>
    </row>
    <row r="20" spans="1:6" customFormat="1" ht="13.5" customHeight="1" x14ac:dyDescent="0.25">
      <c r="A20" s="61" t="s">
        <v>26</v>
      </c>
      <c r="B20" s="62">
        <v>1</v>
      </c>
      <c r="C20" s="66">
        <v>12</v>
      </c>
      <c r="D20" s="61">
        <v>0</v>
      </c>
      <c r="E20" s="62">
        <v>0</v>
      </c>
      <c r="F20" s="62">
        <f t="shared" si="0"/>
        <v>0</v>
      </c>
    </row>
    <row r="21" spans="1:6" customFormat="1" ht="13.5" customHeight="1" x14ac:dyDescent="0.25">
      <c r="A21" s="65" t="s">
        <v>27</v>
      </c>
      <c r="B21" s="64">
        <v>1525</v>
      </c>
      <c r="C21" s="64">
        <v>116</v>
      </c>
      <c r="D21" s="55">
        <v>418</v>
      </c>
      <c r="E21" s="55">
        <v>221</v>
      </c>
      <c r="F21" s="65">
        <f t="shared" si="0"/>
        <v>-197</v>
      </c>
    </row>
    <row r="22" spans="1:6" customFormat="1" ht="13.5" customHeight="1" x14ac:dyDescent="0.25">
      <c r="A22" s="61" t="s">
        <v>28</v>
      </c>
      <c r="B22" s="62">
        <v>1502</v>
      </c>
      <c r="C22" s="66">
        <v>77</v>
      </c>
      <c r="D22" s="61">
        <v>396</v>
      </c>
      <c r="E22" s="62">
        <v>693</v>
      </c>
      <c r="F22" s="62">
        <f t="shared" si="0"/>
        <v>297</v>
      </c>
    </row>
    <row r="23" spans="1:6" customFormat="1" ht="13.5" customHeight="1" x14ac:dyDescent="0.25">
      <c r="A23" s="65" t="s">
        <v>29</v>
      </c>
      <c r="B23" s="64">
        <v>1264</v>
      </c>
      <c r="C23" s="64">
        <v>246</v>
      </c>
      <c r="D23" s="55">
        <v>174</v>
      </c>
      <c r="E23" s="55">
        <v>22</v>
      </c>
      <c r="F23" s="65">
        <f t="shared" si="0"/>
        <v>-152</v>
      </c>
    </row>
    <row r="24" spans="1:6" customFormat="1" ht="13.5" customHeight="1" x14ac:dyDescent="0.25">
      <c r="A24" s="61" t="s">
        <v>30</v>
      </c>
      <c r="B24" s="62">
        <v>485</v>
      </c>
      <c r="C24" s="66">
        <v>126</v>
      </c>
      <c r="D24" s="61">
        <v>37</v>
      </c>
      <c r="E24" s="62">
        <v>52</v>
      </c>
      <c r="F24" s="62">
        <f t="shared" si="0"/>
        <v>15</v>
      </c>
    </row>
    <row r="25" spans="1:6" customFormat="1" ht="13.5" customHeight="1" x14ac:dyDescent="0.25">
      <c r="A25" s="65" t="s">
        <v>31</v>
      </c>
      <c r="B25" s="64">
        <v>273</v>
      </c>
      <c r="C25" s="64">
        <v>29</v>
      </c>
      <c r="D25" s="55">
        <v>5</v>
      </c>
      <c r="E25" s="55">
        <v>101</v>
      </c>
      <c r="F25" s="65">
        <f t="shared" si="0"/>
        <v>96</v>
      </c>
    </row>
    <row r="26" spans="1:6" customFormat="1" ht="13.5" customHeight="1" x14ac:dyDescent="0.25">
      <c r="A26" s="61" t="s">
        <v>32</v>
      </c>
      <c r="B26" s="62">
        <v>166</v>
      </c>
      <c r="C26" s="66">
        <v>243</v>
      </c>
      <c r="D26" s="61">
        <v>26</v>
      </c>
      <c r="E26" s="62">
        <v>164</v>
      </c>
      <c r="F26" s="62">
        <f t="shared" si="0"/>
        <v>138</v>
      </c>
    </row>
    <row r="27" spans="1:6" customFormat="1" ht="13.5" customHeight="1" x14ac:dyDescent="0.25">
      <c r="A27" s="65" t="s">
        <v>33</v>
      </c>
      <c r="B27" s="64">
        <v>2344</v>
      </c>
      <c r="C27" s="64">
        <v>140</v>
      </c>
      <c r="D27" s="55">
        <v>49</v>
      </c>
      <c r="E27" s="55">
        <v>197</v>
      </c>
      <c r="F27" s="65">
        <f t="shared" si="0"/>
        <v>148</v>
      </c>
    </row>
    <row r="28" spans="1:6" customFormat="1" ht="13.5" customHeight="1" x14ac:dyDescent="0.25">
      <c r="A28" s="61" t="s">
        <v>34</v>
      </c>
      <c r="B28" s="62">
        <v>1416</v>
      </c>
      <c r="C28" s="66">
        <v>45</v>
      </c>
      <c r="D28" s="61">
        <v>25</v>
      </c>
      <c r="E28" s="62">
        <v>163</v>
      </c>
      <c r="F28" s="62">
        <f t="shared" si="0"/>
        <v>138</v>
      </c>
    </row>
    <row r="29" spans="1:6" customFormat="1" ht="13.5" customHeight="1" x14ac:dyDescent="0.25">
      <c r="A29" s="65" t="s">
        <v>35</v>
      </c>
      <c r="B29" s="64">
        <v>517</v>
      </c>
      <c r="C29" s="64">
        <v>67</v>
      </c>
      <c r="D29" s="55">
        <v>38</v>
      </c>
      <c r="E29" s="55">
        <v>154</v>
      </c>
      <c r="F29" s="65">
        <f t="shared" si="0"/>
        <v>116</v>
      </c>
    </row>
    <row r="30" spans="1:6" customFormat="1" ht="13.5" customHeight="1" x14ac:dyDescent="0.25">
      <c r="A30" s="61" t="s">
        <v>36</v>
      </c>
      <c r="B30" s="62">
        <v>742</v>
      </c>
      <c r="C30" s="66">
        <v>77</v>
      </c>
      <c r="D30" s="61">
        <v>198</v>
      </c>
      <c r="E30" s="62">
        <v>763</v>
      </c>
      <c r="F30" s="62">
        <f t="shared" si="0"/>
        <v>565</v>
      </c>
    </row>
    <row r="31" spans="1:6" customFormat="1" ht="13.5" customHeight="1" x14ac:dyDescent="0.25">
      <c r="A31" s="65" t="s">
        <v>37</v>
      </c>
      <c r="B31" s="64">
        <v>39827</v>
      </c>
      <c r="C31" s="64">
        <v>15286</v>
      </c>
      <c r="D31" s="55">
        <v>2732</v>
      </c>
      <c r="E31" s="55">
        <v>23359</v>
      </c>
      <c r="F31" s="65">
        <f t="shared" si="0"/>
        <v>20627</v>
      </c>
    </row>
    <row r="32" spans="1:6" customFormat="1" ht="13.5" customHeight="1" x14ac:dyDescent="0.25">
      <c r="A32" s="61" t="s">
        <v>38</v>
      </c>
      <c r="B32" s="62">
        <v>10654</v>
      </c>
      <c r="C32" s="66">
        <v>5635</v>
      </c>
      <c r="D32" s="61">
        <v>3496</v>
      </c>
      <c r="E32" s="62">
        <v>6942</v>
      </c>
      <c r="F32" s="62">
        <f t="shared" si="0"/>
        <v>3446</v>
      </c>
    </row>
    <row r="33" spans="1:6" customFormat="1" ht="13.5" customHeight="1" x14ac:dyDescent="0.25">
      <c r="A33" s="65" t="s">
        <v>39</v>
      </c>
      <c r="B33" s="64">
        <v>1394</v>
      </c>
      <c r="C33" s="64">
        <v>26</v>
      </c>
      <c r="D33" s="55">
        <v>0</v>
      </c>
      <c r="E33" s="55">
        <v>18</v>
      </c>
      <c r="F33" s="65">
        <f t="shared" si="0"/>
        <v>18</v>
      </c>
    </row>
    <row r="34" spans="1:6" customFormat="1" ht="13.5" customHeight="1" x14ac:dyDescent="0.25">
      <c r="A34" s="61" t="s">
        <v>40</v>
      </c>
      <c r="B34" s="62">
        <v>977</v>
      </c>
      <c r="C34" s="66">
        <v>19</v>
      </c>
      <c r="D34" s="61">
        <v>0</v>
      </c>
      <c r="E34" s="62">
        <v>0</v>
      </c>
      <c r="F34" s="62">
        <f t="shared" si="0"/>
        <v>0</v>
      </c>
    </row>
    <row r="35" spans="1:6" customFormat="1" ht="13.5" customHeight="1" x14ac:dyDescent="0.25">
      <c r="A35" s="65" t="s">
        <v>41</v>
      </c>
      <c r="B35" s="64">
        <v>58724</v>
      </c>
      <c r="C35" s="64">
        <v>31061</v>
      </c>
      <c r="D35" s="55">
        <v>56167</v>
      </c>
      <c r="E35" s="55">
        <v>14090</v>
      </c>
      <c r="F35" s="65">
        <f t="shared" si="0"/>
        <v>-42077</v>
      </c>
    </row>
    <row r="36" spans="1:6" customFormat="1" ht="13.5" customHeight="1" x14ac:dyDescent="0.25">
      <c r="A36" s="61" t="s">
        <v>42</v>
      </c>
      <c r="B36" s="62">
        <v>3057</v>
      </c>
      <c r="C36" s="66">
        <v>135</v>
      </c>
      <c r="D36" s="61">
        <v>1868</v>
      </c>
      <c r="E36" s="62">
        <v>943</v>
      </c>
      <c r="F36" s="62">
        <f t="shared" si="0"/>
        <v>-925</v>
      </c>
    </row>
    <row r="37" spans="1:6" customFormat="1" ht="13.5" customHeight="1" x14ac:dyDescent="0.25">
      <c r="A37" s="65" t="s">
        <v>43</v>
      </c>
      <c r="B37" s="64">
        <v>353</v>
      </c>
      <c r="C37" s="64">
        <v>95</v>
      </c>
      <c r="D37" s="55">
        <v>16</v>
      </c>
      <c r="E37" s="55">
        <v>0</v>
      </c>
      <c r="F37" s="65">
        <f t="shared" si="0"/>
        <v>-16</v>
      </c>
    </row>
    <row r="38" spans="1:6" customFormat="1" ht="13.5" customHeight="1" x14ac:dyDescent="0.25">
      <c r="A38" s="61" t="s">
        <v>44</v>
      </c>
      <c r="B38" s="62">
        <v>2141</v>
      </c>
      <c r="C38" s="66">
        <v>31</v>
      </c>
      <c r="D38" s="61">
        <v>115</v>
      </c>
      <c r="E38" s="62">
        <v>311</v>
      </c>
      <c r="F38" s="62">
        <f t="shared" si="0"/>
        <v>196</v>
      </c>
    </row>
    <row r="39" spans="1:6" customFormat="1" ht="13.5" customHeight="1" x14ac:dyDescent="0.25">
      <c r="A39" s="65" t="s">
        <v>45</v>
      </c>
      <c r="B39" s="64">
        <v>1231</v>
      </c>
      <c r="C39" s="64">
        <v>48</v>
      </c>
      <c r="D39" s="55">
        <v>283</v>
      </c>
      <c r="E39" s="55">
        <v>9</v>
      </c>
      <c r="F39" s="65">
        <f t="shared" si="0"/>
        <v>-274</v>
      </c>
    </row>
    <row r="40" spans="1:6" customFormat="1" ht="13.5" customHeight="1" x14ac:dyDescent="0.25">
      <c r="A40" s="61" t="s">
        <v>46</v>
      </c>
      <c r="B40" s="62">
        <v>2</v>
      </c>
      <c r="C40" s="66">
        <v>2</v>
      </c>
      <c r="D40" s="61">
        <v>0</v>
      </c>
      <c r="E40" s="62">
        <v>0</v>
      </c>
      <c r="F40" s="62">
        <f t="shared" si="0"/>
        <v>0</v>
      </c>
    </row>
    <row r="41" spans="1:6" customFormat="1" ht="13.5" customHeight="1" x14ac:dyDescent="0.25">
      <c r="A41" s="65" t="s">
        <v>47</v>
      </c>
      <c r="B41" s="64">
        <v>502</v>
      </c>
      <c r="C41" s="64">
        <v>75</v>
      </c>
      <c r="D41" s="55">
        <v>11</v>
      </c>
      <c r="E41" s="55">
        <v>22</v>
      </c>
      <c r="F41" s="65">
        <f t="shared" si="0"/>
        <v>11</v>
      </c>
    </row>
    <row r="42" spans="1:6" customFormat="1" ht="13.5" customHeight="1" x14ac:dyDescent="0.25">
      <c r="A42" s="61" t="s">
        <v>48</v>
      </c>
      <c r="B42" s="62">
        <v>433</v>
      </c>
      <c r="C42" s="66">
        <v>32</v>
      </c>
      <c r="D42" s="61">
        <v>2</v>
      </c>
      <c r="E42" s="62">
        <v>16</v>
      </c>
      <c r="F42" s="62">
        <f t="shared" si="0"/>
        <v>14</v>
      </c>
    </row>
    <row r="43" spans="1:6" customFormat="1" ht="13.5" customHeight="1" x14ac:dyDescent="0.25">
      <c r="A43" s="65" t="s">
        <v>49</v>
      </c>
      <c r="B43" s="64">
        <v>493</v>
      </c>
      <c r="C43" s="64">
        <v>2</v>
      </c>
      <c r="D43" s="55">
        <v>0</v>
      </c>
      <c r="E43" s="55">
        <v>0</v>
      </c>
      <c r="F43" s="65">
        <f t="shared" si="0"/>
        <v>0</v>
      </c>
    </row>
    <row r="44" spans="1:6" customFormat="1" ht="13.5" customHeight="1" x14ac:dyDescent="0.25">
      <c r="A44" s="61" t="s">
        <v>50</v>
      </c>
      <c r="B44" s="62">
        <v>795</v>
      </c>
      <c r="C44" s="66">
        <v>13</v>
      </c>
      <c r="D44" s="61">
        <v>7</v>
      </c>
      <c r="E44" s="62">
        <v>0</v>
      </c>
      <c r="F44" s="62">
        <f t="shared" si="0"/>
        <v>-7</v>
      </c>
    </row>
    <row r="45" spans="1:6" customFormat="1" ht="13.5" customHeight="1" x14ac:dyDescent="0.25">
      <c r="A45" s="65" t="s">
        <v>51</v>
      </c>
      <c r="B45" s="64">
        <v>4193</v>
      </c>
      <c r="C45" s="64">
        <v>939</v>
      </c>
      <c r="D45" s="55">
        <v>402</v>
      </c>
      <c r="E45" s="55">
        <v>1313</v>
      </c>
      <c r="F45" s="65">
        <f t="shared" si="0"/>
        <v>911</v>
      </c>
    </row>
    <row r="46" spans="1:6" customFormat="1" ht="13.5" customHeight="1" x14ac:dyDescent="0.25">
      <c r="A46" s="61" t="s">
        <v>52</v>
      </c>
      <c r="B46" s="62">
        <v>1142</v>
      </c>
      <c r="C46" s="66">
        <v>3</v>
      </c>
      <c r="D46" s="61">
        <v>25</v>
      </c>
      <c r="E46" s="62">
        <v>395</v>
      </c>
      <c r="F46" s="62">
        <f t="shared" si="0"/>
        <v>370</v>
      </c>
    </row>
    <row r="47" spans="1:6" customFormat="1" ht="13.5" customHeight="1" x14ac:dyDescent="0.25">
      <c r="A47" s="65" t="s">
        <v>53</v>
      </c>
      <c r="B47" s="64">
        <v>682</v>
      </c>
      <c r="C47" s="64">
        <v>24</v>
      </c>
      <c r="D47" s="55">
        <v>0</v>
      </c>
      <c r="E47" s="55">
        <v>0</v>
      </c>
      <c r="F47" s="65">
        <f t="shared" si="0"/>
        <v>0</v>
      </c>
    </row>
    <row r="48" spans="1:6" customFormat="1" ht="13.5" customHeight="1" x14ac:dyDescent="0.25">
      <c r="A48" s="67" t="s">
        <v>54</v>
      </c>
      <c r="B48" s="91">
        <f>SUM(B49:B50)</f>
        <v>846</v>
      </c>
      <c r="C48" s="94">
        <f>SUM(C49:C50)</f>
        <v>508</v>
      </c>
      <c r="D48" s="68">
        <v>217</v>
      </c>
      <c r="E48" s="68">
        <f>SUM(E49:E50)</f>
        <v>2359</v>
      </c>
      <c r="F48" s="68">
        <f t="shared" si="0"/>
        <v>2142</v>
      </c>
    </row>
    <row r="49" spans="1:6" customFormat="1" ht="13.5" customHeight="1" x14ac:dyDescent="0.25">
      <c r="A49" s="65" t="s">
        <v>64</v>
      </c>
      <c r="B49" s="64">
        <v>452</v>
      </c>
      <c r="C49" s="64">
        <v>344</v>
      </c>
      <c r="D49" s="64">
        <v>193</v>
      </c>
      <c r="E49" s="55">
        <v>2066</v>
      </c>
      <c r="F49" s="64">
        <f t="shared" si="0"/>
        <v>1873</v>
      </c>
    </row>
    <row r="50" spans="1:6" customFormat="1" ht="13.5" customHeight="1" x14ac:dyDescent="0.25">
      <c r="A50" s="61" t="s">
        <v>56</v>
      </c>
      <c r="B50" s="62">
        <v>394</v>
      </c>
      <c r="C50" s="61">
        <v>164</v>
      </c>
      <c r="D50" s="61">
        <v>24</v>
      </c>
      <c r="E50" s="62">
        <v>293</v>
      </c>
      <c r="F50" s="61">
        <f t="shared" si="0"/>
        <v>269</v>
      </c>
    </row>
    <row r="51" spans="1:6" customFormat="1" ht="13.5" customHeight="1" x14ac:dyDescent="0.25">
      <c r="A51" s="71" t="s">
        <v>57</v>
      </c>
      <c r="B51" s="92">
        <v>373</v>
      </c>
      <c r="C51" s="92">
        <v>1338</v>
      </c>
      <c r="D51" s="92">
        <v>1785</v>
      </c>
      <c r="E51" s="92">
        <v>1756</v>
      </c>
      <c r="F51" s="92">
        <f t="shared" si="0"/>
        <v>-29</v>
      </c>
    </row>
    <row r="52" spans="1:6" customFormat="1" ht="13.5" customHeight="1" x14ac:dyDescent="0.25">
      <c r="A52" s="67" t="s">
        <v>63</v>
      </c>
      <c r="B52" s="91">
        <v>945</v>
      </c>
      <c r="C52" s="67">
        <v>416</v>
      </c>
      <c r="D52" s="67">
        <v>340</v>
      </c>
      <c r="E52" s="67">
        <v>980</v>
      </c>
      <c r="F52" s="67">
        <f t="shared" si="0"/>
        <v>640</v>
      </c>
    </row>
    <row r="53" spans="1:6" ht="0.75" customHeight="1" x14ac:dyDescent="0.25">
      <c r="A53" s="69" t="s">
        <v>58</v>
      </c>
      <c r="B53" s="70">
        <f>B17+B48+B51+B52</f>
        <v>142765</v>
      </c>
      <c r="C53" s="70">
        <f>C17+C48+C51+C52</f>
        <v>58089</v>
      </c>
      <c r="D53" s="70">
        <f>D17+D48+D51+D52</f>
        <v>71254</v>
      </c>
      <c r="E53" s="70">
        <f>E17+E48+E51+E52</f>
        <v>59020</v>
      </c>
      <c r="F53" s="90">
        <f t="shared" si="0"/>
        <v>-12234</v>
      </c>
    </row>
    <row r="54" spans="1:6" ht="3.75" customHeight="1" x14ac:dyDescent="0.25">
      <c r="F54" s="73"/>
    </row>
    <row r="55" spans="1:6" x14ac:dyDescent="0.25">
      <c r="A55" s="74" t="s">
        <v>105</v>
      </c>
      <c r="B55" s="75"/>
      <c r="C55" s="76"/>
      <c r="D55" s="77"/>
      <c r="E55" s="89"/>
      <c r="F55" s="73"/>
    </row>
    <row r="56" spans="1:6" ht="15" x14ac:dyDescent="0.3">
      <c r="A56" s="74" t="s">
        <v>60</v>
      </c>
      <c r="B56" s="78"/>
      <c r="C56" s="78"/>
      <c r="D56" s="78"/>
      <c r="E56" s="78"/>
      <c r="F56" s="73"/>
    </row>
    <row r="57" spans="1:6" ht="15" x14ac:dyDescent="0.3">
      <c r="A57" s="78"/>
      <c r="B57" s="78"/>
      <c r="C57" s="78"/>
      <c r="D57" s="78"/>
      <c r="E57" s="78"/>
      <c r="F57" s="73"/>
    </row>
    <row r="58" spans="1:6" ht="15" x14ac:dyDescent="0.3">
      <c r="A58" s="78"/>
      <c r="B58" s="78"/>
      <c r="C58" s="78"/>
      <c r="D58" s="78"/>
      <c r="E58" s="78"/>
      <c r="F58" s="73"/>
    </row>
    <row r="59" spans="1:6" x14ac:dyDescent="0.25">
      <c r="F59" s="73"/>
    </row>
    <row r="60" spans="1:6" x14ac:dyDescent="0.25">
      <c r="F60" s="73"/>
    </row>
    <row r="61" spans="1:6" x14ac:dyDescent="0.25">
      <c r="F61" s="73"/>
    </row>
    <row r="62" spans="1:6" x14ac:dyDescent="0.25">
      <c r="F62" s="73"/>
    </row>
    <row r="63" spans="1:6" x14ac:dyDescent="0.25">
      <c r="F63" s="73"/>
    </row>
    <row r="64" spans="1:6" x14ac:dyDescent="0.25">
      <c r="F64" s="73"/>
    </row>
    <row r="65" spans="6:6" x14ac:dyDescent="0.25">
      <c r="F65" s="73"/>
    </row>
    <row r="66" spans="6:6" x14ac:dyDescent="0.25">
      <c r="F66" s="73"/>
    </row>
    <row r="67" spans="6:6" x14ac:dyDescent="0.25">
      <c r="F67" s="73"/>
    </row>
    <row r="68" spans="6:6" x14ac:dyDescent="0.25">
      <c r="F68" s="73"/>
    </row>
    <row r="69" spans="6:6" x14ac:dyDescent="0.25">
      <c r="F69" s="73"/>
    </row>
    <row r="70" spans="6:6" x14ac:dyDescent="0.25">
      <c r="F70" s="73"/>
    </row>
  </sheetData>
  <printOptions horizontalCentered="1"/>
  <pageMargins left="0.51181102362204722" right="0.51181102362204722" top="0.55118110236220474" bottom="0.55118110236220474" header="0.31496062992125984" footer="0.31496062992125984"/>
  <pageSetup scale="95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313A-33C0-4F9A-9771-E5A7A7D2DFEE}">
  <sheetPr>
    <tabColor rgb="FFFFFF00"/>
  </sheetPr>
  <dimension ref="A1:F81"/>
  <sheetViews>
    <sheetView showGridLines="0" zoomScaleNormal="100" zoomScaleSheetLayoutView="120" workbookViewId="0">
      <selection activeCell="H28" sqref="H28"/>
    </sheetView>
  </sheetViews>
  <sheetFormatPr baseColWidth="10" defaultRowHeight="13.5" x14ac:dyDescent="0.25"/>
  <cols>
    <col min="1" max="1" width="23.42578125" style="72" customWidth="1"/>
    <col min="2" max="6" width="15.28515625" style="72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6" customFormat="1" ht="15" customHeight="1" x14ac:dyDescent="0.25">
      <c r="B1" s="37"/>
      <c r="C1" s="37"/>
      <c r="D1" s="37"/>
      <c r="E1" s="37"/>
      <c r="F1" s="2" t="s">
        <v>101</v>
      </c>
    </row>
    <row r="2" spans="1:6" customFormat="1" ht="15" customHeight="1" x14ac:dyDescent="0.25">
      <c r="B2" s="37"/>
      <c r="C2" s="37"/>
      <c r="D2" s="37"/>
      <c r="E2" s="37"/>
      <c r="F2" s="3" t="s">
        <v>0</v>
      </c>
    </row>
    <row r="3" spans="1:6" customFormat="1" ht="15" customHeight="1" x14ac:dyDescent="0.35">
      <c r="B3" s="37"/>
      <c r="C3" s="37"/>
      <c r="D3" s="37"/>
      <c r="E3" s="37"/>
      <c r="F3" s="39"/>
    </row>
    <row r="4" spans="1:6" customFormat="1" ht="12.75" customHeight="1" x14ac:dyDescent="0.35">
      <c r="B4" s="37"/>
      <c r="C4" s="37"/>
      <c r="D4" s="37"/>
      <c r="E4" s="37"/>
      <c r="F4" s="39"/>
    </row>
    <row r="5" spans="1:6" customFormat="1" ht="34.5" customHeight="1" x14ac:dyDescent="0.25">
      <c r="A5" s="40" t="s">
        <v>102</v>
      </c>
      <c r="B5" s="41"/>
      <c r="C5" s="41"/>
      <c r="D5" s="41"/>
      <c r="E5" s="41"/>
      <c r="F5" s="42"/>
    </row>
    <row r="6" spans="1:6" customFormat="1" ht="13.5" customHeight="1" x14ac:dyDescent="0.25">
      <c r="A6" s="158"/>
      <c r="B6" s="158"/>
      <c r="C6" s="158"/>
      <c r="D6" s="158"/>
      <c r="E6" s="158"/>
      <c r="F6" s="158"/>
    </row>
    <row r="7" spans="1:6" s="49" customFormat="1" ht="24" customHeight="1" x14ac:dyDescent="0.35">
      <c r="A7" s="47" t="s">
        <v>19</v>
      </c>
      <c r="B7" s="47" t="s">
        <v>20</v>
      </c>
      <c r="C7" s="48"/>
      <c r="D7" s="48"/>
      <c r="E7" s="48"/>
      <c r="F7" s="39"/>
    </row>
    <row r="8" spans="1:6" s="49" customFormat="1" ht="18.75" customHeight="1" x14ac:dyDescent="0.35">
      <c r="A8" s="50">
        <v>2019</v>
      </c>
      <c r="B8" s="142">
        <v>2.4</v>
      </c>
      <c r="C8" s="48"/>
      <c r="D8" s="48"/>
      <c r="E8" s="48"/>
      <c r="F8" s="39"/>
    </row>
    <row r="9" spans="1:6" s="49" customFormat="1" ht="18.75" customHeight="1" x14ac:dyDescent="0.35">
      <c r="A9" s="50">
        <v>2020</v>
      </c>
      <c r="B9" s="142">
        <v>1</v>
      </c>
      <c r="C9" s="48"/>
      <c r="D9" s="48"/>
      <c r="E9" s="48"/>
      <c r="F9" s="39"/>
    </row>
    <row r="10" spans="1:6" s="49" customFormat="1" ht="18.75" customHeight="1" x14ac:dyDescent="0.35">
      <c r="A10" s="50">
        <v>2021</v>
      </c>
      <c r="B10" s="142">
        <v>1.5</v>
      </c>
      <c r="C10" s="48"/>
      <c r="D10" s="48"/>
      <c r="E10" s="48"/>
      <c r="F10" s="39"/>
    </row>
    <row r="11" spans="1:6" s="49" customFormat="1" ht="18.75" customHeight="1" x14ac:dyDescent="0.35">
      <c r="A11" s="50">
        <v>2022</v>
      </c>
      <c r="B11" s="142">
        <v>2</v>
      </c>
      <c r="C11" s="48"/>
      <c r="D11" s="48"/>
      <c r="E11" s="48"/>
      <c r="F11" s="39"/>
    </row>
    <row r="12" spans="1:6" s="49" customFormat="1" ht="18.75" customHeight="1" x14ac:dyDescent="0.35">
      <c r="A12" s="52" t="s">
        <v>16</v>
      </c>
      <c r="B12" s="142">
        <f>B11-B10</f>
        <v>0.5</v>
      </c>
      <c r="C12" s="48"/>
      <c r="D12" s="48"/>
      <c r="E12" s="48"/>
      <c r="F12" s="39"/>
    </row>
    <row r="13" spans="1:6" customFormat="1" ht="6.75" customHeight="1" x14ac:dyDescent="0.35">
      <c r="A13" s="53"/>
      <c r="B13" s="156"/>
      <c r="C13" s="156"/>
      <c r="D13" s="156"/>
      <c r="E13" s="95"/>
      <c r="F13" s="46"/>
    </row>
    <row r="14" spans="1:6" customFormat="1" ht="9" customHeight="1" x14ac:dyDescent="0.25">
      <c r="A14" s="55"/>
      <c r="B14" s="55"/>
      <c r="C14" s="55"/>
      <c r="D14" s="55"/>
      <c r="E14" s="55"/>
      <c r="F14" s="55"/>
    </row>
    <row r="15" spans="1:6" customFormat="1" ht="12.75" customHeight="1" x14ac:dyDescent="0.25">
      <c r="A15" s="56"/>
      <c r="B15" s="141">
        <v>2019</v>
      </c>
      <c r="C15" s="141">
        <v>2020</v>
      </c>
      <c r="D15" s="141">
        <v>2021</v>
      </c>
      <c r="E15" s="141">
        <v>2022</v>
      </c>
      <c r="F15" s="141" t="s">
        <v>21</v>
      </c>
    </row>
    <row r="16" spans="1:6" customFormat="1" ht="12.75" customHeight="1" x14ac:dyDescent="0.25">
      <c r="A16" s="58" t="s">
        <v>100</v>
      </c>
      <c r="B16" s="140">
        <v>2.7</v>
      </c>
      <c r="C16" s="140">
        <v>1.2</v>
      </c>
      <c r="D16" s="140">
        <v>1.8</v>
      </c>
      <c r="E16" s="140">
        <v>2</v>
      </c>
      <c r="F16" s="140">
        <f>E16-D16</f>
        <v>0.19999999999999996</v>
      </c>
    </row>
    <row r="17" spans="1:6" customFormat="1" ht="13.5" customHeight="1" x14ac:dyDescent="0.25">
      <c r="A17" s="61" t="s">
        <v>24</v>
      </c>
      <c r="B17" s="137">
        <v>5.0970873786407767</v>
      </c>
      <c r="C17" s="137">
        <v>1.2154696132596685</v>
      </c>
      <c r="D17" s="132">
        <v>0.3776256785461411</v>
      </c>
      <c r="E17" s="137">
        <v>1.1953089760938205</v>
      </c>
      <c r="F17" s="137">
        <f>E17-D17</f>
        <v>0.81768329754767932</v>
      </c>
    </row>
    <row r="18" spans="1:6" customFormat="1" ht="13.5" customHeight="1" x14ac:dyDescent="0.25">
      <c r="A18" s="64" t="s">
        <v>25</v>
      </c>
      <c r="B18" s="133">
        <v>0.8344764517604023</v>
      </c>
      <c r="C18" s="133">
        <v>0.14294222751637878</v>
      </c>
      <c r="D18" s="139">
        <v>3.0087094220110848</v>
      </c>
      <c r="E18" s="139">
        <v>1.0947322783438109</v>
      </c>
      <c r="F18" s="136">
        <f>E18-D18</f>
        <v>-1.9139771436672739</v>
      </c>
    </row>
    <row r="19" spans="1:6" customFormat="1" ht="13.5" customHeight="1" x14ac:dyDescent="0.25">
      <c r="A19" s="61" t="s">
        <v>26</v>
      </c>
      <c r="B19" s="138">
        <v>0</v>
      </c>
      <c r="C19" s="138">
        <v>0</v>
      </c>
      <c r="D19" s="137">
        <v>0</v>
      </c>
      <c r="E19" s="137">
        <v>0</v>
      </c>
      <c r="F19" s="137">
        <f t="shared" ref="F19:F46" si="0">E19-D19</f>
        <v>0</v>
      </c>
    </row>
    <row r="20" spans="1:6" customFormat="1" ht="13.5" customHeight="1" x14ac:dyDescent="0.25">
      <c r="A20" s="65" t="s">
        <v>27</v>
      </c>
      <c r="B20" s="133">
        <v>2.713773681515617</v>
      </c>
      <c r="C20" s="133">
        <v>0.7164790174002047</v>
      </c>
      <c r="D20" s="133">
        <v>1.0325245224574084</v>
      </c>
      <c r="E20" s="133">
        <v>1.6424213984045051</v>
      </c>
      <c r="F20" s="136">
        <f t="shared" si="0"/>
        <v>0.60989687594709663</v>
      </c>
    </row>
    <row r="21" spans="1:6" customFormat="1" ht="13.5" customHeight="1" x14ac:dyDescent="0.25">
      <c r="A21" s="61" t="s">
        <v>28</v>
      </c>
      <c r="B21" s="138">
        <v>7.5494488902310142E-2</v>
      </c>
      <c r="C21" s="138">
        <v>0</v>
      </c>
      <c r="D21" s="137">
        <v>3.5298270384751147E-2</v>
      </c>
      <c r="E21" s="137">
        <v>6.934011325551831E-2</v>
      </c>
      <c r="F21" s="137">
        <f t="shared" si="0"/>
        <v>3.4041842870767162E-2</v>
      </c>
    </row>
    <row r="22" spans="1:6" customFormat="1" ht="13.5" customHeight="1" x14ac:dyDescent="0.25">
      <c r="A22" s="65" t="s">
        <v>29</v>
      </c>
      <c r="B22" s="133">
        <v>4.0054157734401441</v>
      </c>
      <c r="C22" s="133">
        <v>0.74652980286947401</v>
      </c>
      <c r="D22" s="133">
        <v>4.4385796545105567</v>
      </c>
      <c r="E22" s="133">
        <v>3.6900369003690034</v>
      </c>
      <c r="F22" s="136">
        <f t="shared" si="0"/>
        <v>-0.74854275414155325</v>
      </c>
    </row>
    <row r="23" spans="1:6" customFormat="1" ht="13.5" customHeight="1" x14ac:dyDescent="0.25">
      <c r="A23" s="61" t="s">
        <v>30</v>
      </c>
      <c r="B23" s="138">
        <v>9.5904862376522487E-2</v>
      </c>
      <c r="C23" s="138">
        <v>3.8583968361145943E-2</v>
      </c>
      <c r="D23" s="137">
        <v>1.145905364022523</v>
      </c>
      <c r="E23" s="137">
        <v>0.2863349131121643</v>
      </c>
      <c r="F23" s="137">
        <f t="shared" si="0"/>
        <v>-0.85957045091035866</v>
      </c>
    </row>
    <row r="24" spans="1:6" customFormat="1" ht="13.5" customHeight="1" x14ac:dyDescent="0.25">
      <c r="A24" s="65" t="s">
        <v>31</v>
      </c>
      <c r="B24" s="133">
        <v>0</v>
      </c>
      <c r="C24" s="133">
        <v>0.2763957987838585</v>
      </c>
      <c r="D24" s="133">
        <v>0.51136363636363635</v>
      </c>
      <c r="E24" s="133">
        <v>3.0555555555555554</v>
      </c>
      <c r="F24" s="136">
        <f t="shared" si="0"/>
        <v>2.5441919191919191</v>
      </c>
    </row>
    <row r="25" spans="1:6" customFormat="1" ht="13.5" customHeight="1" x14ac:dyDescent="0.25">
      <c r="A25" s="61" t="s">
        <v>32</v>
      </c>
      <c r="B25" s="138">
        <v>2.9131355932203387</v>
      </c>
      <c r="C25" s="138">
        <v>0.57692307692307698</v>
      </c>
      <c r="D25" s="137">
        <v>0.62227753578095835</v>
      </c>
      <c r="E25" s="137">
        <v>0.44893378226711567</v>
      </c>
      <c r="F25" s="137">
        <f t="shared" si="0"/>
        <v>-0.17334375351384268</v>
      </c>
    </row>
    <row r="26" spans="1:6" customFormat="1" ht="13.5" customHeight="1" x14ac:dyDescent="0.25">
      <c r="A26" s="65" t="s">
        <v>33</v>
      </c>
      <c r="B26" s="133">
        <v>0.83705049837546119</v>
      </c>
      <c r="C26" s="133">
        <v>0.60213327216423895</v>
      </c>
      <c r="D26" s="133">
        <v>1.7373344672579272</v>
      </c>
      <c r="E26" s="133">
        <v>0.3813265541945921</v>
      </c>
      <c r="F26" s="136">
        <f t="shared" si="0"/>
        <v>-1.3560079130633351</v>
      </c>
    </row>
    <row r="27" spans="1:6" customFormat="1" ht="13.5" customHeight="1" x14ac:dyDescent="0.25">
      <c r="A27" s="61" t="s">
        <v>34</v>
      </c>
      <c r="B27" s="138">
        <v>8.2564271588661828</v>
      </c>
      <c r="C27" s="138">
        <v>5.0671654480530526</v>
      </c>
      <c r="D27" s="137">
        <v>7.3221038157442422</v>
      </c>
      <c r="E27" s="137">
        <v>6.3574169864842318</v>
      </c>
      <c r="F27" s="137">
        <f t="shared" si="0"/>
        <v>-0.96468682926001037</v>
      </c>
    </row>
    <row r="28" spans="1:6" customFormat="1" ht="13.5" customHeight="1" x14ac:dyDescent="0.25">
      <c r="A28" s="65" t="s">
        <v>35</v>
      </c>
      <c r="B28" s="133">
        <v>0</v>
      </c>
      <c r="C28" s="133">
        <v>2.67022696929239E-2</v>
      </c>
      <c r="D28" s="133">
        <v>0</v>
      </c>
      <c r="E28" s="133">
        <v>3.1660231660231659</v>
      </c>
      <c r="F28" s="136">
        <f t="shared" si="0"/>
        <v>3.1660231660231659</v>
      </c>
    </row>
    <row r="29" spans="1:6" customFormat="1" ht="13.5" customHeight="1" x14ac:dyDescent="0.25">
      <c r="A29" s="61" t="s">
        <v>36</v>
      </c>
      <c r="B29" s="138">
        <v>3.9654922430042046</v>
      </c>
      <c r="C29" s="138">
        <v>2.9706619489901223</v>
      </c>
      <c r="D29" s="137">
        <v>2.1210040436408026</v>
      </c>
      <c r="E29" s="137">
        <v>3.0347041736737501</v>
      </c>
      <c r="F29" s="137">
        <f t="shared" si="0"/>
        <v>0.91370013003294748</v>
      </c>
    </row>
    <row r="30" spans="1:6" customFormat="1" ht="13.5" customHeight="1" x14ac:dyDescent="0.25">
      <c r="A30" s="65" t="s">
        <v>37</v>
      </c>
      <c r="B30" s="133">
        <v>2.0376109012183217</v>
      </c>
      <c r="C30" s="133">
        <v>0.96619539161489165</v>
      </c>
      <c r="D30" s="133">
        <v>1.9946282454350497</v>
      </c>
      <c r="E30" s="133">
        <v>1.8914587578893218</v>
      </c>
      <c r="F30" s="136">
        <f t="shared" si="0"/>
        <v>-0.10316948754572786</v>
      </c>
    </row>
    <row r="31" spans="1:6" customFormat="1" ht="13.5" customHeight="1" x14ac:dyDescent="0.25">
      <c r="A31" s="61" t="s">
        <v>38</v>
      </c>
      <c r="B31" s="138">
        <v>2.4794878730502212</v>
      </c>
      <c r="C31" s="138">
        <v>7.2424407025167475E-2</v>
      </c>
      <c r="D31" s="137">
        <v>1.9061166429587482</v>
      </c>
      <c r="E31" s="137">
        <v>4.2761148442272443</v>
      </c>
      <c r="F31" s="137">
        <f t="shared" si="0"/>
        <v>2.3699982012684959</v>
      </c>
    </row>
    <row r="32" spans="1:6" customFormat="1" ht="13.5" customHeight="1" x14ac:dyDescent="0.25">
      <c r="A32" s="65" t="s">
        <v>39</v>
      </c>
      <c r="B32" s="133">
        <v>6.8111455108359129</v>
      </c>
      <c r="C32" s="133">
        <v>2.2305705564686544</v>
      </c>
      <c r="D32" s="133">
        <v>3.3434650455927049</v>
      </c>
      <c r="E32" s="133">
        <v>0.9603340292275574</v>
      </c>
      <c r="F32" s="136">
        <f t="shared" si="0"/>
        <v>-2.3831310163651476</v>
      </c>
    </row>
    <row r="33" spans="1:6" customFormat="1" ht="13.5" customHeight="1" x14ac:dyDescent="0.25">
      <c r="A33" s="61" t="s">
        <v>40</v>
      </c>
      <c r="B33" s="138">
        <v>4.1581458759372874</v>
      </c>
      <c r="C33" s="138">
        <v>0.44231478068558794</v>
      </c>
      <c r="D33" s="137">
        <v>0.33909799932180401</v>
      </c>
      <c r="E33" s="137">
        <v>0.8029825064525381</v>
      </c>
      <c r="F33" s="137">
        <f t="shared" si="0"/>
        <v>0.46388450713073409</v>
      </c>
    </row>
    <row r="34" spans="1:6" customFormat="1" ht="13.5" customHeight="1" x14ac:dyDescent="0.25">
      <c r="A34" s="65" t="s">
        <v>41</v>
      </c>
      <c r="B34" s="133">
        <v>7.4070748787933196</v>
      </c>
      <c r="C34" s="133">
        <v>2.6203674011635898</v>
      </c>
      <c r="D34" s="133">
        <v>1.8941504178272981</v>
      </c>
      <c r="E34" s="133">
        <v>8.3833441048841291</v>
      </c>
      <c r="F34" s="136">
        <f t="shared" si="0"/>
        <v>6.4891936870568312</v>
      </c>
    </row>
    <row r="35" spans="1:6" customFormat="1" ht="13.5" customHeight="1" x14ac:dyDescent="0.25">
      <c r="A35" s="61" t="s">
        <v>42</v>
      </c>
      <c r="B35" s="138">
        <v>1.6937387199777869</v>
      </c>
      <c r="C35" s="138">
        <v>0.90497737556561098</v>
      </c>
      <c r="D35" s="137">
        <v>0.70903361344537819</v>
      </c>
      <c r="E35" s="137">
        <v>2.0274689339437542</v>
      </c>
      <c r="F35" s="137">
        <f t="shared" si="0"/>
        <v>1.3184353204983759</v>
      </c>
    </row>
    <row r="36" spans="1:6" customFormat="1" ht="13.5" customHeight="1" x14ac:dyDescent="0.25">
      <c r="A36" s="65" t="s">
        <v>43</v>
      </c>
      <c r="B36" s="133">
        <v>1.5348288075560803</v>
      </c>
      <c r="C36" s="133">
        <v>0.68067475584492454</v>
      </c>
      <c r="D36" s="133">
        <v>0.45095828635851182</v>
      </c>
      <c r="E36" s="133">
        <v>0.49337834328745778</v>
      </c>
      <c r="F36" s="136">
        <f t="shared" si="0"/>
        <v>4.2420056928945959E-2</v>
      </c>
    </row>
    <row r="37" spans="1:6" customFormat="1" ht="13.5" customHeight="1" x14ac:dyDescent="0.25">
      <c r="A37" s="61" t="s">
        <v>44</v>
      </c>
      <c r="B37" s="138">
        <v>0.49291435613062234</v>
      </c>
      <c r="C37" s="138">
        <v>0</v>
      </c>
      <c r="D37" s="137">
        <v>0.27706734867860183</v>
      </c>
      <c r="E37" s="137">
        <v>0.49345417925478352</v>
      </c>
      <c r="F37" s="137">
        <f t="shared" si="0"/>
        <v>0.21638683057618169</v>
      </c>
    </row>
    <row r="38" spans="1:6" customFormat="1" ht="13.5" customHeight="1" x14ac:dyDescent="0.25">
      <c r="A38" s="65" t="s">
        <v>45</v>
      </c>
      <c r="B38" s="133">
        <v>7.3451846063684307</v>
      </c>
      <c r="C38" s="133">
        <v>9.0718185636287281</v>
      </c>
      <c r="D38" s="133">
        <v>7.6681989134977018</v>
      </c>
      <c r="E38" s="133">
        <v>7.7114905045079603</v>
      </c>
      <c r="F38" s="136">
        <f t="shared" si="0"/>
        <v>4.3291591010258479E-2</v>
      </c>
    </row>
    <row r="39" spans="1:6" customFormat="1" ht="13.5" customHeight="1" x14ac:dyDescent="0.25">
      <c r="A39" s="61" t="s">
        <v>46</v>
      </c>
      <c r="B39" s="138">
        <v>0.71709461022438126</v>
      </c>
      <c r="C39" s="138">
        <v>0.54093926727317432</v>
      </c>
      <c r="D39" s="137">
        <v>3.5975763696036354</v>
      </c>
      <c r="E39" s="137">
        <v>1.3208649912331969</v>
      </c>
      <c r="F39" s="137">
        <f t="shared" si="0"/>
        <v>-2.2767113783704387</v>
      </c>
    </row>
    <row r="40" spans="1:6" customFormat="1" ht="13.5" customHeight="1" x14ac:dyDescent="0.25">
      <c r="A40" s="65" t="s">
        <v>47</v>
      </c>
      <c r="B40" s="133">
        <v>2.34375</v>
      </c>
      <c r="C40" s="133">
        <v>0.31660180726864984</v>
      </c>
      <c r="D40" s="133">
        <v>0.62309339910430328</v>
      </c>
      <c r="E40" s="133">
        <v>2.1617592247484159</v>
      </c>
      <c r="F40" s="136">
        <f t="shared" si="0"/>
        <v>1.5386658256441126</v>
      </c>
    </row>
    <row r="41" spans="1:6" customFormat="1" ht="13.5" customHeight="1" x14ac:dyDescent="0.25">
      <c r="A41" s="61" t="s">
        <v>48</v>
      </c>
      <c r="B41" s="138">
        <v>0.18251505749224312</v>
      </c>
      <c r="C41" s="138">
        <v>0.47709923664122139</v>
      </c>
      <c r="D41" s="137">
        <v>0.33143067575032226</v>
      </c>
      <c r="E41" s="137">
        <v>0.82163642588154751</v>
      </c>
      <c r="F41" s="137">
        <f t="shared" si="0"/>
        <v>0.49020575013122525</v>
      </c>
    </row>
    <row r="42" spans="1:6" customFormat="1" ht="13.5" customHeight="1" x14ac:dyDescent="0.25">
      <c r="A42" s="65" t="s">
        <v>49</v>
      </c>
      <c r="B42" s="133">
        <v>1.0036844111294625</v>
      </c>
      <c r="C42" s="133">
        <v>9.2543627710206244E-2</v>
      </c>
      <c r="D42" s="133">
        <v>0.17351069982648931</v>
      </c>
      <c r="E42" s="133">
        <v>1.4680050188205773</v>
      </c>
      <c r="F42" s="136">
        <f t="shared" si="0"/>
        <v>1.2944943189940881</v>
      </c>
    </row>
    <row r="43" spans="1:6" customFormat="1" ht="13.5" customHeight="1" x14ac:dyDescent="0.25">
      <c r="A43" s="61" t="s">
        <v>50</v>
      </c>
      <c r="B43" s="138">
        <v>2.6456692913385824</v>
      </c>
      <c r="C43" s="138">
        <v>3.2461393003466754</v>
      </c>
      <c r="D43" s="137">
        <v>0.79465988556897649</v>
      </c>
      <c r="E43" s="137">
        <v>0.72398190045248867</v>
      </c>
      <c r="F43" s="137">
        <f t="shared" si="0"/>
        <v>-7.0677985116487818E-2</v>
      </c>
    </row>
    <row r="44" spans="1:6" customFormat="1" ht="13.5" customHeight="1" x14ac:dyDescent="0.25">
      <c r="A44" s="65" t="s">
        <v>51</v>
      </c>
      <c r="B44" s="133">
        <v>0.87279074841806681</v>
      </c>
      <c r="C44" s="133">
        <v>0</v>
      </c>
      <c r="D44" s="133">
        <v>8.7252421254689818E-3</v>
      </c>
      <c r="E44" s="133">
        <v>3.1969309462915603E-2</v>
      </c>
      <c r="F44" s="136">
        <f t="shared" si="0"/>
        <v>2.3244067337446619E-2</v>
      </c>
    </row>
    <row r="45" spans="1:6" customFormat="1" ht="13.5" customHeight="1" x14ac:dyDescent="0.25">
      <c r="A45" s="61" t="s">
        <v>52</v>
      </c>
      <c r="B45" s="138">
        <v>2.7145861212005351</v>
      </c>
      <c r="C45" s="138">
        <v>0.26320736980635456</v>
      </c>
      <c r="D45" s="137">
        <v>1.285687275477406</v>
      </c>
      <c r="E45" s="137">
        <v>1.5028064457722252</v>
      </c>
      <c r="F45" s="137">
        <f t="shared" si="0"/>
        <v>0.2171191702948192</v>
      </c>
    </row>
    <row r="46" spans="1:6" customFormat="1" ht="13.5" customHeight="1" x14ac:dyDescent="0.25">
      <c r="A46" s="65" t="s">
        <v>53</v>
      </c>
      <c r="B46" s="133">
        <v>12.397820163487738</v>
      </c>
      <c r="C46" s="133">
        <v>4.3547110055423595</v>
      </c>
      <c r="D46" s="133">
        <v>1.620859760394644</v>
      </c>
      <c r="E46" s="133">
        <v>12.389979688557888</v>
      </c>
      <c r="F46" s="136">
        <f t="shared" si="0"/>
        <v>10.769119928163244</v>
      </c>
    </row>
    <row r="47" spans="1:6" customFormat="1" ht="13.5" customHeight="1" x14ac:dyDescent="0.25">
      <c r="A47" s="67" t="s">
        <v>54</v>
      </c>
      <c r="B47" s="135">
        <v>1.1000000000000001</v>
      </c>
      <c r="C47" s="135">
        <v>0.1</v>
      </c>
      <c r="D47" s="134">
        <v>0.1</v>
      </c>
      <c r="E47" s="134">
        <v>0.2</v>
      </c>
      <c r="F47" s="134">
        <f>E47-D47</f>
        <v>0.1</v>
      </c>
    </row>
    <row r="48" spans="1:6" customFormat="1" ht="13.5" customHeight="1" x14ac:dyDescent="0.25">
      <c r="A48" s="65" t="s">
        <v>64</v>
      </c>
      <c r="B48" s="133">
        <v>1.286107759896201</v>
      </c>
      <c r="C48" s="133">
        <v>8.5063337701450678E-2</v>
      </c>
      <c r="D48" s="133">
        <v>0.1</v>
      </c>
      <c r="E48" s="133">
        <v>0.21662907296156508</v>
      </c>
      <c r="F48" s="133">
        <f>E48-D48</f>
        <v>0.11662907296156508</v>
      </c>
    </row>
    <row r="49" spans="1:6" customFormat="1" ht="13.5" customHeight="1" x14ac:dyDescent="0.25">
      <c r="A49" s="61" t="s">
        <v>56</v>
      </c>
      <c r="B49" s="132">
        <v>3.1746031746031744E-2</v>
      </c>
      <c r="C49" s="132">
        <v>3.1585596967782688E-2</v>
      </c>
      <c r="D49" s="132">
        <v>0.1</v>
      </c>
      <c r="E49" s="132">
        <v>3.053435114503817E-2</v>
      </c>
      <c r="F49" s="132">
        <f>E49-D49</f>
        <v>-6.9465648854961842E-2</v>
      </c>
    </row>
    <row r="50" spans="1:6" ht="1.5" customHeight="1" x14ac:dyDescent="0.25">
      <c r="A50" s="69" t="s">
        <v>99</v>
      </c>
      <c r="B50" s="131">
        <v>6.3</v>
      </c>
      <c r="C50" s="131">
        <v>2.4</v>
      </c>
      <c r="D50" s="131">
        <v>1</v>
      </c>
      <c r="E50" s="131"/>
      <c r="F50" s="131"/>
    </row>
    <row r="51" spans="1:6" ht="12" customHeight="1" x14ac:dyDescent="0.25">
      <c r="F51" s="73"/>
    </row>
    <row r="52" spans="1:6" ht="12" customHeight="1" x14ac:dyDescent="0.25">
      <c r="A52" s="126" t="s">
        <v>98</v>
      </c>
    </row>
    <row r="53" spans="1:6" x14ac:dyDescent="0.25">
      <c r="A53" s="74" t="s">
        <v>60</v>
      </c>
      <c r="F53" s="73"/>
    </row>
    <row r="54" spans="1:6" x14ac:dyDescent="0.25">
      <c r="F54" s="73"/>
    </row>
    <row r="55" spans="1:6" x14ac:dyDescent="0.25">
      <c r="F55" s="73"/>
    </row>
    <row r="56" spans="1:6" x14ac:dyDescent="0.25">
      <c r="F56" s="73"/>
    </row>
    <row r="57" spans="1:6" x14ac:dyDescent="0.25">
      <c r="F57" s="73"/>
    </row>
    <row r="58" spans="1:6" x14ac:dyDescent="0.25">
      <c r="F58" s="73"/>
    </row>
    <row r="59" spans="1:6" x14ac:dyDescent="0.25">
      <c r="F59" s="73"/>
    </row>
    <row r="60" spans="1:6" x14ac:dyDescent="0.25">
      <c r="F60" s="73"/>
    </row>
    <row r="61" spans="1:6" x14ac:dyDescent="0.25">
      <c r="F61" s="73"/>
    </row>
    <row r="62" spans="1:6" x14ac:dyDescent="0.25">
      <c r="F62" s="73"/>
    </row>
    <row r="63" spans="1:6" x14ac:dyDescent="0.25">
      <c r="F63" s="73"/>
    </row>
    <row r="64" spans="1:6" x14ac:dyDescent="0.25">
      <c r="F64" s="73"/>
    </row>
    <row r="65" spans="6:6" x14ac:dyDescent="0.25">
      <c r="F65" s="73"/>
    </row>
    <row r="66" spans="6:6" x14ac:dyDescent="0.25">
      <c r="F66" s="73"/>
    </row>
    <row r="67" spans="6:6" x14ac:dyDescent="0.25">
      <c r="F67" s="73"/>
    </row>
    <row r="68" spans="6:6" x14ac:dyDescent="0.25">
      <c r="F68" s="73"/>
    </row>
    <row r="69" spans="6:6" x14ac:dyDescent="0.25">
      <c r="F69" s="73"/>
    </row>
    <row r="70" spans="6:6" x14ac:dyDescent="0.25">
      <c r="F70" s="73"/>
    </row>
    <row r="71" spans="6:6" x14ac:dyDescent="0.25">
      <c r="F71" s="73"/>
    </row>
    <row r="72" spans="6:6" x14ac:dyDescent="0.25">
      <c r="F72" s="73"/>
    </row>
    <row r="73" spans="6:6" x14ac:dyDescent="0.25">
      <c r="F73" s="73"/>
    </row>
    <row r="74" spans="6:6" x14ac:dyDescent="0.25">
      <c r="F74" s="73"/>
    </row>
    <row r="75" spans="6:6" x14ac:dyDescent="0.25">
      <c r="F75" s="73"/>
    </row>
    <row r="76" spans="6:6" x14ac:dyDescent="0.25">
      <c r="F76" s="73"/>
    </row>
    <row r="77" spans="6:6" x14ac:dyDescent="0.25">
      <c r="F77" s="73"/>
    </row>
    <row r="78" spans="6:6" x14ac:dyDescent="0.25">
      <c r="F78" s="73"/>
    </row>
    <row r="79" spans="6:6" x14ac:dyDescent="0.25">
      <c r="F79" s="73"/>
    </row>
    <row r="80" spans="6:6" x14ac:dyDescent="0.25">
      <c r="F80" s="73"/>
    </row>
    <row r="81" spans="6:6" x14ac:dyDescent="0.25">
      <c r="F81" s="73"/>
    </row>
  </sheetData>
  <mergeCells count="2">
    <mergeCell ref="A6:F6"/>
    <mergeCell ref="B13:D13"/>
  </mergeCells>
  <printOptions horizontalCentered="1"/>
  <pageMargins left="0.51181102362204722" right="0.51181102362204722" top="0.55118110236220474" bottom="0.55118110236220474" header="0.31496062992125984" footer="0.31496062992125984"/>
  <pageSetup scale="95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9DF3-318A-4D2C-B215-B06BA56FBF16}">
  <sheetPr>
    <tabColor rgb="FF00B050"/>
  </sheetPr>
  <dimension ref="A1:K38"/>
  <sheetViews>
    <sheetView showGridLines="0" view="pageBreakPreview" zoomScaleNormal="70" zoomScaleSheetLayoutView="100" workbookViewId="0">
      <selection activeCell="H28" sqref="H28"/>
    </sheetView>
  </sheetViews>
  <sheetFormatPr baseColWidth="10" defaultColWidth="11.42578125" defaultRowHeight="13.5" x14ac:dyDescent="0.25"/>
  <cols>
    <col min="1" max="1" width="23.42578125" style="72" customWidth="1"/>
    <col min="2" max="4" width="23.140625" style="72" customWidth="1"/>
    <col min="5" max="5" width="11.5703125" style="72" bestFit="1" customWidth="1"/>
    <col min="6" max="6" width="15.140625" style="72" bestFit="1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11" customFormat="1" ht="15" customHeight="1" x14ac:dyDescent="0.3">
      <c r="D1" s="35" t="s">
        <v>0</v>
      </c>
      <c r="F1" s="72"/>
    </row>
    <row r="2" spans="1:11" customFormat="1" ht="15" customHeight="1" x14ac:dyDescent="0.25">
      <c r="D2" s="36" t="s">
        <v>1</v>
      </c>
      <c r="F2" s="72"/>
    </row>
    <row r="3" spans="1:11" customFormat="1" ht="15" customHeight="1" x14ac:dyDescent="0.35">
      <c r="B3" s="37"/>
      <c r="C3" s="37"/>
      <c r="D3" s="37"/>
      <c r="E3" s="38"/>
      <c r="F3" s="39"/>
    </row>
    <row r="4" spans="1:11" customFormat="1" ht="12.75" customHeight="1" x14ac:dyDescent="0.25">
      <c r="B4" s="37"/>
      <c r="C4" s="37"/>
      <c r="D4" s="37"/>
    </row>
    <row r="5" spans="1:11" customFormat="1" ht="29.25" customHeight="1" x14ac:dyDescent="0.25">
      <c r="A5" s="40" t="s">
        <v>66</v>
      </c>
      <c r="B5" s="41"/>
      <c r="C5" s="41"/>
      <c r="D5" s="41"/>
    </row>
    <row r="6" spans="1:11" customFormat="1" ht="25.5" customHeight="1" x14ac:dyDescent="0.25">
      <c r="A6" s="98" t="s">
        <v>67</v>
      </c>
      <c r="C6" s="44"/>
      <c r="D6" s="44"/>
    </row>
    <row r="7" spans="1:11" customFormat="1" ht="12.75" customHeight="1" x14ac:dyDescent="0.35">
      <c r="A7" s="53"/>
      <c r="B7" s="156"/>
      <c r="C7" s="156"/>
      <c r="D7" s="156"/>
    </row>
    <row r="8" spans="1:11" s="102" customFormat="1" ht="27" x14ac:dyDescent="0.25">
      <c r="A8" s="99" t="s">
        <v>19</v>
      </c>
      <c r="B8" s="100" t="s">
        <v>68</v>
      </c>
      <c r="C8" s="100" t="s">
        <v>69</v>
      </c>
      <c r="D8" s="100" t="s">
        <v>70</v>
      </c>
      <c r="E8" s="101"/>
      <c r="F8" s="101"/>
      <c r="G8" s="101"/>
      <c r="H8" s="101"/>
      <c r="I8" s="101"/>
      <c r="J8" s="101"/>
      <c r="K8" s="101"/>
    </row>
    <row r="9" spans="1:11" ht="15.75" hidden="1" x14ac:dyDescent="0.3">
      <c r="A9" s="103" t="s">
        <v>57</v>
      </c>
      <c r="B9" s="104"/>
      <c r="C9" s="104"/>
      <c r="D9" s="105"/>
      <c r="E9"/>
      <c r="F9"/>
      <c r="G9"/>
      <c r="H9"/>
      <c r="I9"/>
      <c r="J9"/>
      <c r="K9"/>
    </row>
    <row r="10" spans="1:11" ht="15.75" x14ac:dyDescent="0.3">
      <c r="A10" s="106" t="s">
        <v>71</v>
      </c>
      <c r="B10" s="107">
        <v>930744.07799999998</v>
      </c>
      <c r="C10" s="107">
        <v>254254.97071000002</v>
      </c>
      <c r="D10" s="108">
        <v>27.31738796086114</v>
      </c>
      <c r="E10"/>
      <c r="F10"/>
      <c r="G10"/>
      <c r="H10"/>
      <c r="I10"/>
      <c r="J10"/>
      <c r="K10"/>
    </row>
    <row r="11" spans="1:11" ht="15.75" x14ac:dyDescent="0.3">
      <c r="A11" s="109">
        <v>2020</v>
      </c>
      <c r="B11" s="110">
        <v>949931.09499999997</v>
      </c>
      <c r="C11" s="110">
        <v>253504.28570000001</v>
      </c>
      <c r="D11" s="111">
        <v>26.686597273668571</v>
      </c>
      <c r="E11"/>
      <c r="F11"/>
      <c r="G11"/>
      <c r="H11"/>
      <c r="I11"/>
      <c r="J11"/>
      <c r="K11"/>
    </row>
    <row r="12" spans="1:11" ht="15.75" x14ac:dyDescent="0.3">
      <c r="A12" s="112">
        <v>2021</v>
      </c>
      <c r="B12" s="107">
        <v>1027496.009</v>
      </c>
      <c r="C12" s="107">
        <v>315894.07658999995</v>
      </c>
      <c r="D12" s="108">
        <v>30.744068475501003</v>
      </c>
      <c r="E12"/>
      <c r="F12"/>
      <c r="G12"/>
      <c r="H12"/>
      <c r="I12"/>
      <c r="J12"/>
      <c r="K12"/>
    </row>
    <row r="13" spans="1:11" ht="15.75" x14ac:dyDescent="0.3">
      <c r="A13" s="109">
        <v>2022</v>
      </c>
      <c r="B13" s="110">
        <v>1091093.2890000001</v>
      </c>
      <c r="C13" s="110">
        <v>338689.06522000005</v>
      </c>
      <c r="D13" s="111">
        <f>IF(B13=0,0,((C13/B13)*100))</f>
        <v>31.041256383348536</v>
      </c>
      <c r="E13"/>
      <c r="F13"/>
      <c r="G13"/>
      <c r="H13"/>
      <c r="I13"/>
      <c r="J13"/>
      <c r="K13"/>
    </row>
    <row r="14" spans="1:11" ht="12" customHeight="1" x14ac:dyDescent="0.25">
      <c r="A14" s="89"/>
      <c r="B14" s="113"/>
      <c r="C14" s="89"/>
      <c r="D14" s="114"/>
      <c r="E14"/>
      <c r="F14"/>
      <c r="G14"/>
      <c r="H14"/>
      <c r="I14"/>
      <c r="J14"/>
      <c r="K14"/>
    </row>
    <row r="15" spans="1:11" ht="20.25" customHeight="1" x14ac:dyDescent="0.3">
      <c r="A15" s="115" t="s">
        <v>21</v>
      </c>
      <c r="B15" s="116">
        <f>B13-B12</f>
        <v>63597.280000000144</v>
      </c>
      <c r="C15" s="116">
        <f t="shared" ref="C15:D15" si="0">C13-C12</f>
        <v>22794.988630000094</v>
      </c>
      <c r="D15" s="116">
        <f t="shared" si="0"/>
        <v>0.29718790784753324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5" x14ac:dyDescent="0.25">
      <c r="A17" t="str">
        <f>A8</f>
        <v>Año</v>
      </c>
      <c r="B17" t="str">
        <f>B8</f>
        <v>Gasto total ejercido</v>
      </c>
      <c r="C17" t="str">
        <f>C8</f>
        <v>Gasto Ejercido en docentes</v>
      </c>
      <c r="D17" t="str">
        <f>D8</f>
        <v>Costo docente (%)</v>
      </c>
      <c r="E17"/>
      <c r="F17"/>
      <c r="G17"/>
      <c r="H17"/>
      <c r="I17"/>
      <c r="J17"/>
      <c r="K17"/>
    </row>
    <row r="18" spans="1:11" ht="15" x14ac:dyDescent="0.25">
      <c r="A18" t="str">
        <f t="shared" ref="A18:D21" si="1">A10</f>
        <v>2019</v>
      </c>
      <c r="B18">
        <f t="shared" si="1"/>
        <v>930744.07799999998</v>
      </c>
      <c r="C18">
        <f t="shared" si="1"/>
        <v>254254.97071000002</v>
      </c>
      <c r="D18">
        <f t="shared" si="1"/>
        <v>27.31738796086114</v>
      </c>
      <c r="E18"/>
      <c r="F18"/>
      <c r="G18"/>
      <c r="H18"/>
      <c r="I18"/>
      <c r="J18"/>
      <c r="K18"/>
    </row>
    <row r="19" spans="1:11" ht="15" x14ac:dyDescent="0.25">
      <c r="A19">
        <f t="shared" si="1"/>
        <v>2020</v>
      </c>
      <c r="B19">
        <f t="shared" si="1"/>
        <v>949931.09499999997</v>
      </c>
      <c r="C19">
        <f t="shared" si="1"/>
        <v>253504.28570000001</v>
      </c>
      <c r="D19">
        <f t="shared" si="1"/>
        <v>26.686597273668571</v>
      </c>
      <c r="E19"/>
      <c r="F19"/>
      <c r="G19"/>
      <c r="H19"/>
      <c r="I19"/>
      <c r="J19"/>
      <c r="K19"/>
    </row>
    <row r="20" spans="1:11" ht="15" x14ac:dyDescent="0.25">
      <c r="A20">
        <f t="shared" si="1"/>
        <v>2021</v>
      </c>
      <c r="B20">
        <f t="shared" si="1"/>
        <v>1027496.009</v>
      </c>
      <c r="C20">
        <f t="shared" si="1"/>
        <v>315894.07658999995</v>
      </c>
      <c r="D20">
        <f t="shared" si="1"/>
        <v>30.744068475501003</v>
      </c>
      <c r="E20"/>
      <c r="F20"/>
      <c r="G20"/>
      <c r="H20"/>
      <c r="I20"/>
      <c r="J20"/>
      <c r="K20"/>
    </row>
    <row r="21" spans="1:11" ht="15" x14ac:dyDescent="0.25">
      <c r="A21">
        <f t="shared" si="1"/>
        <v>2022</v>
      </c>
      <c r="B21">
        <f t="shared" si="1"/>
        <v>1091093.2890000001</v>
      </c>
      <c r="C21">
        <f t="shared" si="1"/>
        <v>338689.06522000005</v>
      </c>
      <c r="D21">
        <f t="shared" si="1"/>
        <v>31.041256383348536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.75" x14ac:dyDescent="0.3">
      <c r="A36" s="74" t="s">
        <v>72</v>
      </c>
      <c r="B36" s="78"/>
      <c r="C36" s="78"/>
      <c r="D36" s="78"/>
      <c r="E36"/>
      <c r="F36"/>
      <c r="G36"/>
      <c r="H36"/>
      <c r="I36"/>
      <c r="J36"/>
      <c r="K36"/>
    </row>
    <row r="37" spans="1:11" ht="15.75" x14ac:dyDescent="0.3">
      <c r="A37" s="74" t="s">
        <v>73</v>
      </c>
      <c r="B37" s="78"/>
      <c r="C37" s="78"/>
      <c r="D37" s="78"/>
      <c r="E37"/>
      <c r="F37"/>
      <c r="G37"/>
      <c r="H37"/>
      <c r="I37"/>
      <c r="J37"/>
      <c r="K37"/>
    </row>
    <row r="38" spans="1:11" ht="15.75" x14ac:dyDescent="0.3">
      <c r="A38" s="78"/>
      <c r="B38" s="78"/>
      <c r="C38" s="78"/>
      <c r="D38" s="78"/>
      <c r="E38"/>
      <c r="F38"/>
      <c r="G38"/>
      <c r="H38"/>
      <c r="I38"/>
      <c r="J38"/>
      <c r="K38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D871-A742-40A4-BABA-9671B01325D6}">
  <sheetPr>
    <tabColor rgb="FF00B050"/>
  </sheetPr>
  <dimension ref="A1:K45"/>
  <sheetViews>
    <sheetView showGridLines="0" view="pageBreakPreview" topLeftCell="A19" zoomScale="115" zoomScaleNormal="100" zoomScaleSheetLayoutView="115" workbookViewId="0">
      <selection activeCell="H28" sqref="H28"/>
    </sheetView>
  </sheetViews>
  <sheetFormatPr baseColWidth="10" defaultColWidth="11.42578125" defaultRowHeight="13.5" x14ac:dyDescent="0.25"/>
  <cols>
    <col min="1" max="1" width="23.42578125" style="72" customWidth="1"/>
    <col min="2" max="4" width="23.140625" style="72" customWidth="1"/>
    <col min="5" max="5" width="1.42578125" style="72" customWidth="1"/>
    <col min="6" max="6" width="15.140625" style="72" bestFit="1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11" customFormat="1" ht="15" customHeight="1" x14ac:dyDescent="0.3">
      <c r="D1" s="35" t="s">
        <v>0</v>
      </c>
      <c r="F1" s="72"/>
    </row>
    <row r="2" spans="1:11" customFormat="1" ht="15" customHeight="1" x14ac:dyDescent="0.25">
      <c r="D2" s="36" t="s">
        <v>1</v>
      </c>
      <c r="F2" s="72"/>
    </row>
    <row r="3" spans="1:11" customFormat="1" ht="15" customHeight="1" x14ac:dyDescent="0.25">
      <c r="B3" s="37"/>
      <c r="C3" s="37"/>
      <c r="D3" s="37"/>
    </row>
    <row r="4" spans="1:11" customFormat="1" ht="12.75" customHeight="1" x14ac:dyDescent="0.25">
      <c r="B4" s="37"/>
      <c r="C4" s="37"/>
      <c r="D4" s="37"/>
    </row>
    <row r="5" spans="1:11" customFormat="1" ht="30.75" customHeight="1" x14ac:dyDescent="0.25">
      <c r="A5" s="40" t="s">
        <v>74</v>
      </c>
      <c r="B5" s="41"/>
      <c r="C5" s="41"/>
      <c r="D5" s="41"/>
    </row>
    <row r="6" spans="1:11" customFormat="1" ht="25.5" customHeight="1" x14ac:dyDescent="0.25">
      <c r="A6" s="98" t="s">
        <v>67</v>
      </c>
      <c r="C6" s="44"/>
      <c r="D6" s="44"/>
    </row>
    <row r="7" spans="1:11" customFormat="1" ht="12.75" customHeight="1" x14ac:dyDescent="0.35">
      <c r="A7" s="53"/>
      <c r="B7" s="156"/>
      <c r="C7" s="156"/>
      <c r="D7" s="156"/>
    </row>
    <row r="8" spans="1:11" s="119" customFormat="1" ht="40.5" x14ac:dyDescent="0.25">
      <c r="A8" s="99" t="s">
        <v>19</v>
      </c>
      <c r="B8" s="100" t="s">
        <v>75</v>
      </c>
      <c r="C8" s="100" t="s">
        <v>76</v>
      </c>
      <c r="D8" s="100" t="s">
        <v>77</v>
      </c>
      <c r="E8" s="117"/>
      <c r="F8" s="118"/>
      <c r="G8" s="118"/>
      <c r="H8" s="118"/>
      <c r="I8" s="118"/>
      <c r="J8" s="118"/>
      <c r="K8" s="118"/>
    </row>
    <row r="9" spans="1:11" ht="15.75" hidden="1" x14ac:dyDescent="0.3">
      <c r="A9" s="103" t="s">
        <v>57</v>
      </c>
      <c r="B9" s="104"/>
      <c r="C9" s="104"/>
      <c r="D9" s="105"/>
      <c r="E9"/>
      <c r="F9"/>
      <c r="G9"/>
      <c r="H9"/>
      <c r="I9"/>
      <c r="J9"/>
      <c r="K9"/>
    </row>
    <row r="10" spans="1:11" ht="15.75" x14ac:dyDescent="0.3">
      <c r="A10" s="106">
        <v>2019</v>
      </c>
      <c r="B10" s="107">
        <v>936775.68599999999</v>
      </c>
      <c r="C10" s="107">
        <v>930744.07799999998</v>
      </c>
      <c r="D10" s="108">
        <v>99.356131025800337</v>
      </c>
      <c r="E10"/>
      <c r="F10"/>
      <c r="G10"/>
      <c r="H10"/>
      <c r="I10"/>
      <c r="J10"/>
      <c r="K10"/>
    </row>
    <row r="11" spans="1:11" ht="15.75" x14ac:dyDescent="0.3">
      <c r="A11" s="109">
        <v>2020</v>
      </c>
      <c r="B11" s="110">
        <v>968900.978</v>
      </c>
      <c r="C11" s="110">
        <v>949931.09499999997</v>
      </c>
      <c r="D11" s="111">
        <v>98.042123660649253</v>
      </c>
      <c r="E11"/>
      <c r="F11"/>
      <c r="G11"/>
      <c r="H11"/>
      <c r="I11"/>
      <c r="J11"/>
      <c r="K11"/>
    </row>
    <row r="12" spans="1:11" ht="15.75" x14ac:dyDescent="0.3">
      <c r="A12" s="112">
        <v>2021</v>
      </c>
      <c r="B12" s="107">
        <v>1056806.473</v>
      </c>
      <c r="C12" s="107">
        <v>1027496.009</v>
      </c>
      <c r="D12" s="108">
        <v>97.226506011380181</v>
      </c>
      <c r="E12"/>
      <c r="F12"/>
      <c r="G12"/>
      <c r="H12"/>
      <c r="I12"/>
      <c r="J12"/>
      <c r="K12"/>
    </row>
    <row r="13" spans="1:11" ht="15.75" x14ac:dyDescent="0.3">
      <c r="A13" s="109">
        <v>2022</v>
      </c>
      <c r="B13" s="110">
        <v>1118005.8430000001</v>
      </c>
      <c r="C13" s="110">
        <v>1091093.2890000001</v>
      </c>
      <c r="D13" s="111">
        <f>IF(B13=0,0,((C13/B13)*100))</f>
        <v>97.592807392867982</v>
      </c>
      <c r="E13"/>
      <c r="F13"/>
      <c r="G13"/>
      <c r="H13"/>
      <c r="I13"/>
      <c r="J13"/>
      <c r="K13"/>
    </row>
    <row r="14" spans="1:11" ht="12" customHeight="1" x14ac:dyDescent="0.3">
      <c r="A14" s="89"/>
      <c r="B14" s="113"/>
      <c r="C14" s="110"/>
      <c r="D14" s="114"/>
      <c r="E14"/>
      <c r="F14"/>
      <c r="G14"/>
      <c r="H14"/>
      <c r="I14"/>
      <c r="J14"/>
      <c r="K14"/>
    </row>
    <row r="15" spans="1:11" ht="20.25" customHeight="1" x14ac:dyDescent="0.3">
      <c r="A15" s="115" t="s">
        <v>21</v>
      </c>
      <c r="B15" s="120">
        <f>B13-B12</f>
        <v>61199.370000000112</v>
      </c>
      <c r="C15" s="120">
        <f t="shared" ref="C15:D15" si="0">C13-C12</f>
        <v>63597.280000000144</v>
      </c>
      <c r="D15" s="120">
        <f t="shared" si="0"/>
        <v>0.36630138148780134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7.25" customHeight="1" x14ac:dyDescent="0.25">
      <c r="A17" t="str">
        <f>A8</f>
        <v>Año</v>
      </c>
      <c r="B17" t="str">
        <f>B8</f>
        <v>Presupuesto Reprogramado total</v>
      </c>
      <c r="C17" t="str">
        <f>C8</f>
        <v>Presupuesto
Ejercido Total</v>
      </c>
      <c r="D17" s="121" t="str">
        <f>D8</f>
        <v>Evolución del Presupuesto Reprogramado Total</v>
      </c>
      <c r="E17"/>
      <c r="F17"/>
      <c r="G17"/>
      <c r="H17"/>
      <c r="I17"/>
      <c r="J17"/>
      <c r="K17"/>
    </row>
    <row r="18" spans="1:11" ht="15" x14ac:dyDescent="0.25">
      <c r="A18">
        <f t="shared" ref="A18:D21" si="1">A10</f>
        <v>2019</v>
      </c>
      <c r="B18">
        <f t="shared" si="1"/>
        <v>936775.68599999999</v>
      </c>
      <c r="C18">
        <f t="shared" si="1"/>
        <v>930744.07799999998</v>
      </c>
      <c r="D18">
        <f t="shared" si="1"/>
        <v>99.356131025800337</v>
      </c>
      <c r="E18"/>
      <c r="F18"/>
      <c r="G18"/>
      <c r="H18"/>
      <c r="I18"/>
      <c r="J18"/>
      <c r="K18"/>
    </row>
    <row r="19" spans="1:11" ht="15" x14ac:dyDescent="0.25">
      <c r="A19">
        <f t="shared" si="1"/>
        <v>2020</v>
      </c>
      <c r="B19">
        <f t="shared" si="1"/>
        <v>968900.978</v>
      </c>
      <c r="C19">
        <f t="shared" si="1"/>
        <v>949931.09499999997</v>
      </c>
      <c r="D19">
        <f t="shared" si="1"/>
        <v>98.042123660649253</v>
      </c>
      <c r="E19"/>
      <c r="F19"/>
      <c r="G19"/>
      <c r="H19"/>
      <c r="I19"/>
      <c r="J19"/>
      <c r="K19"/>
    </row>
    <row r="20" spans="1:11" ht="15" x14ac:dyDescent="0.25">
      <c r="A20">
        <f t="shared" si="1"/>
        <v>2021</v>
      </c>
      <c r="B20">
        <f t="shared" si="1"/>
        <v>1056806.473</v>
      </c>
      <c r="C20">
        <f t="shared" si="1"/>
        <v>1027496.009</v>
      </c>
      <c r="D20">
        <f t="shared" si="1"/>
        <v>97.226506011380181</v>
      </c>
      <c r="E20"/>
      <c r="F20"/>
      <c r="G20"/>
      <c r="H20"/>
      <c r="I20"/>
      <c r="J20"/>
      <c r="K20"/>
    </row>
    <row r="21" spans="1:11" ht="15" x14ac:dyDescent="0.25">
      <c r="A21">
        <f t="shared" si="1"/>
        <v>2022</v>
      </c>
      <c r="B21">
        <f t="shared" si="1"/>
        <v>1118005.8430000001</v>
      </c>
      <c r="C21">
        <f t="shared" si="1"/>
        <v>1091093.2890000001</v>
      </c>
      <c r="D21">
        <f t="shared" si="1"/>
        <v>97.592807392867982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5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5.75" x14ac:dyDescent="0.3">
      <c r="A36" s="74" t="s">
        <v>112</v>
      </c>
      <c r="B36" s="78"/>
      <c r="C36" s="78"/>
      <c r="D36" s="78"/>
      <c r="E36"/>
      <c r="F36"/>
      <c r="G36"/>
      <c r="H36"/>
      <c r="I36"/>
      <c r="J36"/>
      <c r="K36"/>
    </row>
    <row r="37" spans="1:11" ht="15.75" x14ac:dyDescent="0.3">
      <c r="A37" s="74" t="str">
        <f>+cd!A37</f>
        <v>Fecha de Corte: 30 de septiembre de 2022.</v>
      </c>
      <c r="B37" s="78"/>
      <c r="C37" s="78"/>
      <c r="D37" s="78"/>
      <c r="E37"/>
      <c r="F37"/>
      <c r="G37"/>
      <c r="H37"/>
      <c r="I37"/>
      <c r="J37"/>
      <c r="K37"/>
    </row>
    <row r="38" spans="1:11" ht="15.75" x14ac:dyDescent="0.3">
      <c r="A38" s="78"/>
      <c r="B38" s="78"/>
      <c r="C38" s="78"/>
      <c r="D38" s="78"/>
      <c r="E38"/>
      <c r="F38"/>
      <c r="G38"/>
      <c r="H38"/>
      <c r="I38"/>
      <c r="J38"/>
      <c r="K38"/>
    </row>
    <row r="39" spans="1:11" x14ac:dyDescent="0.25">
      <c r="B39" s="122"/>
      <c r="C39" s="122"/>
    </row>
    <row r="40" spans="1:11" x14ac:dyDescent="0.25">
      <c r="H40" s="123"/>
    </row>
    <row r="41" spans="1:11" x14ac:dyDescent="0.25">
      <c r="C41" s="124"/>
      <c r="D41" s="125"/>
      <c r="H41" s="123"/>
    </row>
    <row r="42" spans="1:11" x14ac:dyDescent="0.25">
      <c r="H42" s="123"/>
    </row>
    <row r="43" spans="1:11" x14ac:dyDescent="0.25">
      <c r="H43" s="123"/>
    </row>
    <row r="44" spans="1:11" x14ac:dyDescent="0.25">
      <c r="H44" s="123"/>
    </row>
    <row r="45" spans="1:11" x14ac:dyDescent="0.25">
      <c r="H45" s="123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AC7B-52CE-4F85-B5F5-8FFCDBDF7690}">
  <sheetPr>
    <tabColor rgb="FF00B050"/>
  </sheetPr>
  <dimension ref="A1:K38"/>
  <sheetViews>
    <sheetView showGridLines="0" view="pageBreakPreview" topLeftCell="A19" zoomScaleNormal="100" zoomScaleSheetLayoutView="100" workbookViewId="0">
      <selection activeCell="H28" sqref="H28"/>
    </sheetView>
  </sheetViews>
  <sheetFormatPr baseColWidth="10" defaultColWidth="11.42578125" defaultRowHeight="13.5" x14ac:dyDescent="0.25"/>
  <cols>
    <col min="1" max="1" width="23.42578125" style="72" customWidth="1"/>
    <col min="2" max="4" width="23.140625" style="72" customWidth="1"/>
    <col min="5" max="5" width="11.5703125" style="72" bestFit="1" customWidth="1"/>
    <col min="6" max="6" width="15.140625" style="72" bestFit="1" customWidth="1"/>
    <col min="7" max="7" width="11.5703125" style="72" bestFit="1" customWidth="1"/>
    <col min="8" max="8" width="15.140625" style="72" bestFit="1" customWidth="1"/>
    <col min="9" max="9" width="11.5703125" style="72" bestFit="1" customWidth="1"/>
    <col min="10" max="10" width="20.140625" style="72" bestFit="1" customWidth="1"/>
    <col min="11" max="11" width="16.5703125" style="72" bestFit="1" customWidth="1"/>
    <col min="12" max="16384" width="11.42578125" style="72"/>
  </cols>
  <sheetData>
    <row r="1" spans="1:11" customFormat="1" ht="15" customHeight="1" x14ac:dyDescent="0.3">
      <c r="D1" s="35" t="s">
        <v>0</v>
      </c>
      <c r="F1" s="72"/>
    </row>
    <row r="2" spans="1:11" customFormat="1" ht="15" customHeight="1" x14ac:dyDescent="0.25">
      <c r="D2" s="36" t="s">
        <v>1</v>
      </c>
      <c r="F2" s="72"/>
    </row>
    <row r="3" spans="1:11" customFormat="1" ht="15" customHeight="1" x14ac:dyDescent="0.25">
      <c r="B3" s="37"/>
      <c r="C3" s="37"/>
      <c r="D3" s="37"/>
    </row>
    <row r="4" spans="1:11" customFormat="1" ht="12.75" customHeight="1" x14ac:dyDescent="0.25">
      <c r="B4" s="37"/>
      <c r="C4" s="37"/>
      <c r="D4" s="37"/>
    </row>
    <row r="5" spans="1:11" customFormat="1" ht="34.5" customHeight="1" x14ac:dyDescent="0.25">
      <c r="A5" s="40" t="s">
        <v>78</v>
      </c>
      <c r="B5" s="41"/>
      <c r="C5" s="41"/>
      <c r="D5" s="41"/>
    </row>
    <row r="6" spans="1:11" customFormat="1" ht="25.5" customHeight="1" x14ac:dyDescent="0.25">
      <c r="A6" s="98" t="s">
        <v>67</v>
      </c>
      <c r="C6" s="44"/>
      <c r="D6" s="44"/>
    </row>
    <row r="7" spans="1:11" customFormat="1" ht="12.75" customHeight="1" x14ac:dyDescent="0.35">
      <c r="A7" s="53"/>
      <c r="B7" s="156"/>
      <c r="C7" s="156"/>
      <c r="D7" s="156"/>
    </row>
    <row r="8" spans="1:11" s="119" customFormat="1" ht="54" x14ac:dyDescent="0.25">
      <c r="A8" s="99" t="s">
        <v>19</v>
      </c>
      <c r="B8" s="100" t="s">
        <v>79</v>
      </c>
      <c r="C8" s="100" t="s">
        <v>80</v>
      </c>
      <c r="D8" s="100" t="s">
        <v>81</v>
      </c>
      <c r="E8" s="117"/>
      <c r="F8" s="118"/>
      <c r="G8" s="118"/>
      <c r="H8" s="118"/>
      <c r="I8" s="118"/>
      <c r="J8" s="118"/>
      <c r="K8" s="118"/>
    </row>
    <row r="9" spans="1:11" ht="15.75" hidden="1" x14ac:dyDescent="0.3">
      <c r="A9" s="103" t="s">
        <v>57</v>
      </c>
      <c r="B9" s="104"/>
      <c r="C9" s="104"/>
      <c r="D9" s="105"/>
      <c r="E9"/>
      <c r="F9"/>
      <c r="G9"/>
      <c r="H9"/>
      <c r="I9"/>
      <c r="J9"/>
      <c r="K9"/>
    </row>
    <row r="10" spans="1:11" ht="15.75" x14ac:dyDescent="0.3">
      <c r="A10" s="106">
        <v>2019</v>
      </c>
      <c r="B10" s="107">
        <v>905415.25300000003</v>
      </c>
      <c r="C10" s="107">
        <v>905380.73</v>
      </c>
      <c r="D10" s="108">
        <f>(C10/B10)*100</f>
        <v>99.996187053411617</v>
      </c>
      <c r="E10"/>
      <c r="F10"/>
      <c r="G10"/>
      <c r="H10"/>
      <c r="I10"/>
      <c r="J10"/>
      <c r="K10"/>
    </row>
    <row r="11" spans="1:11" ht="15.75" x14ac:dyDescent="0.3">
      <c r="A11" s="109">
        <v>2020</v>
      </c>
      <c r="B11" s="110">
        <v>933283.13600000006</v>
      </c>
      <c r="C11" s="110">
        <v>933283.13600000006</v>
      </c>
      <c r="D11" s="111">
        <f>(C11/B11)*100</f>
        <v>100</v>
      </c>
      <c r="E11"/>
      <c r="F11"/>
      <c r="G11"/>
      <c r="H11"/>
      <c r="I11"/>
      <c r="J11"/>
      <c r="K11"/>
    </row>
    <row r="12" spans="1:11" ht="15.75" x14ac:dyDescent="0.3">
      <c r="A12" s="112">
        <v>2021</v>
      </c>
      <c r="B12" s="107">
        <v>1019493.751</v>
      </c>
      <c r="C12" s="107">
        <v>1019493.751</v>
      </c>
      <c r="D12" s="108">
        <f t="shared" ref="D12" si="0">(C12/B12)*100</f>
        <v>100</v>
      </c>
      <c r="E12"/>
      <c r="F12"/>
      <c r="G12"/>
      <c r="H12"/>
      <c r="I12"/>
      <c r="J12"/>
      <c r="K12"/>
    </row>
    <row r="13" spans="1:11" ht="15.75" x14ac:dyDescent="0.3">
      <c r="A13" s="109">
        <v>2022</v>
      </c>
      <c r="B13" s="110">
        <v>1080693.121</v>
      </c>
      <c r="C13" s="110">
        <v>1080693.121</v>
      </c>
      <c r="D13" s="111">
        <f>IF(B13=0,0,((C13/B13)*100))</f>
        <v>100</v>
      </c>
      <c r="E13"/>
      <c r="F13"/>
      <c r="G13"/>
      <c r="H13"/>
      <c r="I13"/>
      <c r="J13"/>
      <c r="K13"/>
    </row>
    <row r="14" spans="1:11" ht="12" customHeight="1" x14ac:dyDescent="0.25">
      <c r="A14" s="89"/>
      <c r="B14" s="113"/>
      <c r="C14" s="113"/>
      <c r="D14" s="114"/>
      <c r="E14"/>
      <c r="F14"/>
      <c r="G14"/>
      <c r="H14"/>
      <c r="I14"/>
      <c r="J14"/>
      <c r="K14"/>
    </row>
    <row r="15" spans="1:11" ht="20.25" customHeight="1" x14ac:dyDescent="0.3">
      <c r="A15" s="115" t="s">
        <v>21</v>
      </c>
      <c r="B15" s="116">
        <f>B13-B12</f>
        <v>61199.369999999995</v>
      </c>
      <c r="C15" s="116">
        <f t="shared" ref="C15:D15" si="1">C13-C12</f>
        <v>61199.369999999995</v>
      </c>
      <c r="D15" s="116">
        <f t="shared" si="1"/>
        <v>0</v>
      </c>
      <c r="E15"/>
      <c r="F15"/>
      <c r="G15"/>
      <c r="H15"/>
      <c r="I15"/>
      <c r="J15"/>
      <c r="K15"/>
    </row>
    <row r="16" spans="1:11" ht="1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17.25" customHeight="1" x14ac:dyDescent="0.25">
      <c r="A17" t="str">
        <f>A8</f>
        <v>Año</v>
      </c>
      <c r="B17" t="str">
        <f>B8</f>
        <v>Presupuesto Reprogramado
(Recursos Fiscales)</v>
      </c>
      <c r="C17" t="str">
        <f>C8</f>
        <v>Presupuesto Ejercido (Recursos Fiscales)</v>
      </c>
      <c r="D17" s="121" t="str">
        <f>D8</f>
        <v>Evolución del Presupuesto Reprogramado
(Recursos fiscales)</v>
      </c>
      <c r="E17"/>
      <c r="F17"/>
      <c r="G17"/>
      <c r="H17"/>
      <c r="I17"/>
      <c r="J17"/>
      <c r="K17"/>
    </row>
    <row r="18" spans="1:11" ht="15" x14ac:dyDescent="0.25">
      <c r="A18">
        <f t="shared" ref="A18:D21" si="2">A10</f>
        <v>2019</v>
      </c>
      <c r="B18">
        <f t="shared" si="2"/>
        <v>905415.25300000003</v>
      </c>
      <c r="C18">
        <f t="shared" si="2"/>
        <v>905380.73</v>
      </c>
      <c r="D18">
        <f t="shared" si="2"/>
        <v>99.996187053411617</v>
      </c>
      <c r="E18"/>
      <c r="F18"/>
      <c r="G18"/>
      <c r="H18"/>
      <c r="I18"/>
      <c r="J18"/>
      <c r="K18"/>
    </row>
    <row r="19" spans="1:11" ht="15" x14ac:dyDescent="0.25">
      <c r="A19">
        <f t="shared" si="2"/>
        <v>2020</v>
      </c>
      <c r="B19">
        <f t="shared" si="2"/>
        <v>933283.13600000006</v>
      </c>
      <c r="C19">
        <f t="shared" si="2"/>
        <v>933283.13600000006</v>
      </c>
      <c r="D19">
        <f t="shared" si="2"/>
        <v>100</v>
      </c>
      <c r="E19"/>
      <c r="F19"/>
      <c r="G19"/>
      <c r="H19"/>
      <c r="I19"/>
      <c r="J19"/>
      <c r="K19"/>
    </row>
    <row r="20" spans="1:11" ht="15" x14ac:dyDescent="0.25">
      <c r="A20">
        <f t="shared" si="2"/>
        <v>2021</v>
      </c>
      <c r="B20">
        <f t="shared" si="2"/>
        <v>1019493.751</v>
      </c>
      <c r="C20">
        <f t="shared" si="2"/>
        <v>1019493.751</v>
      </c>
      <c r="D20">
        <f t="shared" si="2"/>
        <v>100</v>
      </c>
      <c r="E20"/>
      <c r="F20"/>
      <c r="G20"/>
      <c r="H20"/>
      <c r="I20"/>
      <c r="J20"/>
      <c r="K20"/>
    </row>
    <row r="21" spans="1:11" ht="15" x14ac:dyDescent="0.25">
      <c r="A21">
        <f t="shared" si="2"/>
        <v>2022</v>
      </c>
      <c r="B21">
        <f t="shared" si="2"/>
        <v>1080693.121</v>
      </c>
      <c r="C21">
        <f t="shared" si="2"/>
        <v>1080693.121</v>
      </c>
      <c r="D21">
        <f t="shared" si="2"/>
        <v>100</v>
      </c>
      <c r="E21"/>
      <c r="F21"/>
      <c r="G21"/>
      <c r="H21"/>
      <c r="I21"/>
      <c r="J21"/>
      <c r="K21"/>
    </row>
    <row r="22" spans="1:11" ht="1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/>
      <c r="F22"/>
      <c r="G22"/>
      <c r="H22"/>
      <c r="I22"/>
      <c r="J22"/>
      <c r="K22"/>
    </row>
    <row r="23" spans="1:11" ht="1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/>
      <c r="F23"/>
      <c r="G23"/>
      <c r="H23"/>
      <c r="I23"/>
      <c r="J23"/>
      <c r="K23"/>
    </row>
    <row r="24" spans="1:11" ht="1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/>
      <c r="F24"/>
      <c r="G24"/>
      <c r="H24"/>
      <c r="I24"/>
      <c r="J24"/>
      <c r="K24"/>
    </row>
    <row r="25" spans="1:1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5" x14ac:dyDescent="0.25">
      <c r="A33"/>
      <c r="B33"/>
      <c r="C33"/>
      <c r="D33"/>
      <c r="E33"/>
      <c r="F33"/>
      <c r="G33"/>
      <c r="H33"/>
      <c r="I33"/>
      <c r="J33"/>
      <c r="K33"/>
    </row>
    <row r="34" spans="1:11" ht="36" customHeight="1" x14ac:dyDescent="0.25">
      <c r="A34" s="126"/>
      <c r="B34"/>
      <c r="C34"/>
      <c r="D34"/>
      <c r="E34"/>
      <c r="F34"/>
      <c r="G34"/>
      <c r="H34"/>
      <c r="I34"/>
      <c r="J34"/>
      <c r="K34"/>
    </row>
    <row r="35" spans="1:11" ht="16.149999999999999" customHeight="1" x14ac:dyDescent="0.25">
      <c r="A35" s="126"/>
      <c r="B35"/>
      <c r="C35"/>
      <c r="D35"/>
      <c r="E35"/>
      <c r="F35"/>
      <c r="G35"/>
      <c r="H35"/>
      <c r="I35"/>
      <c r="J35"/>
      <c r="K35"/>
    </row>
    <row r="36" spans="1:11" ht="15.75" x14ac:dyDescent="0.3">
      <c r="A36" s="74" t="s">
        <v>112</v>
      </c>
      <c r="B36" s="78"/>
      <c r="C36" s="78"/>
      <c r="D36" s="78"/>
      <c r="E36"/>
      <c r="F36"/>
      <c r="G36"/>
      <c r="H36"/>
      <c r="I36"/>
      <c r="J36"/>
      <c r="K36"/>
    </row>
    <row r="37" spans="1:11" ht="15.75" x14ac:dyDescent="0.3">
      <c r="A37" s="74" t="str">
        <f>+cd!A37</f>
        <v>Fecha de Corte: 30 de septiembre de 2022.</v>
      </c>
      <c r="B37" s="78"/>
      <c r="C37" s="78"/>
      <c r="D37" s="78"/>
      <c r="E37"/>
      <c r="F37"/>
      <c r="G37"/>
      <c r="H37"/>
      <c r="I37"/>
      <c r="J37"/>
      <c r="K37"/>
    </row>
    <row r="38" spans="1:11" ht="15.75" x14ac:dyDescent="0.3">
      <c r="A38" s="78"/>
      <c r="B38" s="78"/>
      <c r="C38" s="78"/>
      <c r="D38" s="78"/>
      <c r="E38"/>
      <c r="F38"/>
      <c r="G38"/>
      <c r="H38"/>
      <c r="I38"/>
      <c r="J38"/>
      <c r="K38"/>
    </row>
  </sheetData>
  <mergeCells count="1">
    <mergeCell ref="B7:D7"/>
  </mergeCells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7A06F2E741BD47BB792ED8F24B0BB8" ma:contentTypeVersion="13" ma:contentTypeDescription="Create a new document." ma:contentTypeScope="" ma:versionID="719ac8a115a9565d05fe23f224502217">
  <xsd:schema xmlns:xsd="http://www.w3.org/2001/XMLSchema" xmlns:xs="http://www.w3.org/2001/XMLSchema" xmlns:p="http://schemas.microsoft.com/office/2006/metadata/properties" xmlns:ns3="d46a8e53-7b63-4ece-beb4-bb676a6b902b" xmlns:ns4="9bd976f3-4949-44a3-8639-97f61bc76e13" targetNamespace="http://schemas.microsoft.com/office/2006/metadata/properties" ma:root="true" ma:fieldsID="06b6e554de98b0b445ec26d7242e5725" ns3:_="" ns4:_="">
    <xsd:import namespace="d46a8e53-7b63-4ece-beb4-bb676a6b902b"/>
    <xsd:import namespace="9bd976f3-4949-44a3-8639-97f61bc76e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a8e53-7b63-4ece-beb4-bb676a6b90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976f3-4949-44a3-8639-97f61bc76e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57671-805D-45EE-97B7-B30CF1BE09E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9bd976f3-4949-44a3-8639-97f61bc76e13"/>
    <ds:schemaRef ds:uri="d46a8e53-7b63-4ece-beb4-bb676a6b902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ACF7655-4728-4E00-9D21-75322EBDD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F78B08-FE29-46DE-A7C3-3DC7017AF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6a8e53-7b63-4ece-beb4-bb676a6b902b"/>
    <ds:schemaRef ds:uri="9bd976f3-4949-44a3-8639-97f61bc76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Resumen_general</vt:lpstr>
      <vt:lpstr>capacitacion</vt:lpstr>
      <vt:lpstr>Tecnologicos</vt:lpstr>
      <vt:lpstr>certificación</vt:lpstr>
      <vt:lpstr>Evaluación</vt:lpstr>
      <vt:lpstr>becas_ext</vt:lpstr>
      <vt:lpstr>cd</vt:lpstr>
      <vt:lpstr>eprt</vt:lpstr>
      <vt:lpstr>epr</vt:lpstr>
      <vt:lpstr>egc</vt:lpstr>
      <vt:lpstr>egi</vt:lpstr>
      <vt:lpstr>auto</vt:lpstr>
      <vt:lpstr>capip</vt:lpstr>
      <vt:lpstr>auto!Área_de_impresión</vt:lpstr>
      <vt:lpstr>capacitacion!Área_de_impresión</vt:lpstr>
      <vt:lpstr>capip!Área_de_impresión</vt:lpstr>
      <vt:lpstr>cd!Área_de_impresión</vt:lpstr>
      <vt:lpstr>certificación!Área_de_impresión</vt:lpstr>
      <vt:lpstr>egc!Área_de_impresión</vt:lpstr>
      <vt:lpstr>egi!Área_de_impresión</vt:lpstr>
      <vt:lpstr>epr!Área_de_impresión</vt:lpstr>
      <vt:lpstr>eprt!Área_de_impresión</vt:lpstr>
      <vt:lpstr>Evaluación!Área_de_impresión</vt:lpstr>
      <vt:lpstr>Resumen_general!Área_de_impresión</vt:lpstr>
      <vt:lpstr>Tecnologicos!Área_de_impresión</vt:lpstr>
      <vt:lpstr>Resumen_general!Títulos_a_imprimir</vt:lpstr>
    </vt:vector>
  </TitlesOfParts>
  <Company>CONALEP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Conalep</dc:creator>
  <cp:lastModifiedBy>Conalep</cp:lastModifiedBy>
  <cp:lastPrinted>2023-02-20T20:52:45Z</cp:lastPrinted>
  <dcterms:created xsi:type="dcterms:W3CDTF">2022-10-25T19:11:39Z</dcterms:created>
  <dcterms:modified xsi:type="dcterms:W3CDTF">2023-02-21T16:46:25Z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0x010100157A06F2E741BD47BB792ED8F24B0BB8</vt:lpwstr>
  </property>
</Properties>
</file>