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mora\OneDrive - COLEGIO NACIONAL DE EDUCACION PROFESIONAL TECNICA Oficinas Nacionales\2022\Estadística\Indicadores\Segundo trimestre\"/>
    </mc:Choice>
  </mc:AlternateContent>
  <bookViews>
    <workbookView xWindow="0" yWindow="0" windowWidth="21600" windowHeight="8700" activeTab="5"/>
  </bookViews>
  <sheets>
    <sheet name="Resumen_general" sheetId="8" r:id="rId1"/>
    <sheet name="reprobacion" sheetId="9" r:id="rId2"/>
    <sheet name="capacitacion" sheetId="10" r:id="rId3"/>
    <sheet name="servtec" sheetId="11" r:id="rId4"/>
    <sheet name="certificación" sheetId="12" r:id="rId5"/>
    <sheet name="evaluación" sheetId="13" r:id="rId6"/>
    <sheet name="becas_ext" sheetId="14" r:id="rId7"/>
    <sheet name="ecolocados" sheetId="15" r:id="rId8"/>
    <sheet name="cd" sheetId="1" r:id="rId9"/>
    <sheet name="eprt" sheetId="2" r:id="rId10"/>
    <sheet name="epr" sheetId="3" r:id="rId11"/>
    <sheet name="egc" sheetId="4" r:id="rId12"/>
    <sheet name="egi" sheetId="5" r:id="rId13"/>
    <sheet name="auto" sheetId="6" r:id="rId14"/>
    <sheet name="capip" sheetId="7" r:id="rId15"/>
  </sheets>
  <externalReferences>
    <externalReference r:id="rId16"/>
    <externalReference r:id="rId17"/>
    <externalReference r:id="rId18"/>
    <externalReference r:id="rId19"/>
  </externalReferences>
  <definedNames>
    <definedName name="A_impresión_IM" localSheetId="6">#REF!</definedName>
    <definedName name="A_impresión_IM" localSheetId="2">#REF!</definedName>
    <definedName name="A_impresión_IM" localSheetId="4">#REF!</definedName>
    <definedName name="A_impresión_IM" localSheetId="5">#REF!</definedName>
    <definedName name="A_impresión_IM" localSheetId="1">#REF!</definedName>
    <definedName name="A_impresión_IM" localSheetId="0">#REF!</definedName>
    <definedName name="A_impresión_IM" localSheetId="3">#REF!</definedName>
    <definedName name="A_impresión_IM">#REF!</definedName>
    <definedName name="a_impresión_imn" localSheetId="6">#REF!</definedName>
    <definedName name="a_impresión_imn" localSheetId="2">#REF!</definedName>
    <definedName name="a_impresión_imn" localSheetId="4">#REF!</definedName>
    <definedName name="a_impresión_imn" localSheetId="5">#REF!</definedName>
    <definedName name="a_impresión_imn" localSheetId="1">#REF!</definedName>
    <definedName name="a_impresión_imn" localSheetId="0">#REF!</definedName>
    <definedName name="a_impresión_imn" localSheetId="3">#REF!</definedName>
    <definedName name="a_impresión_imn">#REF!</definedName>
    <definedName name="Abril" localSheetId="6">#REF!</definedName>
    <definedName name="Abril" localSheetId="2">#REF!</definedName>
    <definedName name="Abril" localSheetId="4">#REF!</definedName>
    <definedName name="Abril" localSheetId="5">#REF!</definedName>
    <definedName name="Abril" localSheetId="1">#REF!</definedName>
    <definedName name="Abril" localSheetId="0">#REF!</definedName>
    <definedName name="Abril" localSheetId="3">#REF!</definedName>
    <definedName name="Abril">#REF!</definedName>
    <definedName name="AbrilA" localSheetId="6">#REF!</definedName>
    <definedName name="AbrilA" localSheetId="2">#REF!</definedName>
    <definedName name="AbrilA" localSheetId="4">#REF!</definedName>
    <definedName name="AbrilA" localSheetId="5">#REF!</definedName>
    <definedName name="AbrilA" localSheetId="1">#REF!</definedName>
    <definedName name="AbrilA" localSheetId="0">#REF!</definedName>
    <definedName name="AbrilA" localSheetId="3">#REF!</definedName>
    <definedName name="AbrilA">#REF!</definedName>
    <definedName name="Agosto" localSheetId="6">#REF!</definedName>
    <definedName name="Agosto" localSheetId="2">#REF!</definedName>
    <definedName name="Agosto" localSheetId="4">#REF!</definedName>
    <definedName name="Agosto" localSheetId="5">#REF!</definedName>
    <definedName name="Agosto" localSheetId="1">#REF!</definedName>
    <definedName name="Agosto" localSheetId="0">#REF!</definedName>
    <definedName name="Agosto" localSheetId="3">#REF!</definedName>
    <definedName name="Agosto">#REF!</definedName>
    <definedName name="AgostoA" localSheetId="6">#REF!</definedName>
    <definedName name="AgostoA" localSheetId="2">#REF!</definedName>
    <definedName name="AgostoA" localSheetId="4">#REF!</definedName>
    <definedName name="AgostoA" localSheetId="5">#REF!</definedName>
    <definedName name="AgostoA" localSheetId="1">#REF!</definedName>
    <definedName name="AgostoA" localSheetId="0">#REF!</definedName>
    <definedName name="AgostoA" localSheetId="3">#REF!</definedName>
    <definedName name="AgostoA">#REF!</definedName>
    <definedName name="AGUS" localSheetId="6">#REF!</definedName>
    <definedName name="AGUS" localSheetId="2">#REF!</definedName>
    <definedName name="AGUS" localSheetId="1">#REF!</definedName>
    <definedName name="AGUS" localSheetId="0">#REF!</definedName>
    <definedName name="AGUS" localSheetId="3">#REF!</definedName>
    <definedName name="AGUS">#REF!</definedName>
    <definedName name="AGUSTIN" localSheetId="6">#REF!</definedName>
    <definedName name="AGUSTIN" localSheetId="2">#REF!</definedName>
    <definedName name="AGUSTIN" localSheetId="1">#REF!</definedName>
    <definedName name="AGUSTIN" localSheetId="0">#REF!</definedName>
    <definedName name="AGUSTIN" localSheetId="3">#REF!</definedName>
    <definedName name="AGUSTIN">#REF!</definedName>
    <definedName name="_xlnm.Print_Area" localSheetId="2">capacitacion!$A$1:$F$56</definedName>
    <definedName name="_xlnm.Print_Area" localSheetId="4">certificación!$A$1:$F$56</definedName>
    <definedName name="_xlnm.Print_Area" localSheetId="5">evaluación!$A$1:$F$56</definedName>
    <definedName name="_xlnm.Print_Area" localSheetId="1">reprobacion!$A$1:$F$53</definedName>
    <definedName name="_xlnm.Print_Area" localSheetId="3">servtec!$A$1:$F$38</definedName>
    <definedName name="CEREZO" localSheetId="6">#REF!</definedName>
    <definedName name="CEREZO" localSheetId="2">#REF!</definedName>
    <definedName name="CEREZO" localSheetId="1">#REF!</definedName>
    <definedName name="CEREZO" localSheetId="0">#REF!</definedName>
    <definedName name="CEREZO" localSheetId="3">#REF!</definedName>
    <definedName name="CEREZO">#REF!</definedName>
    <definedName name="Clave" localSheetId="6">#REF!</definedName>
    <definedName name="Clave" localSheetId="2">#REF!</definedName>
    <definedName name="Clave" localSheetId="4">#REF!</definedName>
    <definedName name="Clave" localSheetId="5">#REF!</definedName>
    <definedName name="Clave" localSheetId="1">#REF!</definedName>
    <definedName name="Clave" localSheetId="0">#REF!</definedName>
    <definedName name="Clave" localSheetId="3">#REF!</definedName>
    <definedName name="Clave">#REF!</definedName>
    <definedName name="Desviación" localSheetId="6">IF(AND(#REF!=0,#REF!=0),0,IF(AND(#REF!=0,#REF!&gt;0),"----",(#REF!-#REF!)/#REF!))</definedName>
    <definedName name="Desviación" localSheetId="2">IF(AND(#REF!=0,#REF!=0),0,IF(AND(#REF!=0,#REF!&gt;0),"----",(#REF!-#REF!)/#REF!))</definedName>
    <definedName name="Desviación" localSheetId="4">IF(AND(#REF!=0,#REF!=0),0,IF(AND(#REF!=0,#REF!&gt;0),"----",(#REF!-#REF!)/#REF!))</definedName>
    <definedName name="Desviación" localSheetId="5">IF(AND(#REF!=0,#REF!=0),0,IF(AND(#REF!=0,#REF!&gt;0),"----",(#REF!-#REF!)/#REF!))</definedName>
    <definedName name="Desviación" localSheetId="1">IF(AND(#REF!=0,#REF!=0),0,IF(AND(#REF!=0,#REF!&gt;0),"----",(#REF!-#REF!)/#REF!))</definedName>
    <definedName name="Desviación" localSheetId="0">IF(AND(#REF!=0,#REF!=0),0,IF(AND(#REF!=0,#REF!&gt;0),"----",(#REF!-#REF!)/#REF!))</definedName>
    <definedName name="Desviación" localSheetId="3">IF(AND(#REF!=0,#REF!=0),0,IF(AND(#REF!=0,#REF!&gt;0),"----",(#REF!-#REF!)/#REF!))</definedName>
    <definedName name="Desviación">IF(AND(#REF!=0,#REF!=0),0,IF(AND(#REF!=0,#REF!&gt;0),"----",(#REF!-#REF!)/#REF!))</definedName>
    <definedName name="Diciembre" localSheetId="6">#REF!</definedName>
    <definedName name="Diciembre" localSheetId="2">#REF!</definedName>
    <definedName name="Diciembre" localSheetId="4">#REF!</definedName>
    <definedName name="Diciembre" localSheetId="5">#REF!</definedName>
    <definedName name="Diciembre" localSheetId="1">#REF!</definedName>
    <definedName name="Diciembre" localSheetId="0">#REF!</definedName>
    <definedName name="Diciembre" localSheetId="3">#REF!</definedName>
    <definedName name="Diciembre">#REF!</definedName>
    <definedName name="DiciembreA" localSheetId="6">#REF!</definedName>
    <definedName name="DiciembreA" localSheetId="2">#REF!</definedName>
    <definedName name="DiciembreA" localSheetId="4">#REF!</definedName>
    <definedName name="DiciembreA" localSheetId="5">#REF!</definedName>
    <definedName name="DiciembreA" localSheetId="1">#REF!</definedName>
    <definedName name="DiciembreA" localSheetId="0">#REF!</definedName>
    <definedName name="DiciembreA" localSheetId="3">#REF!</definedName>
    <definedName name="DiciembreA">#REF!</definedName>
    <definedName name="Enero" localSheetId="6">#REF!</definedName>
    <definedName name="Enero" localSheetId="2">#REF!</definedName>
    <definedName name="Enero" localSheetId="4">#REF!</definedName>
    <definedName name="Enero" localSheetId="5">#REF!</definedName>
    <definedName name="Enero" localSheetId="1">#REF!</definedName>
    <definedName name="Enero" localSheetId="0">#REF!</definedName>
    <definedName name="Enero" localSheetId="3">#REF!</definedName>
    <definedName name="Enero">#REF!</definedName>
    <definedName name="EneroA" localSheetId="6">#REF!</definedName>
    <definedName name="EneroA" localSheetId="2">#REF!</definedName>
    <definedName name="EneroA" localSheetId="4">#REF!</definedName>
    <definedName name="EneroA" localSheetId="5">#REF!</definedName>
    <definedName name="EneroA" localSheetId="1">#REF!</definedName>
    <definedName name="EneroA" localSheetId="0">#REF!</definedName>
    <definedName name="EneroA" localSheetId="3">#REF!</definedName>
    <definedName name="EneroA">#REF!</definedName>
    <definedName name="Entidad" localSheetId="6">#REF!</definedName>
    <definedName name="Entidad" localSheetId="2">#REF!</definedName>
    <definedName name="Entidad" localSheetId="4">#REF!</definedName>
    <definedName name="Entidad" localSheetId="5">#REF!</definedName>
    <definedName name="Entidad" localSheetId="1">#REF!</definedName>
    <definedName name="Entidad" localSheetId="0">#REF!</definedName>
    <definedName name="Entidad" localSheetId="3">#REF!</definedName>
    <definedName name="Entidad">#REF!</definedName>
    <definedName name="EntidadDinamico" localSheetId="6">[1]Cat_entidad!$C$2</definedName>
    <definedName name="EntidadDinamico" localSheetId="2">[1]Cat_entidad!$C$2</definedName>
    <definedName name="EntidadDinamico" localSheetId="4">[2]Cat_entidad!$C$2</definedName>
    <definedName name="EntidadDinamico" localSheetId="7">[3]Cat_entidad!$C$2</definedName>
    <definedName name="EntidadDinamico" localSheetId="5">[2]Cat_entidad!$C$2</definedName>
    <definedName name="EntidadDinamico" localSheetId="1">[2]Cat_entidad!$C$2</definedName>
    <definedName name="EntidadDinamico" localSheetId="0">[1]Cat_entidad!$C$2</definedName>
    <definedName name="EntidadDinamico" localSheetId="3">[1]Cat_entidad!$C$2</definedName>
    <definedName name="EntidadDinamico">[2]Cat_entidad!$C$2</definedName>
    <definedName name="Febrero" localSheetId="6">#REF!</definedName>
    <definedName name="Febrero" localSheetId="2">#REF!</definedName>
    <definedName name="Febrero" localSheetId="4">#REF!</definedName>
    <definedName name="Febrero" localSheetId="5">#REF!</definedName>
    <definedName name="Febrero" localSheetId="1">#REF!</definedName>
    <definedName name="Febrero" localSheetId="0">#REF!</definedName>
    <definedName name="Febrero" localSheetId="3">#REF!</definedName>
    <definedName name="Febrero">#REF!</definedName>
    <definedName name="FebreroA" localSheetId="6">#REF!</definedName>
    <definedName name="FebreroA" localSheetId="2">#REF!</definedName>
    <definedName name="FebreroA" localSheetId="4">#REF!</definedName>
    <definedName name="FebreroA" localSheetId="5">#REF!</definedName>
    <definedName name="FebreroA" localSheetId="1">#REF!</definedName>
    <definedName name="FebreroA" localSheetId="0">#REF!</definedName>
    <definedName name="FebreroA" localSheetId="3">#REF!</definedName>
    <definedName name="FebreroA">#REF!</definedName>
    <definedName name="GUS" localSheetId="6">#REF!</definedName>
    <definedName name="GUS" localSheetId="2">#REF!</definedName>
    <definedName name="GUS" localSheetId="1">#REF!</definedName>
    <definedName name="GUS" localSheetId="0">#REF!</definedName>
    <definedName name="GUS" localSheetId="3">#REF!</definedName>
    <definedName name="GUS">#REF!</definedName>
    <definedName name="Julio" localSheetId="6">#REF!</definedName>
    <definedName name="Julio" localSheetId="2">#REF!</definedName>
    <definedName name="Julio" localSheetId="4">#REF!</definedName>
    <definedName name="Julio" localSheetId="5">#REF!</definedName>
    <definedName name="Julio" localSheetId="1">#REF!</definedName>
    <definedName name="Julio" localSheetId="0">#REF!</definedName>
    <definedName name="Julio" localSheetId="3">#REF!</definedName>
    <definedName name="Julio">#REF!</definedName>
    <definedName name="JulioA" localSheetId="6">#REF!</definedName>
    <definedName name="JulioA" localSheetId="2">#REF!</definedName>
    <definedName name="JulioA" localSheetId="4">#REF!</definedName>
    <definedName name="JulioA" localSheetId="5">#REF!</definedName>
    <definedName name="JulioA" localSheetId="1">#REF!</definedName>
    <definedName name="JulioA" localSheetId="0">#REF!</definedName>
    <definedName name="JulioA" localSheetId="3">#REF!</definedName>
    <definedName name="JulioA">#REF!</definedName>
    <definedName name="Junio" localSheetId="6">#REF!</definedName>
    <definedName name="Junio" localSheetId="2">#REF!</definedName>
    <definedName name="Junio" localSheetId="4">#REF!</definedName>
    <definedName name="Junio" localSheetId="5">#REF!</definedName>
    <definedName name="Junio" localSheetId="1">#REF!</definedName>
    <definedName name="Junio" localSheetId="0">#REF!</definedName>
    <definedName name="Junio" localSheetId="3">#REF!</definedName>
    <definedName name="Junio">#REF!</definedName>
    <definedName name="JunioA" localSheetId="6">#REF!</definedName>
    <definedName name="JunioA" localSheetId="2">#REF!</definedName>
    <definedName name="JunioA" localSheetId="4">#REF!</definedName>
    <definedName name="JunioA" localSheetId="5">#REF!</definedName>
    <definedName name="JunioA" localSheetId="1">#REF!</definedName>
    <definedName name="JunioA" localSheetId="0">#REF!</definedName>
    <definedName name="JunioA" localSheetId="3">#REF!</definedName>
    <definedName name="JunioA">#REF!</definedName>
    <definedName name="Marzo" localSheetId="6">#REF!</definedName>
    <definedName name="Marzo" localSheetId="2">#REF!</definedName>
    <definedName name="Marzo" localSheetId="4">#REF!</definedName>
    <definedName name="Marzo" localSheetId="5">#REF!</definedName>
    <definedName name="Marzo" localSheetId="1">#REF!</definedName>
    <definedName name="Marzo" localSheetId="0">#REF!</definedName>
    <definedName name="Marzo" localSheetId="3">#REF!</definedName>
    <definedName name="Marzo">#REF!</definedName>
    <definedName name="MarzoA" localSheetId="6">#REF!</definedName>
    <definedName name="MarzoA" localSheetId="2">#REF!</definedName>
    <definedName name="MarzoA" localSheetId="4">#REF!</definedName>
    <definedName name="MarzoA" localSheetId="5">#REF!</definedName>
    <definedName name="MarzoA" localSheetId="1">#REF!</definedName>
    <definedName name="MarzoA" localSheetId="0">#REF!</definedName>
    <definedName name="MarzoA" localSheetId="3">#REF!</definedName>
    <definedName name="MarzoA">#REF!</definedName>
    <definedName name="MaxAnual" localSheetId="6">MAX(#REF!,#REF!,#REF!,#REF!,#REF!,#REF!,#REF!,#REF!,#REF!,#REF!,#REF!,#REF!)</definedName>
    <definedName name="MaxAnual" localSheetId="2">MAX(#REF!,#REF!,#REF!,#REF!,#REF!,#REF!,#REF!,#REF!,#REF!,#REF!,#REF!,#REF!)</definedName>
    <definedName name="MaxAnual" localSheetId="4">MAX(#REF!,#REF!,#REF!,#REF!,#REF!,#REF!,#REF!,#REF!,#REF!,#REF!,#REF!,#REF!)</definedName>
    <definedName name="MaxAnual" localSheetId="5">MAX(#REF!,#REF!,#REF!,#REF!,#REF!,#REF!,#REF!,#REF!,#REF!,#REF!,#REF!,#REF!)</definedName>
    <definedName name="MaxAnual" localSheetId="1">MAX(#REF!,#REF!,#REF!,#REF!,#REF!,#REF!,#REF!,#REF!,#REF!,#REF!,#REF!,#REF!)</definedName>
    <definedName name="MaxAnual" localSheetId="0">MAX(#REF!,#REF!,#REF!,#REF!,#REF!,#REF!,#REF!,#REF!,#REF!,#REF!,#REF!,#REF!)</definedName>
    <definedName name="MaxAnual" localSheetId="3">MAX(#REF!,#REF!,#REF!,#REF!,#REF!,#REF!,#REF!,#REF!,#REF!,#REF!,#REF!,#REF!)</definedName>
    <definedName name="MaxAnual">MAX(#REF!,#REF!,#REF!,#REF!,#REF!,#REF!,#REF!,#REF!,#REF!,#REF!,#REF!,#REF!)</definedName>
    <definedName name="Máximo" localSheetId="6">MAX(#REF!)</definedName>
    <definedName name="Máximo" localSheetId="2">MAX(#REF!)</definedName>
    <definedName name="Máximo" localSheetId="4">MAX(#REF!)</definedName>
    <definedName name="Máximo" localSheetId="5">MAX(#REF!)</definedName>
    <definedName name="Máximo" localSheetId="1">MAX(#REF!)</definedName>
    <definedName name="Máximo" localSheetId="0">MAX(#REF!)</definedName>
    <definedName name="Máximo" localSheetId="3">MAX(#REF!)</definedName>
    <definedName name="Máximo">MAX(#REF!)</definedName>
    <definedName name="MaxTrimestral" localSheetId="6">MAX(#REF!,#REF!,#REF!,#REF!)</definedName>
    <definedName name="MaxTrimestral" localSheetId="2">MAX(#REF!,#REF!,#REF!,#REF!)</definedName>
    <definedName name="MaxTrimestral" localSheetId="4">MAX(#REF!,#REF!,#REF!,#REF!)</definedName>
    <definedName name="MaxTrimestral" localSheetId="5">MAX(#REF!,#REF!,#REF!,#REF!)</definedName>
    <definedName name="MaxTrimestral" localSheetId="1">MAX(#REF!,#REF!,#REF!,#REF!)</definedName>
    <definedName name="MaxTrimestral" localSheetId="0">MAX(#REF!,#REF!,#REF!,#REF!)</definedName>
    <definedName name="MaxTrimestral" localSheetId="3">MAX(#REF!,#REF!,#REF!,#REF!)</definedName>
    <definedName name="MaxTrimestral">MAX(#REF!,#REF!,#REF!,#REF!)</definedName>
    <definedName name="Mayo" localSheetId="6">#REF!</definedName>
    <definedName name="Mayo" localSheetId="2">#REF!</definedName>
    <definedName name="Mayo" localSheetId="4">#REF!</definedName>
    <definedName name="Mayo" localSheetId="5">#REF!</definedName>
    <definedName name="Mayo" localSheetId="1">#REF!</definedName>
    <definedName name="Mayo" localSheetId="0">#REF!</definedName>
    <definedName name="Mayo" localSheetId="3">#REF!</definedName>
    <definedName name="Mayo">#REF!</definedName>
    <definedName name="MayoA" localSheetId="6">#REF!</definedName>
    <definedName name="MayoA" localSheetId="2">#REF!</definedName>
    <definedName name="MayoA" localSheetId="4">#REF!</definedName>
    <definedName name="MayoA" localSheetId="5">#REF!</definedName>
    <definedName name="MayoA" localSheetId="1">#REF!</definedName>
    <definedName name="MayoA" localSheetId="0">#REF!</definedName>
    <definedName name="MayoA" localSheetId="3">#REF!</definedName>
    <definedName name="MayoA">#REF!</definedName>
    <definedName name="NombrePlantel">[4]PCEU01!$B$9</definedName>
    <definedName name="Noviembre" localSheetId="6">#REF!</definedName>
    <definedName name="Noviembre" localSheetId="2">#REF!</definedName>
    <definedName name="Noviembre" localSheetId="4">#REF!</definedName>
    <definedName name="Noviembre" localSheetId="5">#REF!</definedName>
    <definedName name="Noviembre" localSheetId="1">#REF!</definedName>
    <definedName name="Noviembre" localSheetId="0">#REF!</definedName>
    <definedName name="Noviembre" localSheetId="3">#REF!</definedName>
    <definedName name="Noviembre">#REF!</definedName>
    <definedName name="NoviembreA" localSheetId="6">#REF!</definedName>
    <definedName name="NoviembreA" localSheetId="2">#REF!</definedName>
    <definedName name="NoviembreA" localSheetId="4">#REF!</definedName>
    <definedName name="NoviembreA" localSheetId="5">#REF!</definedName>
    <definedName name="NoviembreA" localSheetId="1">#REF!</definedName>
    <definedName name="NoviembreA" localSheetId="0">#REF!</definedName>
    <definedName name="NoviembreA" localSheetId="3">#REF!</definedName>
    <definedName name="NoviembreA">#REF!</definedName>
    <definedName name="Octubre" localSheetId="6">#REF!</definedName>
    <definedName name="Octubre" localSheetId="2">#REF!</definedName>
    <definedName name="Octubre" localSheetId="4">#REF!</definedName>
    <definedName name="Octubre" localSheetId="5">#REF!</definedName>
    <definedName name="Octubre" localSheetId="1">#REF!</definedName>
    <definedName name="Octubre" localSheetId="0">#REF!</definedName>
    <definedName name="Octubre" localSheetId="3">#REF!</definedName>
    <definedName name="Octubre">#REF!</definedName>
    <definedName name="OctubreA" localSheetId="6">#REF!</definedName>
    <definedName name="OctubreA" localSheetId="2">#REF!</definedName>
    <definedName name="OctubreA" localSheetId="4">#REF!</definedName>
    <definedName name="OctubreA" localSheetId="5">#REF!</definedName>
    <definedName name="OctubreA" localSheetId="1">#REF!</definedName>
    <definedName name="OctubreA" localSheetId="0">#REF!</definedName>
    <definedName name="OctubreA" localSheetId="3">#REF!</definedName>
    <definedName name="OctubreA">#REF!</definedName>
    <definedName name="Plantel" localSheetId="6">#REF!</definedName>
    <definedName name="Plantel" localSheetId="2">#REF!</definedName>
    <definedName name="Plantel" localSheetId="4">#REF!</definedName>
    <definedName name="Plantel" localSheetId="5">#REF!</definedName>
    <definedName name="Plantel" localSheetId="1">#REF!</definedName>
    <definedName name="Plantel" localSheetId="0">#REF!</definedName>
    <definedName name="Plantel" localSheetId="3">#REF!</definedName>
    <definedName name="Plantel">#REF!</definedName>
    <definedName name="PORCENTUAL" localSheetId="6">#REF!</definedName>
    <definedName name="PORCENTUAL" localSheetId="2">#REF!</definedName>
    <definedName name="PORCENTUAL" localSheetId="4">#REF!</definedName>
    <definedName name="PORCENTUAL" localSheetId="5">#REF!</definedName>
    <definedName name="PORCENTUAL" localSheetId="1">#REF!</definedName>
    <definedName name="PORCENTUAL" localSheetId="0">#REF!</definedName>
    <definedName name="PORCENTUAL" localSheetId="3">#REF!</definedName>
    <definedName name="PORCENTUAL">#REF!</definedName>
    <definedName name="q" localSheetId="6">#REF!</definedName>
    <definedName name="q" localSheetId="2">#REF!</definedName>
    <definedName name="q" localSheetId="4">#REF!</definedName>
    <definedName name="q" localSheetId="5">#REF!</definedName>
    <definedName name="q" localSheetId="1">#REF!</definedName>
    <definedName name="q" localSheetId="0">#REF!</definedName>
    <definedName name="q" localSheetId="3">#REF!</definedName>
    <definedName name="q">#REF!</definedName>
    <definedName name="RODRI" localSheetId="6">#REF!</definedName>
    <definedName name="RODRI" localSheetId="2">#REF!</definedName>
    <definedName name="RODRI" localSheetId="1">#REF!</definedName>
    <definedName name="RODRI" localSheetId="0">#REF!</definedName>
    <definedName name="RODRI" localSheetId="3">#REF!</definedName>
    <definedName name="RODRI">#REF!</definedName>
    <definedName name="s" localSheetId="6">#REF!</definedName>
    <definedName name="s" localSheetId="2">#REF!</definedName>
    <definedName name="s" localSheetId="4">#REF!</definedName>
    <definedName name="s" localSheetId="5">#REF!</definedName>
    <definedName name="s" localSheetId="1">#REF!</definedName>
    <definedName name="s" localSheetId="0">#REF!</definedName>
    <definedName name="s" localSheetId="3">#REF!</definedName>
    <definedName name="s">#REF!</definedName>
    <definedName name="Septiembre" localSheetId="6">#REF!</definedName>
    <definedName name="Septiembre" localSheetId="2">#REF!</definedName>
    <definedName name="Septiembre" localSheetId="4">#REF!</definedName>
    <definedName name="Septiembre" localSheetId="5">#REF!</definedName>
    <definedName name="Septiembre" localSheetId="1">#REF!</definedName>
    <definedName name="Septiembre" localSheetId="0">#REF!</definedName>
    <definedName name="Septiembre" localSheetId="3">#REF!</definedName>
    <definedName name="Septiembre">#REF!</definedName>
    <definedName name="SeptiembreA" localSheetId="6">#REF!</definedName>
    <definedName name="SeptiembreA" localSheetId="2">#REF!</definedName>
    <definedName name="SeptiembreA" localSheetId="4">#REF!</definedName>
    <definedName name="SeptiembreA" localSheetId="5">#REF!</definedName>
    <definedName name="SeptiembreA" localSheetId="1">#REF!</definedName>
    <definedName name="SeptiembreA" localSheetId="0">#REF!</definedName>
    <definedName name="SeptiembreA" localSheetId="3">#REF!</definedName>
    <definedName name="SeptiembreA">#REF!</definedName>
    <definedName name="SumaAnual" localSheetId="6">SUM(#REF!,#REF!,#REF!,#REF!,#REF!,#REF!,#REF!,#REF!,#REF!,#REF!,#REF!,#REF!)</definedName>
    <definedName name="SumaAnual" localSheetId="2">SUM(#REF!,#REF!,#REF!,#REF!,#REF!,#REF!,#REF!,#REF!,#REF!,#REF!,#REF!,#REF!)</definedName>
    <definedName name="SumaAnual" localSheetId="4">SUM(#REF!,#REF!,#REF!,#REF!,#REF!,#REF!,#REF!,#REF!,#REF!,#REF!,#REF!,#REF!)</definedName>
    <definedName name="SumaAnual" localSheetId="5">SUM(#REF!,#REF!,#REF!,#REF!,#REF!,#REF!,#REF!,#REF!,#REF!,#REF!,#REF!,#REF!)</definedName>
    <definedName name="SumaAnual" localSheetId="1">SUM(#REF!,#REF!,#REF!,#REF!,#REF!,#REF!,#REF!,#REF!,#REF!,#REF!,#REF!,#REF!)</definedName>
    <definedName name="SumaAnual" localSheetId="0">SUM(#REF!,#REF!,#REF!,#REF!,#REF!,#REF!,#REF!,#REF!,#REF!,#REF!,#REF!,#REF!)</definedName>
    <definedName name="SumaAnual" localSheetId="3">SUM(#REF!,#REF!,#REF!,#REF!,#REF!,#REF!,#REF!,#REF!,#REF!,#REF!,#REF!,#REF!)</definedName>
    <definedName name="SumaAnual">SUM(#REF!,#REF!,#REF!,#REF!,#REF!,#REF!,#REF!,#REF!,#REF!,#REF!,#REF!,#REF!)</definedName>
    <definedName name="Sumas" localSheetId="6">SUM(#REF!)</definedName>
    <definedName name="Sumas" localSheetId="2">SUM(#REF!)</definedName>
    <definedName name="Sumas" localSheetId="4">SUM(#REF!)</definedName>
    <definedName name="Sumas" localSheetId="5">SUM(#REF!)</definedName>
    <definedName name="Sumas" localSheetId="1">SUM(#REF!)</definedName>
    <definedName name="Sumas" localSheetId="0">SUM(#REF!)</definedName>
    <definedName name="Sumas" localSheetId="3">SUM(#REF!)</definedName>
    <definedName name="Sumas">SUM(#REF!)</definedName>
    <definedName name="SumaTrimestral" localSheetId="6">SUM(#REF!,#REF!,#REF!,#REF!)</definedName>
    <definedName name="SumaTrimestral" localSheetId="2">SUM(#REF!,#REF!,#REF!,#REF!)</definedName>
    <definedName name="SumaTrimestral" localSheetId="4">SUM(#REF!,#REF!,#REF!,#REF!)</definedName>
    <definedName name="SumaTrimestral" localSheetId="5">SUM(#REF!,#REF!,#REF!,#REF!)</definedName>
    <definedName name="SumaTrimestral" localSheetId="1">SUM(#REF!,#REF!,#REF!,#REF!)</definedName>
    <definedName name="SumaTrimestral" localSheetId="0">SUM(#REF!,#REF!,#REF!,#REF!)</definedName>
    <definedName name="SumaTrimestral" localSheetId="3">SUM(#REF!,#REF!,#REF!,#REF!)</definedName>
    <definedName name="SumaTrimestral">SUM(#REF!,#REF!,#REF!,#REF!)</definedName>
    <definedName name="TIN" localSheetId="6">#REF!</definedName>
    <definedName name="TIN" localSheetId="2">#REF!</definedName>
    <definedName name="TIN" localSheetId="1">#REF!</definedName>
    <definedName name="TIN" localSheetId="0">#REF!</definedName>
    <definedName name="TIN" localSheetId="3">#REF!</definedName>
    <definedName name="TIN">#REF!</definedName>
    <definedName name="_xlnm.Print_Titles" localSheetId="0">Resumen_general!$1:$7</definedName>
    <definedName name="Trimestre" localSheetId="6">#REF!</definedName>
    <definedName name="Trimestre" localSheetId="2">#REF!</definedName>
    <definedName name="Trimestre" localSheetId="4">#REF!</definedName>
    <definedName name="Trimestre" localSheetId="5">#REF!</definedName>
    <definedName name="Trimestre" localSheetId="1">#REF!</definedName>
    <definedName name="Trimestre" localSheetId="0">#REF!</definedName>
    <definedName name="Trimestre" localSheetId="3">#REF!</definedName>
    <definedName name="Trimestre">#REF!</definedName>
    <definedName name="Trimestres" localSheetId="6">#REF!</definedName>
    <definedName name="Trimestres" localSheetId="2">#REF!</definedName>
    <definedName name="Trimestres" localSheetId="4">#REF!</definedName>
    <definedName name="Trimestres" localSheetId="5">#REF!</definedName>
    <definedName name="Trimestres" localSheetId="1">#REF!</definedName>
    <definedName name="Trimestres" localSheetId="0">#REF!</definedName>
    <definedName name="Trimestres" localSheetId="3">#REF!</definedName>
    <definedName name="Trimestres">#REF!</definedName>
    <definedName name="vige" localSheetId="6">#REF!</definedName>
    <definedName name="vige" localSheetId="2">#REF!</definedName>
    <definedName name="vige" localSheetId="1">#REF!</definedName>
    <definedName name="vige" localSheetId="0">#REF!</definedName>
    <definedName name="vige" localSheetId="3">#REF!</definedName>
    <definedName name="vi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8" l="1"/>
  <c r="F24" i="8"/>
  <c r="F22" i="8"/>
  <c r="F21" i="8"/>
  <c r="F20" i="8"/>
  <c r="F19" i="8"/>
  <c r="E25" i="8"/>
  <c r="E24" i="8"/>
  <c r="E22" i="8"/>
  <c r="E23" i="8"/>
  <c r="E21" i="8"/>
  <c r="E20" i="8"/>
  <c r="E19" i="8"/>
  <c r="E10" i="8"/>
  <c r="E16" i="8"/>
  <c r="E15" i="8"/>
  <c r="C14" i="8"/>
  <c r="D14" i="8"/>
  <c r="E14" i="8"/>
  <c r="E13" i="8"/>
  <c r="E12" i="8"/>
  <c r="E11" i="8"/>
  <c r="D45" i="15"/>
  <c r="D44" i="15"/>
  <c r="C43" i="15"/>
  <c r="B43" i="15"/>
  <c r="D43" i="15" s="1"/>
  <c r="D42" i="15"/>
  <c r="D41" i="15"/>
  <c r="D40" i="15"/>
  <c r="D38" i="15"/>
  <c r="D37" i="15"/>
  <c r="D36" i="15"/>
  <c r="D35" i="15"/>
  <c r="D34" i="15"/>
  <c r="D33" i="15"/>
  <c r="D31" i="15"/>
  <c r="D30" i="15"/>
  <c r="D29" i="15"/>
  <c r="D28" i="15"/>
  <c r="D27" i="15"/>
  <c r="D26" i="15"/>
  <c r="D25" i="15"/>
  <c r="D24" i="15"/>
  <c r="D23" i="15"/>
  <c r="D22" i="15"/>
  <c r="D21" i="15"/>
  <c r="D19" i="15"/>
  <c r="D18" i="15"/>
  <c r="D17" i="15"/>
  <c r="D16" i="15"/>
  <c r="D15" i="15"/>
  <c r="D14" i="15"/>
  <c r="D13" i="15"/>
  <c r="C12" i="15"/>
  <c r="C46" i="15" s="1"/>
  <c r="B12" i="15"/>
  <c r="B46" i="15" s="1"/>
  <c r="D46" i="15" s="1"/>
  <c r="B8" i="15" s="1"/>
  <c r="D12" i="15" l="1"/>
  <c r="F50" i="14" l="1"/>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B12" i="14"/>
  <c r="B17" i="13" l="1"/>
  <c r="B53" i="13" s="1"/>
  <c r="B8" i="13" s="1"/>
  <c r="C17" i="13"/>
  <c r="D17" i="13"/>
  <c r="D53" i="13" s="1"/>
  <c r="B10" i="13" s="1"/>
  <c r="E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B48" i="13"/>
  <c r="C48" i="13"/>
  <c r="D48" i="13"/>
  <c r="F49" i="13"/>
  <c r="F50" i="13"/>
  <c r="F51" i="13"/>
  <c r="F52" i="13"/>
  <c r="C53" i="13"/>
  <c r="B9" i="13" s="1"/>
  <c r="F52" i="12"/>
  <c r="F51" i="12"/>
  <c r="F50" i="12"/>
  <c r="F49" i="12"/>
  <c r="E48" i="12"/>
  <c r="D48" i="12"/>
  <c r="C48" i="12"/>
  <c r="B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D17" i="12"/>
  <c r="D53" i="12" s="1"/>
  <c r="B10" i="12" s="1"/>
  <c r="C17" i="12"/>
  <c r="C53" i="12" s="1"/>
  <c r="B9" i="12" s="1"/>
  <c r="B17" i="12"/>
  <c r="B53" i="12" s="1"/>
  <c r="B8" i="12" s="1"/>
  <c r="F17" i="13" l="1"/>
  <c r="F48" i="13"/>
  <c r="E48" i="13"/>
  <c r="E53" i="13" s="1"/>
  <c r="F48" i="12"/>
  <c r="E17" i="12"/>
  <c r="F53" i="13" l="1"/>
  <c r="B12" i="13" s="1"/>
  <c r="B11" i="13"/>
  <c r="E53" i="12"/>
  <c r="F17" i="12"/>
  <c r="F53" i="12" l="1"/>
  <c r="B12" i="12" s="1"/>
  <c r="B11" i="12"/>
  <c r="F24" i="11" l="1"/>
  <c r="F23" i="11"/>
  <c r="F22" i="11"/>
  <c r="F21" i="11"/>
  <c r="F20" i="11"/>
  <c r="F19" i="11"/>
  <c r="F18" i="11"/>
  <c r="F17" i="11"/>
  <c r="E16" i="11"/>
  <c r="D16" i="11"/>
  <c r="B10" i="11" s="1"/>
  <c r="C16" i="11"/>
  <c r="B16" i="11"/>
  <c r="B8" i="11" s="1"/>
  <c r="B11" i="11"/>
  <c r="B9" i="11"/>
  <c r="C47" i="10"/>
  <c r="C51" i="10"/>
  <c r="F50" i="10"/>
  <c r="F49" i="10"/>
  <c r="F48" i="10"/>
  <c r="E47" i="10"/>
  <c r="D47" i="10"/>
  <c r="B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E16" i="10"/>
  <c r="E51" i="10" s="1"/>
  <c r="B11" i="10" s="1"/>
  <c r="D16" i="10"/>
  <c r="C16" i="10"/>
  <c r="B16" i="10"/>
  <c r="B12" i="11" l="1"/>
  <c r="F16" i="11"/>
  <c r="B9" i="10"/>
  <c r="B51" i="10"/>
  <c r="B8" i="10" s="1"/>
  <c r="D51" i="10"/>
  <c r="B10" i="10" s="1"/>
  <c r="B12" i="10" s="1"/>
  <c r="F47" i="10"/>
  <c r="F16" i="10"/>
  <c r="F13" i="8" l="1"/>
  <c r="F12" i="8"/>
  <c r="F11" i="8"/>
  <c r="D10" i="8" l="1"/>
  <c r="C10" i="8"/>
  <c r="B12" i="9" l="1"/>
  <c r="F49" i="9" l="1"/>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23" i="8"/>
  <c r="F15" i="8"/>
  <c r="F14" i="8"/>
  <c r="F10" i="8"/>
  <c r="D13" i="5" l="1"/>
  <c r="D21" i="5" l="1"/>
  <c r="D24" i="7"/>
  <c r="C24" i="7"/>
  <c r="B24" i="7"/>
  <c r="A24" i="7"/>
  <c r="D23" i="7"/>
  <c r="C23" i="7"/>
  <c r="B23" i="7"/>
  <c r="A23" i="7"/>
  <c r="D22" i="7"/>
  <c r="C22" i="7"/>
  <c r="B22" i="7"/>
  <c r="A22" i="7"/>
  <c r="C21" i="7"/>
  <c r="B21" i="7"/>
  <c r="A21" i="7"/>
  <c r="C20" i="7"/>
  <c r="B20" i="7"/>
  <c r="A20" i="7"/>
  <c r="C19" i="7"/>
  <c r="B19" i="7"/>
  <c r="A19" i="7"/>
  <c r="C18" i="7"/>
  <c r="B18" i="7"/>
  <c r="A18" i="7"/>
  <c r="D17" i="7"/>
  <c r="C17" i="7"/>
  <c r="B17" i="7"/>
  <c r="A17" i="7"/>
  <c r="C15" i="7"/>
  <c r="B15" i="7"/>
  <c r="D13" i="7"/>
  <c r="D21" i="7" s="1"/>
  <c r="D12" i="7"/>
  <c r="D20" i="7" s="1"/>
  <c r="D11" i="7"/>
  <c r="D19" i="7" s="1"/>
  <c r="D10" i="7"/>
  <c r="D18" i="7" s="1"/>
  <c r="D24" i="6"/>
  <c r="C24" i="6"/>
  <c r="B24" i="6"/>
  <c r="A24" i="6"/>
  <c r="D23" i="6"/>
  <c r="C23" i="6"/>
  <c r="B23" i="6"/>
  <c r="A23" i="6"/>
  <c r="D22" i="6"/>
  <c r="C22" i="6"/>
  <c r="B22" i="6"/>
  <c r="A22" i="6"/>
  <c r="C21" i="6"/>
  <c r="B21" i="6"/>
  <c r="A21" i="6"/>
  <c r="C20" i="6"/>
  <c r="B20" i="6"/>
  <c r="A20" i="6"/>
  <c r="C19" i="6"/>
  <c r="B19" i="6"/>
  <c r="A19" i="6"/>
  <c r="C18" i="6"/>
  <c r="B18" i="6"/>
  <c r="A18" i="6"/>
  <c r="D17" i="6"/>
  <c r="C17" i="6"/>
  <c r="B17" i="6"/>
  <c r="A17" i="6"/>
  <c r="C15" i="6"/>
  <c r="B15" i="6"/>
  <c r="D13" i="6"/>
  <c r="D21" i="6" s="1"/>
  <c r="D12" i="6"/>
  <c r="D20" i="6" s="1"/>
  <c r="D11" i="6"/>
  <c r="D19" i="6" s="1"/>
  <c r="D10" i="6"/>
  <c r="D18" i="6" s="1"/>
  <c r="D24" i="5"/>
  <c r="C24" i="5"/>
  <c r="B24" i="5"/>
  <c r="A24" i="5"/>
  <c r="D23" i="5"/>
  <c r="C23" i="5"/>
  <c r="B23" i="5"/>
  <c r="A23" i="5"/>
  <c r="D22" i="5"/>
  <c r="C22" i="5"/>
  <c r="B22" i="5"/>
  <c r="A22" i="5"/>
  <c r="C21" i="5"/>
  <c r="B21" i="5"/>
  <c r="A21" i="5"/>
  <c r="D20" i="5"/>
  <c r="C20" i="5"/>
  <c r="B20" i="5"/>
  <c r="A20" i="5"/>
  <c r="C19" i="5"/>
  <c r="B19" i="5"/>
  <c r="A19" i="5"/>
  <c r="C18" i="5"/>
  <c r="B18" i="5"/>
  <c r="A18" i="5"/>
  <c r="D17" i="5"/>
  <c r="C17" i="5"/>
  <c r="B17" i="5"/>
  <c r="A17" i="5"/>
  <c r="C15" i="5"/>
  <c r="B15" i="5"/>
  <c r="D19" i="5"/>
  <c r="D10" i="5"/>
  <c r="D18" i="5" s="1"/>
  <c r="D24" i="4"/>
  <c r="C24" i="4"/>
  <c r="B24" i="4"/>
  <c r="A24" i="4"/>
  <c r="D23" i="4"/>
  <c r="C23" i="4"/>
  <c r="B23" i="4"/>
  <c r="A23" i="4"/>
  <c r="D22" i="4"/>
  <c r="C22" i="4"/>
  <c r="B22" i="4"/>
  <c r="A22" i="4"/>
  <c r="C21" i="4"/>
  <c r="B21" i="4"/>
  <c r="A21" i="4"/>
  <c r="C20" i="4"/>
  <c r="B20" i="4"/>
  <c r="A20" i="4"/>
  <c r="C19" i="4"/>
  <c r="B19" i="4"/>
  <c r="A19" i="4"/>
  <c r="C18" i="4"/>
  <c r="B18" i="4"/>
  <c r="A18" i="4"/>
  <c r="D17" i="4"/>
  <c r="C17" i="4"/>
  <c r="B17" i="4"/>
  <c r="A17" i="4"/>
  <c r="C15" i="4"/>
  <c r="B15" i="4"/>
  <c r="D13" i="4"/>
  <c r="D21" i="4" s="1"/>
  <c r="D12" i="4"/>
  <c r="D20" i="4" s="1"/>
  <c r="D11" i="4"/>
  <c r="D19" i="4" s="1"/>
  <c r="D10" i="4"/>
  <c r="D18" i="4" s="1"/>
  <c r="D24" i="3"/>
  <c r="C24" i="3"/>
  <c r="B24" i="3"/>
  <c r="A24" i="3"/>
  <c r="D23" i="3"/>
  <c r="C23" i="3"/>
  <c r="B23" i="3"/>
  <c r="A23" i="3"/>
  <c r="D22" i="3"/>
  <c r="C22" i="3"/>
  <c r="B22" i="3"/>
  <c r="A22" i="3"/>
  <c r="C21" i="3"/>
  <c r="B21" i="3"/>
  <c r="A21" i="3"/>
  <c r="D20" i="3"/>
  <c r="C20" i="3"/>
  <c r="B20" i="3"/>
  <c r="A20" i="3"/>
  <c r="D19" i="3"/>
  <c r="C19" i="3"/>
  <c r="B19" i="3"/>
  <c r="A19" i="3"/>
  <c r="D18" i="3"/>
  <c r="C18" i="3"/>
  <c r="B18" i="3"/>
  <c r="A18" i="3"/>
  <c r="D17" i="3"/>
  <c r="C17" i="3"/>
  <c r="B17" i="3"/>
  <c r="A17" i="3"/>
  <c r="C15" i="3"/>
  <c r="B15" i="3"/>
  <c r="D13" i="3"/>
  <c r="D21" i="3" s="1"/>
  <c r="D24" i="2"/>
  <c r="C24" i="2"/>
  <c r="B24" i="2"/>
  <c r="A24" i="2"/>
  <c r="D23" i="2"/>
  <c r="C23" i="2"/>
  <c r="B23" i="2"/>
  <c r="A23" i="2"/>
  <c r="D22" i="2"/>
  <c r="C22" i="2"/>
  <c r="B22" i="2"/>
  <c r="A22" i="2"/>
  <c r="C21" i="2"/>
  <c r="B21" i="2"/>
  <c r="A21" i="2"/>
  <c r="C20" i="2"/>
  <c r="B20" i="2"/>
  <c r="A20" i="2"/>
  <c r="C19" i="2"/>
  <c r="B19" i="2"/>
  <c r="A19" i="2"/>
  <c r="C18" i="2"/>
  <c r="B18" i="2"/>
  <c r="A18" i="2"/>
  <c r="D17" i="2"/>
  <c r="C17" i="2"/>
  <c r="B17" i="2"/>
  <c r="A17" i="2"/>
  <c r="C15" i="2"/>
  <c r="B15" i="2"/>
  <c r="D13" i="2"/>
  <c r="D21" i="2" s="1"/>
  <c r="D12" i="2"/>
  <c r="D20" i="2" s="1"/>
  <c r="D11" i="2"/>
  <c r="D19" i="2" s="1"/>
  <c r="D10" i="2"/>
  <c r="D18" i="2" s="1"/>
  <c r="D24" i="1"/>
  <c r="C24" i="1"/>
  <c r="B24" i="1"/>
  <c r="A24" i="1"/>
  <c r="D23" i="1"/>
  <c r="C23" i="1"/>
  <c r="B23" i="1"/>
  <c r="A23" i="1"/>
  <c r="D22" i="1"/>
  <c r="C22" i="1"/>
  <c r="B22" i="1"/>
  <c r="A22" i="1"/>
  <c r="C21" i="1"/>
  <c r="B21" i="1"/>
  <c r="A21" i="1"/>
  <c r="C20" i="1"/>
  <c r="B20" i="1"/>
  <c r="A20" i="1"/>
  <c r="C19" i="1"/>
  <c r="B19" i="1"/>
  <c r="A19" i="1"/>
  <c r="C18" i="1"/>
  <c r="B18" i="1"/>
  <c r="A18" i="1"/>
  <c r="D17" i="1"/>
  <c r="C17" i="1"/>
  <c r="B17" i="1"/>
  <c r="A17" i="1"/>
  <c r="C15" i="1"/>
  <c r="B15" i="1"/>
  <c r="D13" i="1"/>
  <c r="D21" i="1" s="1"/>
  <c r="D12" i="1"/>
  <c r="D20" i="1" s="1"/>
  <c r="D11" i="1"/>
  <c r="D19" i="1" s="1"/>
  <c r="D10" i="1"/>
  <c r="D18" i="1" s="1"/>
  <c r="D15" i="5" l="1"/>
  <c r="D15" i="3"/>
  <c r="D15" i="1"/>
  <c r="D15" i="2"/>
  <c r="D15" i="7"/>
  <c r="D15" i="4"/>
  <c r="D15" i="6"/>
</calcChain>
</file>

<file path=xl/sharedStrings.xml><?xml version="1.0" encoding="utf-8"?>
<sst xmlns="http://schemas.openxmlformats.org/spreadsheetml/2006/main" count="408" uniqueCount="131">
  <si>
    <t>Dirección de Evaluación Institucional</t>
  </si>
  <si>
    <t>Coordinación de Análisis Estadístico</t>
  </si>
  <si>
    <t>Cifras en miles de pesos</t>
  </si>
  <si>
    <t>Año</t>
  </si>
  <si>
    <t>Gasto total ejercido</t>
  </si>
  <si>
    <t>Gasto Ejercido en docentes</t>
  </si>
  <si>
    <t>Costo docente (%)</t>
  </si>
  <si>
    <t>Oficinas Nacionales</t>
  </si>
  <si>
    <t>2019</t>
  </si>
  <si>
    <t>Fuente: Dirección de Administración Financiera</t>
  </si>
  <si>
    <t>Presupuesto Reprogramado total</t>
  </si>
  <si>
    <t>Presupuesto
Ejercido Total</t>
  </si>
  <si>
    <t>Evolución del Presupuesto Reprogramado Total</t>
  </si>
  <si>
    <t>Presupuesto Reprogramado
(Recursos Fiscales)</t>
  </si>
  <si>
    <t>Presupuesto Ejercido (Recursos Fiscales)</t>
  </si>
  <si>
    <t>Evolución del Presupuesto Reprogramado
(Recursos fiscales)</t>
  </si>
  <si>
    <t>Presupuesto Reprogramado
(Gasto Corriente)</t>
  </si>
  <si>
    <t>Presupuesto Ejercido (Gasto Corriente)</t>
  </si>
  <si>
    <t xml:space="preserve">Evolución del Gasto Corriente </t>
  </si>
  <si>
    <t>Presupuesto Reprogramado
(Gasto de Inversión)</t>
  </si>
  <si>
    <t>Presupuesto Ejercido (Gasto de Inversión)</t>
  </si>
  <si>
    <t>Evolución del Gasto de Inversión</t>
  </si>
  <si>
    <t>Presupuesto Ejercido Total</t>
  </si>
  <si>
    <t>Ingresos Propios ejercidos</t>
  </si>
  <si>
    <t>Índice de Autofinancimiento</t>
  </si>
  <si>
    <t>Ingresos Propios Programados</t>
  </si>
  <si>
    <t>Ingresos Propios captados</t>
  </si>
  <si>
    <t>Captación de Ingresos Propios</t>
  </si>
  <si>
    <t>COSTO DOCENTE (%)
PRIMER SEMESTRE, EJERCICIO 2022</t>
  </si>
  <si>
    <t>2021-2022</t>
  </si>
  <si>
    <t>EVOLUCIÓN DEL PRESUPUESTO REPROGRAMADO TOTAL (%)
PRIMER SEMESTRE, EJERCICIO 2022</t>
  </si>
  <si>
    <t>EVOLUCIÓN DEL PRESUPUESTO REPROGRAMADO (%)
PRIMER SEMESTRE, EJERCICIO 2022</t>
  </si>
  <si>
    <t>EVOLUCIÓN DEL GASTO CORRIENTE (%)
PRIMER SEMESTRE, EJERCICIO 2022</t>
  </si>
  <si>
    <t>EVOLUCIÓN DEL GASTO DE INVERSIÓN (%)
PRIMER SEMESTRE, EJERCICIO 2022</t>
  </si>
  <si>
    <t>AUTOFINANCIAMIENTO (%)
PRIMER SEMESTRE, EJERCICIO 2022</t>
  </si>
  <si>
    <t>CAPTACIÓN DE INGRESOS PROPIOS (%)
PRIMER SEMESTRE, EJERCICIO 2022</t>
  </si>
  <si>
    <t>Cifras al Primer Semestre de cada Ejercicio Fiscal</t>
  </si>
  <si>
    <t>No.</t>
  </si>
  <si>
    <t>INDICADOR</t>
  </si>
  <si>
    <t>INDICADORES EDUCATIVOS</t>
  </si>
  <si>
    <t>Reprobación*</t>
  </si>
  <si>
    <t>Personas Capacitadas</t>
  </si>
  <si>
    <t>Servicios Tecnológicos Proporcionados</t>
  </si>
  <si>
    <t>Certificación de Competencias</t>
  </si>
  <si>
    <t>Cobertura de Becados Externos (%)</t>
  </si>
  <si>
    <t>INDICADORES FINANCIEROS RAMO 11</t>
  </si>
  <si>
    <t>Costo Docente (%)</t>
  </si>
  <si>
    <t>Evolución del Presupuesto Reprogramado Total (%)</t>
  </si>
  <si>
    <t>Evolución del Presupuesto Reprogramado (%)</t>
  </si>
  <si>
    <t>Evolución del Gasto Corriente (%)</t>
  </si>
  <si>
    <t>Evolución del Gasto de Inversión (%)</t>
  </si>
  <si>
    <t>Autofinanciamiento (%)</t>
  </si>
  <si>
    <t>Captación de Ingresos Propios (%)</t>
  </si>
  <si>
    <t>Carolina Maribel Martínez Loyo</t>
  </si>
  <si>
    <t xml:space="preserve">Elaboró </t>
  </si>
  <si>
    <t>Autorizó</t>
  </si>
  <si>
    <t>INDICADORES DEL SISTEMA CONALEP 2022</t>
  </si>
  <si>
    <t>Dif. 2021-2022</t>
  </si>
  <si>
    <t>Emmanuel Vázquez solís</t>
  </si>
  <si>
    <t>Valor</t>
  </si>
  <si>
    <t>Colegios Estatales</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</si>
  <si>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</si>
  <si>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</si>
  <si>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</si>
  <si>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</si>
  <si>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</si>
  <si>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</si>
  <si>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</si>
  <si>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</si>
  <si>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</si>
  <si>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</si>
  <si>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</si>
  <si>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</si>
  <si>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</si>
  <si>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</si>
  <si>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</si>
  <si>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</si>
  <si>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</si>
  <si>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</si>
  <si>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Puebla</t>
  </si>
  <si>
    <t>Querétaro</t>
  </si>
  <si>
    <t>Quintana Roo</t>
  </si>
  <si>
    <t>San Luis Potosí</t>
  </si>
  <si>
    <t>Sinaloa</t>
  </si>
  <si>
    <t>Sonora</t>
  </si>
  <si>
    <t>Tabasco</t>
  </si>
  <si>
    <t>Tamaulipas</t>
  </si>
  <si>
    <t>Tlaxcala</t>
  </si>
  <si>
    <t>Veracruz</t>
  </si>
  <si>
    <t>Yucatán</t>
  </si>
  <si>
    <t>Zacatecas</t>
  </si>
  <si>
    <t>Planteles Federales</t>
  </si>
  <si>
    <t>Ciudad de México</t>
  </si>
  <si>
    <t>Oaxaca</t>
  </si>
  <si>
    <t>Total</t>
  </si>
  <si>
    <t xml:space="preserve">Fuente: Dirección de Servicios Educativos, Sistema de Administración Escolar (SAE). </t>
  </si>
  <si>
    <t>2019*</t>
  </si>
  <si>
    <t>2020**</t>
  </si>
  <si>
    <t>2021***</t>
  </si>
  <si>
    <t>2022****</t>
  </si>
  <si>
    <t>En razón del nuevo Catálogo de Indicadores de Gestión, autorizado en la Cuarta Sesión de la Junta Directiva del año 2021, el indicador de reprobación se reportará de acuerdo a lo siguiente:
1ª. Sesión del año. Ciclos pares.
3ª. Sesión del año. Ciclos nones.
*2018-2019.1
**2019-2020.1
***2020-2021.1
****2021-2022.1</t>
  </si>
  <si>
    <t xml:space="preserve">REPROBACIÓN (%)
PRIMER SEMESTRE, EJERCICIO 2022
</t>
  </si>
  <si>
    <t>Evaluación de Competencias</t>
  </si>
  <si>
    <t>2020-2021</t>
  </si>
  <si>
    <t>Estatal</t>
  </si>
  <si>
    <t>Federal</t>
  </si>
  <si>
    <t>Distrito Federal</t>
  </si>
  <si>
    <t>Fuente:  Dirección de Servicios Tecnológicos y Capacitación. SECyT.</t>
  </si>
  <si>
    <t>PERSONAS CAPACITADAS
PRIMER SEMESTRE, EJERCICIO 2022</t>
  </si>
  <si>
    <t>SERVICIOS TECNOLÓGICOS PROPORCIONADOS
PRIMER SEMESTRE, EJERCICIO 2021</t>
  </si>
  <si>
    <t>Fuente:  Dirección de Servicios Tecnológicos y Capacitación.  (SECyT Módulo de Servicios Tecnológicos)</t>
  </si>
  <si>
    <t>Fecha de corte: 30 de junio de 2022.</t>
  </si>
  <si>
    <t>Estado de México</t>
  </si>
  <si>
    <t>Otros</t>
  </si>
  <si>
    <t>Fuente: Dirección de Acreditación y Operación de Centros de Evaluación</t>
  </si>
  <si>
    <t>Fecha de corte:28 de junio del 2022</t>
  </si>
  <si>
    <t>CERTIFICACIÓN DE COMPETENCIAS
PRIMER SEMESTRE, EJERCICIO 2022</t>
  </si>
  <si>
    <t>EVALUACIÓN DE COMPETENCIAS
PRIMER SEMESTRE, EJERCICIO 2022</t>
  </si>
  <si>
    <t>Fuente: Dirección de Vinculación Social, Sistema de Información Ejecutiva (SIE).</t>
  </si>
  <si>
    <t>Justificación de las desviaciones:</t>
  </si>
  <si>
    <t>Como puede observarse, el indicador en comparación con periodos anteriores, ha sido superado y esto se debe al esfuerzo que realizan los planteles para conseguir beneficios para los estudiantes a pesar de las condiciones de confinamiento en las que se encuentra todo el país</t>
  </si>
  <si>
    <t>Alumnos inscritos en Bolsa de Trabajo</t>
  </si>
  <si>
    <t>Alumnos Colocados por Bolsa de Trabajo</t>
  </si>
  <si>
    <t>Sistema CONALEP</t>
  </si>
  <si>
    <t>Fuente: Dirección de Vinculación Institucional, Sistema de Información Ejecutiva (SIE).</t>
  </si>
  <si>
    <t>Este indicador es de nueva creación, por lo que no existe una base de datos histórica, se ira construyendo con la información de los siguientes ejercicios.
El Catálogo de Indicadores, se autorizó en la Cuarta Sesión Ordinaria de la Junta Directiva.</t>
  </si>
  <si>
    <t>COBERTURA DE BECADOS EXTERNOS (%)
PRIMER SEMESTRE, EJERCICIO 2022</t>
  </si>
  <si>
    <t>PORCENTAJE DE INSERCIÓN LABORAL POR BOLSA DE TRABAJO (%)
PRIMER SEMESTRE, EJERCICIO 2022</t>
  </si>
  <si>
    <t xml:space="preserve">Inserción Laboral por Bolsa de Trabajo </t>
  </si>
  <si>
    <t>Fecha de corte: 6 de abril 2022.</t>
  </si>
  <si>
    <t>Inserción Laboral por Bolsa de Trabajo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</si>
</sst>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_-&quot;$&quot;* #,##0.0_-;\-&quot;$&quot;* #,##0.0_-;_-&quot;$&quot;* &quot;-&quot;?_-;_-@_-"/>
    <numFmt numFmtId="166" formatCode="#,##0.0"/>
    <numFmt numFmtId="167" formatCode="0.0_ ;\-0.0\ "/>
    <numFmt numFmtId="168" formatCode="_-&quot;$&quot;* #,##0.000_-;\-&quot;$&quot;* #,##0.000_-;_-&quot;$&quot;* &quot;-&quot;??_-;_-@_-"/>
    <numFmt numFmtId="169" formatCode="0.0%"/>
  </numFmts>
  <fonts count="38"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Montserrat"/>
    </font>
    <font>
      <sz val="9"/>
      <color theme="1"/>
      <name val="Montserrat"/>
    </font>
    <font>
      <sz val="8"/>
      <color theme="1"/>
      <name val="Montserrat"/>
    </font>
    <font>
      <sz val="11"/>
      <color theme="1"/>
      <name val="Montserrat"/>
    </font>
    <font>
      <b/>
      <sz val="10"/>
      <color theme="1"/>
      <name val="Montserrat"/>
    </font>
    <font>
      <b/>
      <sz val="8"/>
      <color theme="1"/>
      <name val="Montserrat"/>
    </font>
    <font>
      <sz val="12"/>
      <name val="Montserrat"/>
    </font>
    <font>
      <sz val="12"/>
      <color indexed="8"/>
      <name val="Montserrat"/>
    </font>
    <font>
      <b/>
      <sz val="8"/>
      <color indexed="8"/>
      <name val="Montserrat"/>
    </font>
    <font>
      <b/>
      <sz val="9"/>
      <color theme="1"/>
      <name val="Montserrat"/>
    </font>
    <font>
      <sz val="10"/>
      <name val="Montserrat"/>
    </font>
    <font>
      <sz val="10"/>
      <color theme="1"/>
      <name val="Calibri"/>
      <family val="2"/>
      <scheme val="minor"/>
    </font>
    <font>
      <b/>
      <sz val="10"/>
      <color theme="1"/>
      <name val="Calibri"/>
      <family val="2"/>
      <scheme val="minor"/>
    </font>
    <font>
      <sz val="10"/>
      <name val="Arial"/>
      <family val="2"/>
    </font>
    <font>
      <i/>
      <sz val="10"/>
      <color indexed="57"/>
      <name val="Montserrat"/>
    </font>
    <font>
      <b/>
      <sz val="11"/>
      <name val="Montserrat"/>
    </font>
    <font>
      <b/>
      <sz val="9"/>
      <name val="Montserrat"/>
    </font>
    <font>
      <b/>
      <sz val="10"/>
      <name val="Montserrat"/>
    </font>
    <font>
      <b/>
      <sz val="8"/>
      <name val="Montserrat"/>
    </font>
    <font>
      <sz val="8"/>
      <name val="Montserrat"/>
    </font>
    <font>
      <sz val="7"/>
      <name val="Montserrat"/>
    </font>
    <font>
      <b/>
      <sz val="7"/>
      <name val="Montserrat"/>
    </font>
    <font>
      <i/>
      <sz val="11"/>
      <name val="Montserrat"/>
    </font>
    <font>
      <sz val="11"/>
      <name val="Montserrat"/>
    </font>
    <font>
      <b/>
      <sz val="9"/>
      <color indexed="8"/>
      <name val="Montserrat"/>
    </font>
    <font>
      <sz val="9"/>
      <color indexed="8"/>
      <name val="Montserrat"/>
    </font>
    <font>
      <sz val="12"/>
      <color theme="1"/>
      <name val="Montserrat"/>
    </font>
    <font>
      <sz val="7"/>
      <color theme="1"/>
      <name val="Montserrat"/>
    </font>
    <font>
      <b/>
      <sz val="10"/>
      <color theme="1"/>
      <name val="Arial"/>
      <family val="2"/>
    </font>
    <font>
      <i/>
      <sz val="6"/>
      <color theme="1"/>
      <name val="Montserrat"/>
    </font>
    <font>
      <sz val="6"/>
      <color theme="1"/>
      <name val="Montserrat"/>
    </font>
    <font>
      <sz val="10"/>
      <color indexed="8"/>
      <name val="Arial"/>
      <family val="2"/>
    </font>
    <font>
      <sz val="7"/>
      <name val="Arial"/>
      <family val="2"/>
    </font>
    <font>
      <i/>
      <sz val="9"/>
      <color indexed="57"/>
      <name val="Arial"/>
      <family val="2"/>
    </font>
    <font>
      <sz val="8"/>
      <color theme="1"/>
      <name val="Arial"/>
      <family val="2"/>
    </font>
  </fonts>
  <fills count="12">
    <fill>
      <patternFill patternType="none"/>
    </fill>
    <fill>
      <patternFill patternType="gray125"/>
    </fill>
    <fill>
      <patternFill patternType="solid">
        <fgColor theme="6"/>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4"/>
      </patternFill>
    </fill>
    <fill>
      <patternFill patternType="solid">
        <fgColor theme="4"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s>
  <borders count="29">
    <border>
      <left/>
      <right/>
      <top/>
      <bottom/>
      <diagonal/>
    </border>
    <border>
      <left/>
      <right/>
      <top style="thin">
        <color theme="1" tint="0.499984740745262"/>
      </top>
      <bottom style="thin">
        <color theme="1" tint="0.499984740745262"/>
      </bottom>
      <diagonal/>
    </border>
    <border>
      <left/>
      <right/>
      <top style="thin">
        <color theme="0" tint="-0.34998626667073579"/>
      </top>
      <bottom style="thin">
        <color theme="0" tint="-0.34998626667073579"/>
      </bottom>
      <diagonal/>
    </border>
    <border>
      <left/>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14996795556505021"/>
      </top>
      <bottom style="thin">
        <color theme="2" tint="-0.499984740745262"/>
      </bottom>
      <diagonal/>
    </border>
    <border>
      <left/>
      <right/>
      <top style="thin">
        <color theme="0" tint="-0.14996795556505021"/>
      </top>
      <bottom style="thin">
        <color theme="0" tint="-0.499984740745262"/>
      </bottom>
      <diagonal/>
    </border>
    <border>
      <left/>
      <right/>
      <top style="thin">
        <color theme="2" tint="-0.499984740745262"/>
      </top>
      <bottom style="thin">
        <color theme="2" tint="-0.499984740745262"/>
      </bottom>
      <diagonal/>
    </border>
    <border>
      <left/>
      <right/>
      <top style="thin">
        <color theme="2" tint="-0.499984740745262"/>
      </top>
      <bottom/>
      <diagonal/>
    </border>
    <border>
      <left/>
      <right/>
      <top/>
      <bottom style="thin">
        <color theme="2" tint="-0.499984740745262"/>
      </bottom>
      <diagonal/>
    </border>
    <border>
      <left/>
      <right/>
      <top style="thin">
        <color theme="2" tint="-0.499984740745262"/>
      </top>
      <bottom style="thin">
        <color indexed="64"/>
      </bottom>
      <diagonal/>
    </border>
    <border>
      <left/>
      <right/>
      <top style="thin">
        <color theme="0" tint="-0.14996795556505021"/>
      </top>
      <bottom/>
      <diagonal/>
    </border>
    <border>
      <left/>
      <right/>
      <top style="thin">
        <color theme="2" tint="-0.499984740745262"/>
      </top>
      <bottom style="thin">
        <color theme="1" tint="0.499984740745262"/>
      </bottom>
      <diagonal/>
    </border>
  </borders>
  <cellStyleXfs count="9">
    <xf numFmtId="0" fontId="0" fillId="0" borderId="0"/>
    <xf numFmtId="9" fontId="1" fillId="0" borderId="0" applyFont="0" applyFill="0" applyBorder="0" applyAlignment="0" applyProtection="0"/>
    <xf numFmtId="0" fontId="2" fillId="2" borderId="0" applyNumberFormat="0" applyBorder="0" applyAlignment="0" applyProtection="0"/>
    <xf numFmtId="0" fontId="16" fillId="0" borderId="0"/>
    <xf numFmtId="43" fontId="1" fillId="0" borderId="0" applyFont="0" applyFill="0" applyBorder="0" applyAlignment="0" applyProtection="0"/>
    <xf numFmtId="0" fontId="2" fillId="5" borderId="0" applyNumberFormat="0" applyBorder="0" applyAlignment="0" applyProtection="0"/>
    <xf numFmtId="0" fontId="1" fillId="6" borderId="0" applyNumberFormat="0" applyBorder="0" applyAlignment="0" applyProtection="0"/>
    <xf numFmtId="0" fontId="16" fillId="0" borderId="0"/>
    <xf numFmtId="0" fontId="16" fillId="0" borderId="0"/>
  </cellStyleXfs>
  <cellXfs count="228">
    <xf numFmtId="0" fontId="0" fillId="0" borderId="0" xfId="0"/>
    <xf numFmtId="0" fontId="3" fillId="0" borderId="0" xfId="0" applyFont="1" applyAlignment="1">
      <alignment horizontal="right"/>
    </xf>
    <xf numFmtId="0" fontId="4" fillId="0" borderId="0" xfId="0" applyFont="1"/>
    <xf numFmtId="0" fontId="5" fillId="0" borderId="0" xfId="0" applyFont="1" applyAlignment="1">
      <alignment horizontal="right"/>
    </xf>
    <xf numFmtId="0" fontId="0" fillId="0" borderId="0" xfId="0" applyAlignment="1">
      <alignment horizontal="center"/>
    </xf>
    <xf numFmtId="0" fontId="6" fillId="0" borderId="0" xfId="0" applyFont="1" applyAlignment="1">
      <alignment horizontal="center"/>
    </xf>
    <xf numFmtId="0" fontId="6" fillId="0" borderId="0" xfId="0" applyFont="1"/>
    <xf numFmtId="0" fontId="7" fillId="3" borderId="0" xfId="2" applyFont="1" applyFill="1" applyBorder="1" applyAlignment="1">
      <alignment horizontal="centerContinuous" vertical="center" wrapText="1" readingOrder="1"/>
    </xf>
    <xf numFmtId="0" fontId="7" fillId="3" borderId="0" xfId="2" applyFont="1" applyFill="1" applyBorder="1" applyAlignment="1">
      <alignment horizontal="centerContinuous" vertical="center" readingOrder="1"/>
    </xf>
    <xf numFmtId="0" fontId="8" fillId="0" borderId="0" xfId="0" applyFont="1"/>
    <xf numFmtId="0" fontId="9" fillId="0" borderId="0" xfId="0" applyFont="1" applyFill="1" applyAlignment="1">
      <alignment horizontal="center" vertical="center"/>
    </xf>
    <xf numFmtId="0" fontId="10" fillId="0" borderId="0" xfId="0" applyFont="1" applyFill="1" applyBorder="1" applyAlignment="1">
      <alignment horizont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xf>
    <xf numFmtId="165" fontId="3" fillId="0" borderId="0" xfId="0" applyNumberFormat="1" applyFont="1"/>
    <xf numFmtId="166" fontId="3" fillId="0" borderId="0" xfId="0" applyNumberFormat="1" applyFont="1"/>
    <xf numFmtId="0" fontId="13" fillId="4" borderId="2" xfId="0" applyFont="1" applyFill="1" applyBorder="1" applyAlignment="1">
      <alignment horizontal="center"/>
    </xf>
    <xf numFmtId="165" fontId="3" fillId="4" borderId="2" xfId="0" applyNumberFormat="1" applyFont="1" applyFill="1" applyBorder="1"/>
    <xf numFmtId="167" fontId="3" fillId="4" borderId="2" xfId="0" applyNumberFormat="1" applyFont="1" applyFill="1" applyBorder="1"/>
    <xf numFmtId="0" fontId="3" fillId="0" borderId="3" xfId="0" applyFont="1" applyBorder="1" applyAlignment="1">
      <alignment horizontal="center"/>
    </xf>
    <xf numFmtId="165" fontId="3" fillId="0" borderId="3" xfId="0" applyNumberFormat="1" applyFont="1" applyBorder="1"/>
    <xf numFmtId="167" fontId="3" fillId="0" borderId="3" xfId="0" applyNumberFormat="1" applyFont="1" applyBorder="1"/>
    <xf numFmtId="0" fontId="3" fillId="4" borderId="2" xfId="0" applyFont="1" applyFill="1" applyBorder="1" applyAlignment="1">
      <alignment horizontal="center"/>
    </xf>
    <xf numFmtId="0" fontId="14" fillId="0" borderId="0" xfId="0" applyFont="1"/>
    <xf numFmtId="168" fontId="14" fillId="0" borderId="0" xfId="0" applyNumberFormat="1" applyFont="1"/>
    <xf numFmtId="0" fontId="15" fillId="0" borderId="0" xfId="0" applyFont="1"/>
    <xf numFmtId="0" fontId="7" fillId="3" borderId="0" xfId="0" applyFont="1" applyFill="1" applyAlignment="1">
      <alignment horizontal="center"/>
    </xf>
    <xf numFmtId="166" fontId="7" fillId="3" borderId="0" xfId="0" applyNumberFormat="1" applyFont="1" applyFill="1"/>
    <xf numFmtId="0" fontId="13" fillId="0" borderId="0" xfId="3" applyFont="1"/>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165" fontId="0" fillId="0" borderId="0" xfId="0" applyNumberFormat="1"/>
    <xf numFmtId="3" fontId="7" fillId="3" borderId="0" xfId="0" applyNumberFormat="1" applyFont="1" applyFill="1"/>
    <xf numFmtId="169" fontId="0" fillId="0" borderId="0" xfId="1" applyNumberFormat="1" applyFont="1"/>
    <xf numFmtId="0" fontId="0" fillId="0" borderId="0" xfId="0" applyAlignment="1">
      <alignment wrapText="1"/>
    </xf>
    <xf numFmtId="0" fontId="13" fillId="0" borderId="0" xfId="3" applyFont="1" applyAlignment="1">
      <alignment horizontal="justify" vertical="center" wrapText="1"/>
    </xf>
    <xf numFmtId="0" fontId="0" fillId="0" borderId="0" xfId="0" applyAlignment="1">
      <alignment vertical="center" wrapText="1"/>
    </xf>
    <xf numFmtId="167" fontId="0" fillId="0" borderId="0" xfId="0" applyNumberFormat="1"/>
    <xf numFmtId="164" fontId="11" fillId="0" borderId="0" xfId="0" applyNumberFormat="1" applyFont="1" applyFill="1" applyBorder="1" applyAlignment="1">
      <alignment horizontal="center"/>
    </xf>
    <xf numFmtId="165" fontId="14" fillId="0" borderId="0" xfId="0" applyNumberFormat="1" applyFont="1"/>
    <xf numFmtId="0" fontId="13" fillId="0" borderId="0" xfId="7" applyFont="1"/>
    <xf numFmtId="0" fontId="17" fillId="0" borderId="0" xfId="7" applyFont="1" applyAlignment="1">
      <alignment vertical="center"/>
    </xf>
    <xf numFmtId="0" fontId="13" fillId="0" borderId="0" xfId="7" applyFont="1" applyAlignment="1">
      <alignment vertical="center"/>
    </xf>
    <xf numFmtId="0" fontId="20" fillId="7" borderId="17"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21" fillId="8" borderId="18" xfId="2" applyFont="1" applyFill="1" applyBorder="1" applyAlignment="1">
      <alignment vertical="center"/>
    </xf>
    <xf numFmtId="0" fontId="20" fillId="8" borderId="19" xfId="2" applyFont="1" applyFill="1" applyBorder="1" applyAlignment="1">
      <alignment vertical="center" wrapText="1"/>
    </xf>
    <xf numFmtId="0" fontId="20" fillId="8" borderId="20" xfId="2" applyFont="1" applyFill="1" applyBorder="1" applyAlignment="1">
      <alignment vertical="center" wrapText="1"/>
    </xf>
    <xf numFmtId="0" fontId="22" fillId="0" borderId="17" xfId="5" applyFont="1" applyFill="1" applyBorder="1" applyAlignment="1">
      <alignment horizontal="center" vertical="center"/>
    </xf>
    <xf numFmtId="0" fontId="22" fillId="0" borderId="17" xfId="5" applyFont="1" applyFill="1" applyBorder="1" applyAlignment="1">
      <alignment vertical="center" wrapText="1"/>
    </xf>
    <xf numFmtId="166" fontId="22" fillId="0" borderId="17" xfId="1" applyNumberFormat="1" applyFont="1" applyFill="1" applyBorder="1" applyAlignment="1">
      <alignment horizontal="right" vertical="center"/>
    </xf>
    <xf numFmtId="166" fontId="22" fillId="0" borderId="17" xfId="1" applyNumberFormat="1" applyFont="1" applyFill="1" applyBorder="1" applyAlignment="1">
      <alignment vertical="center"/>
    </xf>
    <xf numFmtId="169" fontId="13" fillId="0" borderId="0" xfId="1" applyNumberFormat="1" applyFont="1"/>
    <xf numFmtId="0" fontId="22" fillId="9" borderId="17" xfId="5" applyFont="1" applyFill="1" applyBorder="1" applyAlignment="1">
      <alignment horizontal="center" vertical="center"/>
    </xf>
    <xf numFmtId="0" fontId="22" fillId="9" borderId="17" xfId="5" applyFont="1" applyFill="1" applyBorder="1" applyAlignment="1">
      <alignment vertical="center" wrapText="1"/>
    </xf>
    <xf numFmtId="3" fontId="22" fillId="0" borderId="17" xfId="5" applyNumberFormat="1" applyFont="1" applyFill="1" applyBorder="1" applyAlignment="1">
      <alignment horizontal="right" vertical="center"/>
    </xf>
    <xf numFmtId="43" fontId="13" fillId="0" borderId="0" xfId="4" applyFont="1"/>
    <xf numFmtId="3" fontId="22" fillId="9" borderId="17" xfId="5" applyNumberFormat="1" applyFont="1" applyFill="1" applyBorder="1" applyAlignment="1">
      <alignment horizontal="right" vertical="center"/>
    </xf>
    <xf numFmtId="0" fontId="23" fillId="0" borderId="0" xfId="5" applyFont="1" applyFill="1" applyBorder="1" applyAlignment="1">
      <alignment vertical="center"/>
    </xf>
    <xf numFmtId="0" fontId="23" fillId="0" borderId="0" xfId="5" applyFont="1" applyFill="1" applyBorder="1" applyAlignment="1">
      <alignment vertical="center" wrapText="1"/>
    </xf>
    <xf numFmtId="3" fontId="23" fillId="0" borderId="0" xfId="5" applyNumberFormat="1" applyFont="1" applyFill="1" applyBorder="1" applyAlignment="1">
      <alignment vertical="center"/>
    </xf>
    <xf numFmtId="0" fontId="21" fillId="8" borderId="14" xfId="2" applyFont="1" applyFill="1" applyBorder="1" applyAlignment="1">
      <alignment vertical="center"/>
    </xf>
    <xf numFmtId="0" fontId="24" fillId="8" borderId="15" xfId="2" applyFont="1" applyFill="1" applyBorder="1" applyAlignment="1">
      <alignment vertical="center"/>
    </xf>
    <xf numFmtId="0" fontId="24" fillId="8" borderId="16" xfId="2" applyFont="1" applyFill="1" applyBorder="1" applyAlignment="1">
      <alignment vertical="center"/>
    </xf>
    <xf numFmtId="0" fontId="22" fillId="0" borderId="17" xfId="6" applyFont="1" applyFill="1" applyBorder="1" applyAlignment="1">
      <alignment horizontal="center" vertical="center"/>
    </xf>
    <xf numFmtId="0" fontId="22" fillId="0" borderId="17" xfId="6" applyFont="1" applyFill="1" applyBorder="1" applyAlignment="1">
      <alignment horizontal="left" vertical="center" wrapText="1"/>
    </xf>
    <xf numFmtId="166" fontId="13" fillId="0" borderId="0" xfId="7" applyNumberFormat="1" applyFont="1"/>
    <xf numFmtId="0" fontId="22" fillId="9" borderId="17" xfId="5" applyFont="1" applyFill="1" applyBorder="1" applyAlignment="1">
      <alignment horizontal="left" vertical="center" wrapText="1"/>
    </xf>
    <xf numFmtId="166" fontId="22" fillId="9" borderId="17" xfId="1" applyNumberFormat="1" applyFont="1" applyFill="1" applyBorder="1" applyAlignment="1">
      <alignment vertical="center"/>
    </xf>
    <xf numFmtId="0" fontId="23" fillId="0" borderId="0" xfId="7" applyFont="1"/>
    <xf numFmtId="0" fontId="25" fillId="0" borderId="0" xfId="7" applyFont="1" applyAlignment="1">
      <alignment vertical="center"/>
    </xf>
    <xf numFmtId="0" fontId="26" fillId="0" borderId="0" xfId="7" applyFont="1"/>
    <xf numFmtId="0" fontId="23" fillId="0" borderId="0" xfId="7" applyFont="1" applyAlignment="1">
      <alignment horizontal="justify" vertical="top" wrapText="1"/>
    </xf>
    <xf numFmtId="0" fontId="13" fillId="0" borderId="11" xfId="7" applyFont="1" applyBorder="1" applyAlignment="1">
      <alignment horizontal="center"/>
    </xf>
    <xf numFmtId="0" fontId="13" fillId="0" borderId="0" xfId="7" applyFont="1" applyAlignment="1">
      <alignment horizontal="center"/>
    </xf>
    <xf numFmtId="0" fontId="27" fillId="3" borderId="0" xfId="0" applyFont="1" applyFill="1" applyBorder="1" applyAlignment="1">
      <alignment horizontal="center" vertical="center" wrapText="1"/>
    </xf>
    <xf numFmtId="0" fontId="0" fillId="0" borderId="0" xfId="0" applyFont="1"/>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8" fillId="0" borderId="0" xfId="0" applyFont="1" applyAlignment="1">
      <alignment horizontal="center"/>
    </xf>
    <xf numFmtId="0" fontId="29" fillId="0" borderId="0" xfId="0" applyFont="1"/>
    <xf numFmtId="0" fontId="12" fillId="0" borderId="21" xfId="0" applyFont="1" applyBorder="1" applyAlignment="1">
      <alignment horizontal="center" vertical="center"/>
    </xf>
    <xf numFmtId="0" fontId="12" fillId="0" borderId="22" xfId="0" applyFont="1" applyBorder="1" applyAlignment="1">
      <alignment horizontal="center" vertical="center"/>
    </xf>
    <xf numFmtId="3" fontId="12" fillId="0" borderId="23" xfId="0" applyNumberFormat="1" applyFont="1" applyBorder="1" applyAlignment="1">
      <alignment horizontal="left" vertical="center"/>
    </xf>
    <xf numFmtId="3" fontId="4" fillId="10" borderId="23" xfId="0" applyNumberFormat="1" applyFont="1" applyFill="1" applyBorder="1"/>
    <xf numFmtId="3" fontId="4" fillId="0" borderId="23" xfId="0" applyNumberFormat="1" applyFont="1" applyBorder="1"/>
    <xf numFmtId="3" fontId="4" fillId="0" borderId="24" xfId="0" applyNumberFormat="1" applyFont="1" applyBorder="1"/>
    <xf numFmtId="3" fontId="12" fillId="10" borderId="23" xfId="0" applyNumberFormat="1" applyFont="1" applyFill="1" applyBorder="1"/>
    <xf numFmtId="0" fontId="12" fillId="0" borderId="0" xfId="0" applyFont="1"/>
    <xf numFmtId="166" fontId="12" fillId="0" borderId="0" xfId="0" applyNumberFormat="1" applyFont="1"/>
    <xf numFmtId="3" fontId="12" fillId="0" borderId="0" xfId="0" applyNumberFormat="1" applyFont="1" applyBorder="1"/>
    <xf numFmtId="0" fontId="30" fillId="0" borderId="0" xfId="0" applyFont="1" applyAlignment="1">
      <alignment horizontal="left"/>
    </xf>
    <xf numFmtId="0" fontId="4" fillId="0" borderId="0" xfId="0" applyFont="1" applyBorder="1"/>
    <xf numFmtId="164" fontId="11" fillId="0" borderId="0" xfId="0" applyNumberFormat="1" applyFont="1" applyFill="1" applyBorder="1" applyAlignment="1">
      <alignment horizontal="center"/>
    </xf>
    <xf numFmtId="4" fontId="4" fillId="10" borderId="24" xfId="0" applyNumberFormat="1" applyFont="1" applyFill="1" applyBorder="1"/>
    <xf numFmtId="4" fontId="4" fillId="0" borderId="23" xfId="0" applyNumberFormat="1" applyFont="1" applyBorder="1"/>
    <xf numFmtId="4" fontId="4" fillId="10" borderId="25" xfId="0" applyNumberFormat="1" applyFont="1" applyFill="1" applyBorder="1"/>
    <xf numFmtId="4" fontId="12" fillId="10" borderId="25" xfId="0" applyNumberFormat="1" applyFont="1" applyFill="1" applyBorder="1"/>
    <xf numFmtId="4" fontId="12" fillId="0" borderId="0" xfId="0" applyNumberFormat="1" applyFont="1" applyBorder="1" applyAlignment="1">
      <alignment horizontal="right" vertical="center"/>
    </xf>
    <xf numFmtId="4" fontId="27" fillId="0" borderId="0" xfId="0" applyNumberFormat="1" applyFont="1" applyFill="1" applyBorder="1" applyAlignment="1">
      <alignment horizontal="right" vertical="center"/>
    </xf>
    <xf numFmtId="4" fontId="4" fillId="10" borderId="0" xfId="0" applyNumberFormat="1" applyFont="1" applyFill="1" applyBorder="1"/>
    <xf numFmtId="4" fontId="4" fillId="10" borderId="23" xfId="0" applyNumberFormat="1" applyFont="1" applyFill="1" applyBorder="1"/>
    <xf numFmtId="4" fontId="4" fillId="0" borderId="0" xfId="0" applyNumberFormat="1" applyFont="1" applyBorder="1"/>
    <xf numFmtId="4" fontId="4" fillId="0" borderId="24" xfId="0" applyNumberFormat="1" applyFont="1" applyBorder="1"/>
    <xf numFmtId="4" fontId="12" fillId="10" borderId="0" xfId="0" applyNumberFormat="1" applyFont="1" applyFill="1" applyBorder="1"/>
    <xf numFmtId="4" fontId="12" fillId="10" borderId="24" xfId="0" applyNumberFormat="1" applyFont="1" applyFill="1" applyBorder="1"/>
    <xf numFmtId="4" fontId="4" fillId="10" borderId="23" xfId="0" applyNumberFormat="1" applyFont="1" applyFill="1" applyBorder="1" applyAlignment="1">
      <alignment horizontal="right"/>
    </xf>
    <xf numFmtId="4" fontId="4" fillId="0" borderId="0" xfId="0" applyNumberFormat="1" applyFont="1" applyBorder="1" applyAlignment="1">
      <alignment horizontal="right"/>
    </xf>
    <xf numFmtId="4" fontId="4" fillId="10" borderId="24" xfId="0" applyNumberFormat="1" applyFont="1" applyFill="1" applyBorder="1" applyAlignment="1">
      <alignment horizontal="right"/>
    </xf>
    <xf numFmtId="4" fontId="4" fillId="0" borderId="23" xfId="0" applyNumberFormat="1" applyFont="1" applyBorder="1" applyAlignment="1">
      <alignment horizontal="right"/>
    </xf>
    <xf numFmtId="166" fontId="22" fillId="0" borderId="17" xfId="5" applyNumberFormat="1" applyFont="1" applyFill="1" applyBorder="1" applyAlignment="1">
      <alignment horizontal="right" vertical="center"/>
    </xf>
    <xf numFmtId="0" fontId="31" fillId="3" borderId="0" xfId="2" applyFont="1" applyFill="1" applyBorder="1" applyAlignment="1">
      <alignment horizontal="centerContinuous" vertical="center" readingOrder="1"/>
    </xf>
    <xf numFmtId="0" fontId="32" fillId="0" borderId="0" xfId="0" applyFont="1" applyAlignment="1">
      <alignment vertical="center"/>
    </xf>
    <xf numFmtId="0" fontId="29" fillId="0" borderId="0" xfId="0" applyFont="1" applyAlignment="1">
      <alignment horizontal="center"/>
    </xf>
    <xf numFmtId="0" fontId="6" fillId="0" borderId="0" xfId="0" applyFont="1" applyFill="1" applyAlignment="1">
      <alignment horizontal="center"/>
    </xf>
    <xf numFmtId="3" fontId="27" fillId="0" borderId="0" xfId="0" applyNumberFormat="1" applyFont="1" applyFill="1" applyBorder="1" applyAlignment="1">
      <alignment horizontal="right" vertical="center"/>
    </xf>
    <xf numFmtId="3" fontId="0" fillId="0" borderId="0" xfId="0" applyNumberFormat="1" applyFont="1"/>
    <xf numFmtId="3" fontId="4" fillId="0" borderId="0" xfId="0" applyNumberFormat="1" applyFont="1" applyBorder="1"/>
    <xf numFmtId="3" fontId="12" fillId="0" borderId="0" xfId="0" applyNumberFormat="1" applyFont="1" applyBorder="1" applyAlignment="1">
      <alignment horizontal="center" vertical="center"/>
    </xf>
    <xf numFmtId="3" fontId="4" fillId="10" borderId="24" xfId="0" applyNumberFormat="1" applyFont="1" applyFill="1" applyBorder="1" applyAlignment="1">
      <alignment horizontal="center" vertical="center"/>
    </xf>
    <xf numFmtId="3" fontId="4" fillId="10" borderId="23" xfId="0" applyNumberFormat="1" applyFont="1" applyFill="1" applyBorder="1" applyAlignment="1">
      <alignment horizontal="center" vertical="center"/>
    </xf>
    <xf numFmtId="3" fontId="4" fillId="0" borderId="23"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10" borderId="0" xfId="0" applyNumberFormat="1" applyFont="1" applyFill="1" applyBorder="1" applyAlignment="1">
      <alignment horizontal="center" vertical="center"/>
    </xf>
    <xf numFmtId="3" fontId="12" fillId="10" borderId="24" xfId="0" applyNumberFormat="1" applyFont="1" applyFill="1" applyBorder="1" applyAlignment="1">
      <alignment horizontal="center" vertical="center"/>
    </xf>
    <xf numFmtId="3" fontId="4" fillId="8" borderId="26" xfId="0" applyNumberFormat="1" applyFont="1" applyFill="1" applyBorder="1" applyAlignment="1">
      <alignment horizontal="left" vertical="center"/>
    </xf>
    <xf numFmtId="3" fontId="4" fillId="8" borderId="26" xfId="0" applyNumberFormat="1" applyFont="1" applyFill="1" applyBorder="1" applyAlignment="1">
      <alignment horizontal="center" vertical="center"/>
    </xf>
    <xf numFmtId="3" fontId="12" fillId="0" borderId="0" xfId="0" applyNumberFormat="1" applyFont="1"/>
    <xf numFmtId="0" fontId="22" fillId="0" borderId="0" xfId="3" applyFont="1"/>
    <xf numFmtId="166" fontId="34" fillId="0" borderId="0" xfId="0" applyNumberFormat="1" applyFont="1" applyFill="1" applyAlignment="1">
      <alignment horizontal="center"/>
    </xf>
    <xf numFmtId="0" fontId="34" fillId="0" borderId="0" xfId="0" applyFont="1" applyFill="1" applyAlignment="1">
      <alignment horizontal="center"/>
    </xf>
    <xf numFmtId="0" fontId="34" fillId="0" borderId="0" xfId="0" applyNumberFormat="1" applyFont="1" applyFill="1" applyAlignment="1">
      <alignment horizontal="center"/>
    </xf>
    <xf numFmtId="14" fontId="13" fillId="0" borderId="0" xfId="3" applyNumberFormat="1" applyFont="1" applyAlignment="1">
      <alignment horizontal="left"/>
    </xf>
    <xf numFmtId="3" fontId="13" fillId="0" borderId="0" xfId="3" applyNumberFormat="1" applyFont="1"/>
    <xf numFmtId="3" fontId="4" fillId="0" borderId="0" xfId="0" applyNumberFormat="1" applyFont="1"/>
    <xf numFmtId="0" fontId="12" fillId="0" borderId="27" xfId="0" applyNumberFormat="1" applyFont="1" applyBorder="1" applyAlignment="1">
      <alignment horizontal="center" vertical="center"/>
    </xf>
    <xf numFmtId="0" fontId="12" fillId="0" borderId="27" xfId="0" applyFont="1" applyBorder="1" applyAlignment="1">
      <alignment horizontal="center" vertical="center"/>
    </xf>
    <xf numFmtId="3" fontId="12" fillId="0" borderId="23" xfId="0" applyNumberFormat="1" applyFont="1" applyBorder="1" applyAlignment="1">
      <alignment horizontal="center" vertical="center"/>
    </xf>
    <xf numFmtId="3" fontId="4" fillId="10" borderId="25" xfId="0" applyNumberFormat="1" applyFont="1" applyFill="1" applyBorder="1" applyAlignment="1">
      <alignment horizontal="center"/>
    </xf>
    <xf numFmtId="3" fontId="4" fillId="10" borderId="0" xfId="0" applyNumberFormat="1" applyFont="1" applyFill="1" applyBorder="1" applyAlignment="1">
      <alignment horizontal="center"/>
    </xf>
    <xf numFmtId="3" fontId="4" fillId="10" borderId="24" xfId="0" applyNumberFormat="1" applyFont="1" applyFill="1" applyBorder="1" applyAlignment="1">
      <alignment horizontal="center"/>
    </xf>
    <xf numFmtId="3" fontId="4" fillId="0" borderId="23" xfId="0" applyNumberFormat="1" applyFont="1" applyBorder="1" applyAlignment="1">
      <alignment horizontal="center"/>
    </xf>
    <xf numFmtId="0" fontId="13" fillId="0" borderId="8" xfId="3" applyFont="1" applyBorder="1" applyAlignment="1">
      <alignment vertical="top" wrapText="1"/>
    </xf>
    <xf numFmtId="0" fontId="13" fillId="0" borderId="0" xfId="3" applyFont="1" applyBorder="1" applyAlignment="1">
      <alignment vertical="top" wrapText="1"/>
    </xf>
    <xf numFmtId="0" fontId="13" fillId="0" borderId="9" xfId="3" applyFont="1" applyBorder="1" applyAlignment="1">
      <alignment vertical="top" wrapText="1"/>
    </xf>
    <xf numFmtId="0" fontId="13" fillId="0" borderId="10" xfId="3" applyFont="1" applyBorder="1" applyAlignment="1">
      <alignment vertical="top" wrapText="1"/>
    </xf>
    <xf numFmtId="0" fontId="13" fillId="0" borderId="11" xfId="3" applyFont="1" applyBorder="1" applyAlignment="1">
      <alignment vertical="top" wrapText="1"/>
    </xf>
    <xf numFmtId="0" fontId="13" fillId="0" borderId="12" xfId="3" applyFont="1" applyBorder="1" applyAlignment="1">
      <alignment vertical="top" wrapText="1"/>
    </xf>
    <xf numFmtId="3" fontId="12" fillId="0" borderId="24" xfId="0" applyNumberFormat="1" applyFont="1" applyBorder="1"/>
    <xf numFmtId="0" fontId="35" fillId="0" borderId="0" xfId="8" applyFont="1"/>
    <xf numFmtId="0" fontId="35" fillId="0" borderId="0" xfId="8" applyFont="1" applyAlignment="1">
      <alignment horizontal="center" vertical="center" wrapText="1"/>
    </xf>
    <xf numFmtId="0" fontId="36" fillId="0" borderId="0" xfId="7" applyFont="1" applyAlignment="1">
      <alignment vertical="center"/>
    </xf>
    <xf numFmtId="0" fontId="37" fillId="0" borderId="0" xfId="0" applyFont="1" applyAlignment="1">
      <alignment vertical="center"/>
    </xf>
    <xf numFmtId="166" fontId="27" fillId="0" borderId="0" xfId="0" applyNumberFormat="1" applyFont="1" applyFill="1" applyBorder="1" applyAlignment="1">
      <alignment horizontal="right" vertical="center"/>
    </xf>
    <xf numFmtId="166" fontId="12" fillId="0" borderId="0" xfId="0" applyNumberFormat="1" applyFont="1" applyBorder="1" applyAlignment="1">
      <alignment horizontal="center" vertical="center"/>
    </xf>
    <xf numFmtId="166" fontId="4" fillId="10" borderId="24" xfId="0" applyNumberFormat="1" applyFont="1" applyFill="1" applyBorder="1"/>
    <xf numFmtId="166" fontId="4" fillId="0" borderId="24" xfId="0" applyNumberFormat="1" applyFont="1" applyBorder="1"/>
    <xf numFmtId="166" fontId="12" fillId="0" borderId="24" xfId="0" applyNumberFormat="1" applyFont="1" applyBorder="1"/>
    <xf numFmtId="166" fontId="12" fillId="0" borderId="23" xfId="0" applyNumberFormat="1" applyFont="1" applyBorder="1"/>
    <xf numFmtId="0" fontId="2" fillId="0" borderId="0" xfId="0" applyFont="1" applyFill="1"/>
    <xf numFmtId="0" fontId="13" fillId="0" borderId="5" xfId="3" applyFont="1" applyBorder="1" applyAlignment="1">
      <alignment vertical="top"/>
    </xf>
    <xf numFmtId="0" fontId="13" fillId="0" borderId="6" xfId="3" applyFont="1" applyBorder="1" applyAlignment="1">
      <alignment vertical="top"/>
    </xf>
    <xf numFmtId="0" fontId="13" fillId="0" borderId="7" xfId="3" applyFont="1" applyBorder="1" applyAlignment="1">
      <alignment vertical="top"/>
    </xf>
    <xf numFmtId="0" fontId="12" fillId="0" borderId="22" xfId="0" applyFont="1" applyBorder="1" applyAlignment="1">
      <alignment horizontal="center" vertical="center" wrapText="1"/>
    </xf>
    <xf numFmtId="3" fontId="12" fillId="0" borderId="0" xfId="0" applyNumberFormat="1" applyFont="1" applyBorder="1" applyAlignment="1">
      <alignment horizontal="right" vertical="center"/>
    </xf>
    <xf numFmtId="166" fontId="12" fillId="0" borderId="0" xfId="0" applyNumberFormat="1" applyFont="1" applyBorder="1" applyAlignment="1">
      <alignment horizontal="right" vertical="center"/>
    </xf>
    <xf numFmtId="3" fontId="4" fillId="10" borderId="24" xfId="0" applyNumberFormat="1" applyFont="1" applyFill="1" applyBorder="1"/>
    <xf numFmtId="3" fontId="4" fillId="10" borderId="0" xfId="0" applyNumberFormat="1" applyFont="1" applyFill="1" applyBorder="1"/>
    <xf numFmtId="3" fontId="12" fillId="10" borderId="24" xfId="0" applyNumberFormat="1" applyFont="1" applyFill="1" applyBorder="1"/>
    <xf numFmtId="166" fontId="12" fillId="10" borderId="24" xfId="0" applyNumberFormat="1" applyFont="1" applyFill="1" applyBorder="1"/>
    <xf numFmtId="3" fontId="12" fillId="10" borderId="28" xfId="0" applyNumberFormat="1" applyFont="1" applyFill="1" applyBorder="1"/>
    <xf numFmtId="166" fontId="12" fillId="10" borderId="28" xfId="0" applyNumberFormat="1" applyFont="1" applyFill="1" applyBorder="1"/>
    <xf numFmtId="0" fontId="5" fillId="0" borderId="0" xfId="0" applyFont="1"/>
    <xf numFmtId="166" fontId="27" fillId="0" borderId="0" xfId="0" applyNumberFormat="1" applyFont="1" applyFill="1" applyBorder="1" applyAlignment="1">
      <alignment horizontal="center" vertical="center"/>
    </xf>
    <xf numFmtId="166" fontId="4" fillId="10" borderId="24" xfId="0" applyNumberFormat="1" applyFont="1" applyFill="1" applyBorder="1" applyAlignment="1">
      <alignment horizontal="center"/>
    </xf>
    <xf numFmtId="166" fontId="4" fillId="10" borderId="23" xfId="0" applyNumberFormat="1" applyFont="1" applyFill="1" applyBorder="1" applyAlignment="1">
      <alignment horizontal="center"/>
    </xf>
    <xf numFmtId="166" fontId="4" fillId="0" borderId="23" xfId="0" applyNumberFormat="1" applyFont="1" applyBorder="1" applyAlignment="1">
      <alignment horizontal="center"/>
    </xf>
    <xf numFmtId="166" fontId="4" fillId="0" borderId="24" xfId="0" applyNumberFormat="1" applyFont="1" applyBorder="1" applyAlignment="1">
      <alignment horizontal="center"/>
    </xf>
    <xf numFmtId="166" fontId="4" fillId="10" borderId="25" xfId="0" applyNumberFormat="1" applyFont="1" applyFill="1" applyBorder="1" applyAlignment="1">
      <alignment horizontal="center"/>
    </xf>
    <xf numFmtId="166" fontId="4" fillId="10" borderId="0" xfId="0" applyNumberFormat="1" applyFont="1" applyFill="1" applyBorder="1" applyAlignment="1">
      <alignment horizontal="center"/>
    </xf>
    <xf numFmtId="166" fontId="12" fillId="10" borderId="25" xfId="0" applyNumberFormat="1" applyFont="1" applyFill="1" applyBorder="1" applyAlignment="1">
      <alignment horizontal="center"/>
    </xf>
    <xf numFmtId="166" fontId="12" fillId="10" borderId="0" xfId="0" applyNumberFormat="1" applyFont="1" applyFill="1" applyBorder="1" applyAlignment="1">
      <alignment horizontal="center"/>
    </xf>
    <xf numFmtId="3" fontId="4" fillId="10" borderId="23" xfId="0" applyNumberFormat="1" applyFont="1" applyFill="1" applyBorder="1" applyAlignment="1">
      <alignment horizontal="center"/>
    </xf>
    <xf numFmtId="3" fontId="12" fillId="10" borderId="25" xfId="0" applyNumberFormat="1" applyFont="1" applyFill="1" applyBorder="1" applyAlignment="1">
      <alignment horizontal="center"/>
    </xf>
    <xf numFmtId="3" fontId="12" fillId="0" borderId="23" xfId="0" applyNumberFormat="1" applyFont="1" applyBorder="1" applyAlignment="1">
      <alignment horizontal="center"/>
    </xf>
    <xf numFmtId="3" fontId="12" fillId="10" borderId="23" xfId="0" applyNumberFormat="1" applyFont="1" applyFill="1" applyBorder="1" applyAlignment="1">
      <alignment horizontal="center"/>
    </xf>
    <xf numFmtId="0" fontId="22" fillId="11" borderId="17" xfId="5" applyFont="1" applyFill="1" applyBorder="1" applyAlignment="1">
      <alignment horizontal="center" vertical="center"/>
    </xf>
    <xf numFmtId="0" fontId="22" fillId="11" borderId="17" xfId="5" applyFont="1" applyFill="1" applyBorder="1" applyAlignment="1">
      <alignment vertical="center" wrapText="1"/>
    </xf>
    <xf numFmtId="166" fontId="22" fillId="11" borderId="17" xfId="1" applyNumberFormat="1" applyFont="1" applyFill="1" applyBorder="1" applyAlignment="1">
      <alignment horizontal="right" vertical="center"/>
    </xf>
    <xf numFmtId="166" fontId="22" fillId="11" borderId="17" xfId="1" applyNumberFormat="1" applyFont="1" applyFill="1" applyBorder="1" applyAlignment="1">
      <alignment vertical="center"/>
    </xf>
    <xf numFmtId="0" fontId="18" fillId="7" borderId="14" xfId="2" applyFont="1" applyFill="1" applyBorder="1" applyAlignment="1">
      <alignment horizontal="center" vertical="center" wrapText="1"/>
    </xf>
    <xf numFmtId="0" fontId="18" fillId="7" borderId="15" xfId="2" applyFont="1" applyFill="1" applyBorder="1" applyAlignment="1">
      <alignment horizontal="center" vertical="center" wrapText="1"/>
    </xf>
    <xf numFmtId="0" fontId="18" fillId="7" borderId="16" xfId="2" applyFont="1" applyFill="1" applyBorder="1" applyAlignment="1">
      <alignment horizontal="center" vertical="center" wrapText="1"/>
    </xf>
    <xf numFmtId="0" fontId="19" fillId="0" borderId="15" xfId="2" applyFont="1" applyFill="1" applyBorder="1" applyAlignment="1">
      <alignment horizontal="center" vertical="center"/>
    </xf>
    <xf numFmtId="0" fontId="23" fillId="0" borderId="0" xfId="7" applyFont="1" applyAlignment="1">
      <alignment horizontal="justify" vertical="top" wrapText="1"/>
    </xf>
    <xf numFmtId="0" fontId="7" fillId="3" borderId="0" xfId="2" applyFont="1" applyFill="1" applyBorder="1" applyAlignment="1">
      <alignment horizontal="center" vertical="top" wrapText="1" readingOrder="1"/>
    </xf>
    <xf numFmtId="0" fontId="8" fillId="0" borderId="0" xfId="0" applyFont="1" applyAlignment="1">
      <alignment horizontal="center" vertical="center"/>
    </xf>
    <xf numFmtId="0" fontId="30" fillId="0" borderId="0" xfId="0" applyFont="1" applyAlignment="1">
      <alignment horizontal="left"/>
    </xf>
    <xf numFmtId="0" fontId="30" fillId="0" borderId="0" xfId="0" applyFont="1" applyAlignment="1">
      <alignment horizontal="left" vertical="top" wrapText="1"/>
    </xf>
    <xf numFmtId="164" fontId="11" fillId="0" borderId="0" xfId="0" applyNumberFormat="1" applyFont="1" applyFill="1" applyBorder="1" applyAlignment="1">
      <alignment horizontal="center"/>
    </xf>
    <xf numFmtId="0" fontId="33" fillId="0" borderId="0" xfId="0" applyFont="1" applyAlignment="1">
      <alignment horizontal="center"/>
    </xf>
    <xf numFmtId="0" fontId="13" fillId="0" borderId="8" xfId="3" applyFont="1" applyBorder="1" applyAlignment="1">
      <alignment horizontal="center" vertical="top" wrapText="1"/>
    </xf>
    <xf numFmtId="0" fontId="13" fillId="0" borderId="0" xfId="3" applyFont="1" applyBorder="1" applyAlignment="1">
      <alignment horizontal="center" vertical="top" wrapText="1"/>
    </xf>
    <xf numFmtId="0" fontId="13" fillId="0" borderId="9" xfId="3" applyFont="1" applyBorder="1" applyAlignment="1">
      <alignment horizontal="center" vertical="top" wrapText="1"/>
    </xf>
    <xf numFmtId="0" fontId="13" fillId="0" borderId="10" xfId="3" applyFont="1" applyBorder="1" applyAlignment="1">
      <alignment horizontal="center" vertical="top" wrapText="1"/>
    </xf>
    <xf numFmtId="0" fontId="13" fillId="0" borderId="11" xfId="3" applyFont="1" applyBorder="1" applyAlignment="1">
      <alignment horizontal="center" vertical="top" wrapText="1"/>
    </xf>
    <xf numFmtId="0" fontId="13" fillId="0" borderId="12" xfId="3" applyFont="1" applyBorder="1" applyAlignment="1">
      <alignment horizontal="center" vertical="top" wrapText="1"/>
    </xf>
    <xf numFmtId="0" fontId="5" fillId="0" borderId="0" xfId="0" applyFont="1" applyAlignment="1">
      <alignment horizontal="left" vertical="top" wrapText="1"/>
    </xf>
    <xf numFmtId="0" fontId="13" fillId="0" borderId="4" xfId="3" applyFont="1" applyBorder="1" applyAlignment="1">
      <alignment horizontal="justify" vertical="center" wrapText="1"/>
    </xf>
    <xf numFmtId="0" fontId="13" fillId="0" borderId="5" xfId="3" applyFont="1" applyBorder="1" applyAlignment="1">
      <alignment horizontal="justify" vertical="center" wrapText="1"/>
    </xf>
    <xf numFmtId="0" fontId="13" fillId="0" borderId="6" xfId="3" applyFont="1" applyBorder="1" applyAlignment="1">
      <alignment horizontal="justify" vertical="center" wrapText="1"/>
    </xf>
    <xf numFmtId="0" fontId="13" fillId="0" borderId="7" xfId="3" applyFont="1" applyBorder="1" applyAlignment="1">
      <alignment horizontal="justify" vertical="center" wrapText="1"/>
    </xf>
    <xf numFmtId="0" fontId="13" fillId="0" borderId="8" xfId="3" applyFont="1" applyBorder="1" applyAlignment="1">
      <alignment horizontal="justify" vertical="center" wrapText="1"/>
    </xf>
    <xf numFmtId="0" fontId="13" fillId="0" borderId="0" xfId="3" applyFont="1" applyBorder="1" applyAlignment="1">
      <alignment horizontal="justify" vertical="center" wrapText="1"/>
    </xf>
    <xf numFmtId="0" fontId="13" fillId="0" borderId="9" xfId="3" applyFont="1" applyBorder="1" applyAlignment="1">
      <alignment horizontal="justify" vertical="center" wrapText="1"/>
    </xf>
    <xf numFmtId="0" fontId="13" fillId="0" borderId="10" xfId="3" applyFont="1" applyBorder="1" applyAlignment="1">
      <alignment horizontal="justify" vertical="center" wrapText="1"/>
    </xf>
    <xf numFmtId="0" fontId="13" fillId="0" borderId="11" xfId="3" applyFont="1" applyBorder="1" applyAlignment="1">
      <alignment horizontal="justify" vertical="center" wrapText="1"/>
    </xf>
    <xf numFmtId="0" fontId="13" fillId="0" borderId="12" xfId="3" applyFont="1" applyBorder="1" applyAlignment="1">
      <alignment horizontal="justify" vertical="center" wrapText="1"/>
    </xf>
    <xf numFmtId="0" fontId="13" fillId="0" borderId="10" xfId="3" applyFont="1" applyBorder="1" applyAlignment="1">
      <alignment horizontal="left" vertical="top" wrapText="1"/>
    </xf>
    <xf numFmtId="0" fontId="13" fillId="0" borderId="11" xfId="3" applyFont="1" applyBorder="1" applyAlignment="1">
      <alignment horizontal="left" vertical="top" wrapText="1"/>
    </xf>
    <xf numFmtId="0" fontId="13" fillId="0" borderId="12" xfId="3" applyFont="1" applyBorder="1" applyAlignment="1">
      <alignment horizontal="left" vertical="top" wrapText="1"/>
    </xf>
    <xf numFmtId="0" fontId="13" fillId="0" borderId="4" xfId="3" applyFont="1" applyBorder="1" applyAlignment="1">
      <alignment horizontal="left" vertical="top"/>
    </xf>
    <xf numFmtId="0" fontId="13" fillId="0" borderId="13" xfId="3" applyFont="1" applyBorder="1" applyAlignment="1">
      <alignment horizontal="center"/>
    </xf>
  </cellXfs>
  <cellStyles count="9">
    <cellStyle name="20% - Énfasis1" xfId="6" builtinId="30"/>
    <cellStyle name="Énfasis1" xfId="5" builtinId="29"/>
    <cellStyle name="Énfasis3" xfId="2" builtinId="37"/>
    <cellStyle name="Millares" xfId="4" builtinId="3"/>
    <cellStyle name="Normal" xfId="0" builtinId="0"/>
    <cellStyle name="Normal 2" xfId="3"/>
    <cellStyle name="Normal 3 2" xfId="7"/>
    <cellStyle name="Normal 3 3 2" xfId="8"/>
    <cellStyle name="Porcentaje" xfId="1" builtinId="5"/>
  </cellStyles>
  <dxfs count="28">
    <dxf>
      <font>
        <strike val="0"/>
        <outline val="0"/>
        <shadow val="0"/>
        <u val="none"/>
        <vertAlign val="baseline"/>
        <sz val="9"/>
        <color indexed="8"/>
        <name val="Montserrat"/>
        <scheme val="none"/>
      </font>
      <numFmt numFmtId="166" formatCode="#,##0.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wrapText="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4" formatCode="#,##0.0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reprobacion!$A$5</c:f>
              <c:strCache>
                <c:ptCount val="1"/>
                <c:pt idx="0">
                  <c:v>REPROBACIÓN (%)
PRIMER SEMESTRE, EJERCICIO 2022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91A9-49D2-87F7-896223D502D6}"/>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91A9-49D2-87F7-896223D502D6}"/>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reprobacion!$A$8:$A$11</c:f>
              <c:numCache>
                <c:formatCode>General</c:formatCode>
                <c:ptCount val="4"/>
                <c:pt idx="0">
                  <c:v>2019</c:v>
                </c:pt>
                <c:pt idx="1">
                  <c:v>2020</c:v>
                </c:pt>
                <c:pt idx="2">
                  <c:v>2021</c:v>
                </c:pt>
                <c:pt idx="3">
                  <c:v>2022</c:v>
                </c:pt>
              </c:numCache>
            </c:numRef>
          </c:cat>
          <c:val>
            <c:numRef>
              <c:f>reprobacion!$B$8:$B$11</c:f>
              <c:numCache>
                <c:formatCode>#,##0.00</c:formatCode>
                <c:ptCount val="4"/>
                <c:pt idx="0">
                  <c:v>24.9</c:v>
                </c:pt>
                <c:pt idx="1">
                  <c:v>24.59</c:v>
                </c:pt>
                <c:pt idx="2">
                  <c:v>20.13</c:v>
                </c:pt>
                <c:pt idx="3">
                  <c:v>20.22</c:v>
                </c:pt>
              </c:numCache>
            </c:numRef>
          </c:val>
          <c:smooth val="1"/>
          <c:extLst>
            <c:ext xmlns:c16="http://schemas.microsoft.com/office/drawing/2014/chart" uri="{C3380CC4-5D6E-409C-BE32-E72D297353CC}">
              <c16:uniqueId val="{00000002-91A9-49D2-87F7-896223D502D6}"/>
            </c:ext>
          </c:extLst>
        </c:ser>
        <c:dLbls>
          <c:dLblPos val="ctr"/>
          <c:showLegendKey val="0"/>
          <c:showVal val="1"/>
          <c:showCatName val="0"/>
          <c:showSerName val="0"/>
          <c:showPercent val="0"/>
          <c:showBubbleSize val="0"/>
        </c:dLbls>
        <c:marker val="1"/>
        <c:smooth val="0"/>
        <c:axId val="-146603264"/>
        <c:axId val="-146602720"/>
      </c:lineChart>
      <c:catAx>
        <c:axId val="-1466032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46602720"/>
        <c:crosses val="autoZero"/>
        <c:auto val="1"/>
        <c:lblAlgn val="ctr"/>
        <c:lblOffset val="100"/>
        <c:noMultiLvlLbl val="0"/>
      </c:catAx>
      <c:valAx>
        <c:axId val="-146602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326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egc!$B$17</c:f>
              <c:strCache>
                <c:ptCount val="1"/>
                <c:pt idx="0">
                  <c:v>Presupuesto Reprogramado
(Gasto Corriente)</c:v>
                </c:pt>
              </c:strCache>
            </c:strRef>
          </c:tx>
          <c:spPr>
            <a:solidFill>
              <a:schemeClr val="accent2"/>
            </a:solidFill>
            <a:ln>
              <a:noFill/>
            </a:ln>
            <a:effectLst/>
          </c:spPr>
          <c:invertIfNegative val="0"/>
          <c:cat>
            <c:numRef>
              <c:extLst>
                <c:ext xmlns:c15="http://schemas.microsoft.com/office/drawing/2012/chart" uri="{02D57815-91ED-43cb-92C2-25804820EDAC}">
                  <c15:fullRef>
                    <c15:sqref>egc!$A$18:$A$24</c15:sqref>
                  </c15:fullRef>
                </c:ext>
              </c:extLst>
              <c:f>egc!$A$18:$A$21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egc!$B$18:$B$24</c15:sqref>
                  </c15:fullRef>
                </c:ext>
              </c:extLst>
              <c:f>egc!$B$18:$B$21</c:f>
              <c:numCache>
                <c:formatCode>General</c:formatCode>
                <c:ptCount val="4"/>
                <c:pt idx="0">
                  <c:v>600084.75699999998</c:v>
                </c:pt>
                <c:pt idx="1">
                  <c:v>619034.65599999996</c:v>
                </c:pt>
                <c:pt idx="2">
                  <c:v>683166.41799999995</c:v>
                </c:pt>
                <c:pt idx="3">
                  <c:v>748930.34499999997</c:v>
                </c:pt>
              </c:numCache>
            </c:numRef>
          </c:val>
          <c:extLst>
            <c:ext xmlns:c16="http://schemas.microsoft.com/office/drawing/2014/chart" uri="{C3380CC4-5D6E-409C-BE32-E72D297353CC}">
              <c16:uniqueId val="{00000000-E48D-4EF1-8E70-6D30064134A9}"/>
            </c:ext>
          </c:extLst>
        </c:ser>
        <c:ser>
          <c:idx val="2"/>
          <c:order val="1"/>
          <c:tx>
            <c:strRef>
              <c:f>egc!$C$17</c:f>
              <c:strCache>
                <c:ptCount val="1"/>
                <c:pt idx="0">
                  <c:v>Presupuesto Ejercido (Gasto Corriente)</c:v>
                </c:pt>
              </c:strCache>
            </c:strRef>
          </c:tx>
          <c:spPr>
            <a:solidFill>
              <a:schemeClr val="accent3"/>
            </a:solidFill>
            <a:ln>
              <a:noFill/>
            </a:ln>
            <a:effectLst/>
          </c:spPr>
          <c:invertIfNegative val="0"/>
          <c:cat>
            <c:numRef>
              <c:extLst>
                <c:ext xmlns:c15="http://schemas.microsoft.com/office/drawing/2012/chart" uri="{02D57815-91ED-43cb-92C2-25804820EDAC}">
                  <c15:fullRef>
                    <c15:sqref>egc!$A$18:$A$24</c15:sqref>
                  </c15:fullRef>
                </c:ext>
              </c:extLst>
              <c:f>egc!$A$18:$A$21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egc!$C$18:$C$24</c15:sqref>
                  </c15:fullRef>
                </c:ext>
              </c:extLst>
              <c:f>egc!$C$18:$C$21</c:f>
              <c:numCache>
                <c:formatCode>General</c:formatCode>
                <c:ptCount val="4"/>
                <c:pt idx="0">
                  <c:v>598036.13199999998</c:v>
                </c:pt>
                <c:pt idx="1">
                  <c:v>617347.74199999997</c:v>
                </c:pt>
                <c:pt idx="2">
                  <c:v>672172.23400000005</c:v>
                </c:pt>
                <c:pt idx="3">
                  <c:v>738205.54500000004</c:v>
                </c:pt>
              </c:numCache>
            </c:numRef>
          </c:val>
          <c:extLst>
            <c:ext xmlns:c16="http://schemas.microsoft.com/office/drawing/2014/chart" uri="{C3380CC4-5D6E-409C-BE32-E72D297353CC}">
              <c16:uniqueId val="{00000001-E48D-4EF1-8E70-6D30064134A9}"/>
            </c:ext>
          </c:extLst>
        </c:ser>
        <c:dLbls>
          <c:showLegendKey val="0"/>
          <c:showVal val="0"/>
          <c:showCatName val="0"/>
          <c:showSerName val="0"/>
          <c:showPercent val="0"/>
          <c:showBubbleSize val="0"/>
        </c:dLbls>
        <c:gapWidth val="0"/>
        <c:axId val="-2060818800"/>
        <c:axId val="-2060806832"/>
      </c:barChart>
      <c:lineChart>
        <c:grouping val="standard"/>
        <c:varyColors val="0"/>
        <c:ser>
          <c:idx val="3"/>
          <c:order val="2"/>
          <c:tx>
            <c:strRef>
              <c:f>egc!$D$17</c:f>
              <c:strCache>
                <c:ptCount val="1"/>
                <c:pt idx="0">
                  <c:v>Evolución del Gasto Corriente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egc!$A$18:$A$24</c15:sqref>
                  </c15:fullRef>
                </c:ext>
              </c:extLst>
              <c:f>egc!$A$18:$A$21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egc!$D$18:$D$24</c15:sqref>
                  </c15:fullRef>
                </c:ext>
              </c:extLst>
              <c:f>egc!$D$18:$D$21</c:f>
              <c:numCache>
                <c:formatCode>General</c:formatCode>
                <c:ptCount val="4"/>
                <c:pt idx="0">
                  <c:v>99.658610725217926</c:v>
                </c:pt>
                <c:pt idx="1">
                  <c:v>99.727492801307719</c:v>
                </c:pt>
                <c:pt idx="2">
                  <c:v>98.390701927037654</c:v>
                </c:pt>
                <c:pt idx="3">
                  <c:v>98.567984316351883</c:v>
                </c:pt>
              </c:numCache>
            </c:numRef>
          </c:val>
          <c:smooth val="0"/>
          <c:extLst>
            <c:ext xmlns:c16="http://schemas.microsoft.com/office/drawing/2014/chart" uri="{C3380CC4-5D6E-409C-BE32-E72D297353CC}">
              <c16:uniqueId val="{00000002-E48D-4EF1-8E70-6D30064134A9}"/>
            </c:ext>
          </c:extLst>
        </c:ser>
        <c:dLbls>
          <c:showLegendKey val="0"/>
          <c:showVal val="0"/>
          <c:showCatName val="0"/>
          <c:showSerName val="0"/>
          <c:showPercent val="0"/>
          <c:showBubbleSize val="0"/>
        </c:dLbls>
        <c:marker val="1"/>
        <c:smooth val="0"/>
        <c:axId val="-2060806288"/>
        <c:axId val="-2060818256"/>
      </c:lineChart>
      <c:catAx>
        <c:axId val="-206081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6832"/>
        <c:crosses val="autoZero"/>
        <c:auto val="1"/>
        <c:lblAlgn val="ctr"/>
        <c:lblOffset val="100"/>
        <c:noMultiLvlLbl val="0"/>
      </c:catAx>
      <c:valAx>
        <c:axId val="-20608068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8800"/>
        <c:crosses val="autoZero"/>
        <c:crossBetween val="between"/>
        <c:dispUnits>
          <c:builtInUnit val="thousands"/>
        </c:dispUnits>
      </c:valAx>
      <c:valAx>
        <c:axId val="-2060818256"/>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6288"/>
        <c:crosses val="max"/>
        <c:crossBetween val="between"/>
      </c:valAx>
      <c:catAx>
        <c:axId val="-2060806288"/>
        <c:scaling>
          <c:orientation val="minMax"/>
        </c:scaling>
        <c:delete val="1"/>
        <c:axPos val="b"/>
        <c:numFmt formatCode="General" sourceLinked="1"/>
        <c:majorTickMark val="out"/>
        <c:minorTickMark val="none"/>
        <c:tickLblPos val="nextTo"/>
        <c:crossAx val="-2060818256"/>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egi!$B$17</c:f>
              <c:strCache>
                <c:ptCount val="1"/>
                <c:pt idx="0">
                  <c:v>Presupuesto Reprogramado
(Gasto de Inversión)</c:v>
                </c:pt>
              </c:strCache>
            </c:strRef>
          </c:tx>
          <c:spPr>
            <a:solidFill>
              <a:schemeClr val="accent2"/>
            </a:solidFill>
            <a:ln>
              <a:noFill/>
            </a:ln>
            <a:effectLst/>
          </c:spPr>
          <c:invertIfNegative val="0"/>
          <c:cat>
            <c:numRef>
              <c:extLst>
                <c:ext xmlns:c15="http://schemas.microsoft.com/office/drawing/2012/chart" uri="{02D57815-91ED-43cb-92C2-25804820EDAC}">
                  <c15:fullRef>
                    <c15:sqref>egi!$A$18:$A$24</c15:sqref>
                  </c15:fullRef>
                </c:ext>
              </c:extLst>
              <c:f>egi!$A$18:$A$21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egi!$B$18:$B$24</c15:sqref>
                  </c15:fullRef>
                </c:ext>
              </c:extLst>
              <c:f>egi!$B$18:$B$21</c:f>
              <c:numCache>
                <c:formatCode>General</c:formatCode>
                <c:ptCount val="4"/>
                <c:pt idx="0">
                  <c:v>4.7699999999999996</c:v>
                </c:pt>
                <c:pt idx="1">
                  <c:v>0</c:v>
                </c:pt>
                <c:pt idx="2">
                  <c:v>0</c:v>
                </c:pt>
                <c:pt idx="3">
                  <c:v>0</c:v>
                </c:pt>
              </c:numCache>
            </c:numRef>
          </c:val>
          <c:extLst>
            <c:ext xmlns:c16="http://schemas.microsoft.com/office/drawing/2014/chart" uri="{C3380CC4-5D6E-409C-BE32-E72D297353CC}">
              <c16:uniqueId val="{00000000-7758-4F7E-B586-892601B69FFB}"/>
            </c:ext>
          </c:extLst>
        </c:ser>
        <c:ser>
          <c:idx val="2"/>
          <c:order val="1"/>
          <c:tx>
            <c:strRef>
              <c:f>egi!$C$17</c:f>
              <c:strCache>
                <c:ptCount val="1"/>
                <c:pt idx="0">
                  <c:v>Presupuesto Ejercido (Gasto de Inversión)</c:v>
                </c:pt>
              </c:strCache>
            </c:strRef>
          </c:tx>
          <c:spPr>
            <a:solidFill>
              <a:schemeClr val="accent3"/>
            </a:solidFill>
            <a:ln>
              <a:noFill/>
            </a:ln>
            <a:effectLst/>
          </c:spPr>
          <c:invertIfNegative val="0"/>
          <c:cat>
            <c:numRef>
              <c:extLst>
                <c:ext xmlns:c15="http://schemas.microsoft.com/office/drawing/2012/chart" uri="{02D57815-91ED-43cb-92C2-25804820EDAC}">
                  <c15:fullRef>
                    <c15:sqref>egi!$A$18:$A$24</c15:sqref>
                  </c15:fullRef>
                </c:ext>
              </c:extLst>
              <c:f>egi!$A$18:$A$21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egi!$C$18:$C$24</c15:sqref>
                  </c15:fullRef>
                </c:ext>
              </c:extLst>
              <c:f>egi!$C$18:$C$21</c:f>
              <c:numCache>
                <c:formatCode>General</c:formatCode>
                <c:ptCount val="4"/>
                <c:pt idx="0">
                  <c:v>4.7699999999999996</c:v>
                </c:pt>
                <c:pt idx="1">
                  <c:v>0</c:v>
                </c:pt>
                <c:pt idx="2">
                  <c:v>0</c:v>
                </c:pt>
                <c:pt idx="3">
                  <c:v>0</c:v>
                </c:pt>
              </c:numCache>
            </c:numRef>
          </c:val>
          <c:extLst>
            <c:ext xmlns:c16="http://schemas.microsoft.com/office/drawing/2014/chart" uri="{C3380CC4-5D6E-409C-BE32-E72D297353CC}">
              <c16:uniqueId val="{00000001-7758-4F7E-B586-892601B69FFB}"/>
            </c:ext>
          </c:extLst>
        </c:ser>
        <c:dLbls>
          <c:showLegendKey val="0"/>
          <c:showVal val="0"/>
          <c:showCatName val="0"/>
          <c:showSerName val="0"/>
          <c:showPercent val="0"/>
          <c:showBubbleSize val="0"/>
        </c:dLbls>
        <c:gapWidth val="0"/>
        <c:axId val="-2060811728"/>
        <c:axId val="-2060817168"/>
      </c:barChart>
      <c:lineChart>
        <c:grouping val="standard"/>
        <c:varyColors val="0"/>
        <c:ser>
          <c:idx val="3"/>
          <c:order val="2"/>
          <c:tx>
            <c:strRef>
              <c:f>egi!$D$17</c:f>
              <c:strCache>
                <c:ptCount val="1"/>
                <c:pt idx="0">
                  <c:v>Evolución del Gasto de Inversión</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egi!$A$18:$A$24</c15:sqref>
                  </c15:fullRef>
                </c:ext>
              </c:extLst>
              <c:f>egi!$A$18:$A$21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egi!$D$18:$D$24</c15:sqref>
                  </c15:fullRef>
                </c:ext>
              </c:extLst>
              <c:f>egi!$D$18:$D$21</c:f>
              <c:numCache>
                <c:formatCode>General</c:formatCode>
                <c:ptCount val="4"/>
                <c:pt idx="0">
                  <c:v>100</c:v>
                </c:pt>
                <c:pt idx="1">
                  <c:v>0</c:v>
                </c:pt>
                <c:pt idx="2">
                  <c:v>0</c:v>
                </c:pt>
                <c:pt idx="3">
                  <c:v>0</c:v>
                </c:pt>
              </c:numCache>
            </c:numRef>
          </c:val>
          <c:smooth val="0"/>
          <c:extLst>
            <c:ext xmlns:c16="http://schemas.microsoft.com/office/drawing/2014/chart" uri="{C3380CC4-5D6E-409C-BE32-E72D297353CC}">
              <c16:uniqueId val="{00000002-7758-4F7E-B586-892601B69FFB}"/>
            </c:ext>
          </c:extLst>
        </c:ser>
        <c:dLbls>
          <c:showLegendKey val="0"/>
          <c:showVal val="0"/>
          <c:showCatName val="0"/>
          <c:showSerName val="0"/>
          <c:showPercent val="0"/>
          <c:showBubbleSize val="0"/>
        </c:dLbls>
        <c:marker val="1"/>
        <c:smooth val="0"/>
        <c:axId val="-2060816080"/>
        <c:axId val="-2060816624"/>
      </c:lineChart>
      <c:catAx>
        <c:axId val="-206081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7168"/>
        <c:crosses val="autoZero"/>
        <c:auto val="1"/>
        <c:lblAlgn val="ctr"/>
        <c:lblOffset val="100"/>
        <c:noMultiLvlLbl val="0"/>
      </c:catAx>
      <c:valAx>
        <c:axId val="-20608171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1728"/>
        <c:crosses val="autoZero"/>
        <c:crossBetween val="between"/>
        <c:dispUnits>
          <c:builtInUnit val="thousands"/>
        </c:dispUnits>
      </c:valAx>
      <c:valAx>
        <c:axId val="-206081662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6080"/>
        <c:crosses val="max"/>
        <c:crossBetween val="between"/>
      </c:valAx>
      <c:catAx>
        <c:axId val="-2060816080"/>
        <c:scaling>
          <c:orientation val="minMax"/>
        </c:scaling>
        <c:delete val="1"/>
        <c:axPos val="b"/>
        <c:numFmt formatCode="General" sourceLinked="1"/>
        <c:majorTickMark val="out"/>
        <c:minorTickMark val="none"/>
        <c:tickLblPos val="nextTo"/>
        <c:crossAx val="-2060816624"/>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auto!$B$17</c:f>
              <c:strCache>
                <c:ptCount val="1"/>
                <c:pt idx="0">
                  <c:v>Presupuesto Ejercido Total</c:v>
                </c:pt>
              </c:strCache>
            </c:strRef>
          </c:tx>
          <c:spPr>
            <a:solidFill>
              <a:schemeClr val="accent2"/>
            </a:solidFill>
            <a:ln>
              <a:noFill/>
            </a:ln>
            <a:effectLst/>
          </c:spPr>
          <c:invertIfNegative val="0"/>
          <c:cat>
            <c:numRef>
              <c:extLst>
                <c:ext xmlns:c15="http://schemas.microsoft.com/office/drawing/2012/chart" uri="{02D57815-91ED-43cb-92C2-25804820EDAC}">
                  <c15:fullRef>
                    <c15:sqref>auto!$A$18:$A$24</c15:sqref>
                  </c15:fullRef>
                </c:ext>
              </c:extLst>
              <c:f>auto!$A$18:$A$21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auto!$B$18:$B$24</c15:sqref>
                  </c15:fullRef>
                </c:ext>
              </c:extLst>
              <c:f>auto!$B$18:$B$21</c:f>
              <c:numCache>
                <c:formatCode>General</c:formatCode>
                <c:ptCount val="4"/>
                <c:pt idx="0">
                  <c:v>598040.902</c:v>
                </c:pt>
                <c:pt idx="1">
                  <c:v>617347.74199999997</c:v>
                </c:pt>
                <c:pt idx="2">
                  <c:v>672172.23400000005</c:v>
                </c:pt>
                <c:pt idx="3">
                  <c:v>738205.54500000004</c:v>
                </c:pt>
              </c:numCache>
            </c:numRef>
          </c:val>
          <c:extLst>
            <c:ext xmlns:c16="http://schemas.microsoft.com/office/drawing/2014/chart" uri="{C3380CC4-5D6E-409C-BE32-E72D297353CC}">
              <c16:uniqueId val="{00000000-3227-48DB-8CD4-40884F75EC2E}"/>
            </c:ext>
          </c:extLst>
        </c:ser>
        <c:ser>
          <c:idx val="2"/>
          <c:order val="1"/>
          <c:tx>
            <c:strRef>
              <c:f>auto!$C$17</c:f>
              <c:strCache>
                <c:ptCount val="1"/>
                <c:pt idx="0">
                  <c:v>Ingresos Propios ejercidos</c:v>
                </c:pt>
              </c:strCache>
            </c:strRef>
          </c:tx>
          <c:spPr>
            <a:solidFill>
              <a:schemeClr val="accent3"/>
            </a:solidFill>
            <a:ln>
              <a:noFill/>
            </a:ln>
            <a:effectLst/>
          </c:spPr>
          <c:invertIfNegative val="0"/>
          <c:cat>
            <c:numRef>
              <c:extLst>
                <c:ext xmlns:c15="http://schemas.microsoft.com/office/drawing/2012/chart" uri="{02D57815-91ED-43cb-92C2-25804820EDAC}">
                  <c15:fullRef>
                    <c15:sqref>auto!$A$18:$A$24</c15:sqref>
                  </c15:fullRef>
                </c:ext>
              </c:extLst>
              <c:f>auto!$A$18:$A$21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auto!$C$18:$C$24</c15:sqref>
                  </c15:fullRef>
                </c:ext>
              </c:extLst>
              <c:f>auto!$C$18:$C$21</c:f>
              <c:numCache>
                <c:formatCode>General</c:formatCode>
                <c:ptCount val="4"/>
                <c:pt idx="0">
                  <c:v>12076.572</c:v>
                </c:pt>
                <c:pt idx="1">
                  <c:v>17799.164000000001</c:v>
                </c:pt>
                <c:pt idx="2">
                  <c:v>5535.1080000000002</c:v>
                </c:pt>
                <c:pt idx="3">
                  <c:v>5804.4920000000002</c:v>
                </c:pt>
              </c:numCache>
            </c:numRef>
          </c:val>
          <c:extLst>
            <c:ext xmlns:c16="http://schemas.microsoft.com/office/drawing/2014/chart" uri="{C3380CC4-5D6E-409C-BE32-E72D297353CC}">
              <c16:uniqueId val="{00000001-3227-48DB-8CD4-40884F75EC2E}"/>
            </c:ext>
          </c:extLst>
        </c:ser>
        <c:dLbls>
          <c:showLegendKey val="0"/>
          <c:showVal val="0"/>
          <c:showCatName val="0"/>
          <c:showSerName val="0"/>
          <c:showPercent val="0"/>
          <c:showBubbleSize val="0"/>
        </c:dLbls>
        <c:gapWidth val="0"/>
        <c:axId val="-2060810096"/>
        <c:axId val="-2060815536"/>
      </c:barChart>
      <c:lineChart>
        <c:grouping val="standard"/>
        <c:varyColors val="0"/>
        <c:ser>
          <c:idx val="3"/>
          <c:order val="2"/>
          <c:tx>
            <c:strRef>
              <c:f>auto!$D$17</c:f>
              <c:strCache>
                <c:ptCount val="1"/>
                <c:pt idx="0">
                  <c:v>Índice de Autofinancimiento</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auto!$A$18:$A$24</c15:sqref>
                  </c15:fullRef>
                </c:ext>
              </c:extLst>
              <c:f>auto!$A$18:$A$21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auto!$D$18:$D$24</c15:sqref>
                  </c15:fullRef>
                </c:ext>
              </c:extLst>
              <c:f>auto!$D$18:$D$21</c:f>
              <c:numCache>
                <c:formatCode>General</c:formatCode>
                <c:ptCount val="4"/>
                <c:pt idx="0">
                  <c:v>2.0193555256192162</c:v>
                </c:pt>
                <c:pt idx="1">
                  <c:v>2.8831666156802762</c:v>
                </c:pt>
                <c:pt idx="2">
                  <c:v>0.82346573095728326</c:v>
                </c:pt>
                <c:pt idx="3">
                  <c:v>0.78629753451662299</c:v>
                </c:pt>
              </c:numCache>
            </c:numRef>
          </c:val>
          <c:smooth val="0"/>
          <c:extLst>
            <c:ext xmlns:c16="http://schemas.microsoft.com/office/drawing/2014/chart" uri="{C3380CC4-5D6E-409C-BE32-E72D297353CC}">
              <c16:uniqueId val="{00000002-3227-48DB-8CD4-40884F75EC2E}"/>
            </c:ext>
          </c:extLst>
        </c:ser>
        <c:dLbls>
          <c:showLegendKey val="0"/>
          <c:showVal val="0"/>
          <c:showCatName val="0"/>
          <c:showSerName val="0"/>
          <c:showPercent val="0"/>
          <c:showBubbleSize val="0"/>
        </c:dLbls>
        <c:marker val="1"/>
        <c:smooth val="0"/>
        <c:axId val="-2060814992"/>
        <c:axId val="-2060812816"/>
      </c:lineChart>
      <c:catAx>
        <c:axId val="-206081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5536"/>
        <c:crosses val="autoZero"/>
        <c:auto val="1"/>
        <c:lblAlgn val="ctr"/>
        <c:lblOffset val="100"/>
        <c:noMultiLvlLbl val="0"/>
      </c:catAx>
      <c:valAx>
        <c:axId val="-20608155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0096"/>
        <c:crosses val="autoZero"/>
        <c:crossBetween val="between"/>
        <c:dispUnits>
          <c:builtInUnit val="thousands"/>
        </c:dispUnits>
      </c:valAx>
      <c:valAx>
        <c:axId val="-2060812816"/>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4992"/>
        <c:crosses val="max"/>
        <c:crossBetween val="between"/>
      </c:valAx>
      <c:catAx>
        <c:axId val="-2060814992"/>
        <c:scaling>
          <c:orientation val="minMax"/>
        </c:scaling>
        <c:delete val="1"/>
        <c:axPos val="b"/>
        <c:numFmt formatCode="General" sourceLinked="1"/>
        <c:majorTickMark val="out"/>
        <c:minorTickMark val="none"/>
        <c:tickLblPos val="nextTo"/>
        <c:crossAx val="-2060812816"/>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capip!$B$17</c:f>
              <c:strCache>
                <c:ptCount val="1"/>
                <c:pt idx="0">
                  <c:v>Ingresos Propios Programados</c:v>
                </c:pt>
              </c:strCache>
            </c:strRef>
          </c:tx>
          <c:spPr>
            <a:solidFill>
              <a:schemeClr val="accent2"/>
            </a:solidFill>
            <a:ln>
              <a:noFill/>
            </a:ln>
            <a:effectLst/>
          </c:spPr>
          <c:invertIfNegative val="0"/>
          <c:cat>
            <c:numRef>
              <c:extLst>
                <c:ext xmlns:c15="http://schemas.microsoft.com/office/drawing/2012/chart" uri="{02D57815-91ED-43cb-92C2-25804820EDAC}">
                  <c15:fullRef>
                    <c15:sqref>capip!$A$18:$A$24</c15:sqref>
                  </c15:fullRef>
                </c:ext>
              </c:extLst>
              <c:f>capip!$A$18:$A$21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capip!$B$18:$B$24</c15:sqref>
                  </c15:fullRef>
                </c:ext>
              </c:extLst>
              <c:f>capip!$B$18:$B$21</c:f>
              <c:numCache>
                <c:formatCode>General</c:formatCode>
                <c:ptCount val="4"/>
                <c:pt idx="0">
                  <c:v>14115.571</c:v>
                </c:pt>
                <c:pt idx="1">
                  <c:v>19486.078000000001</c:v>
                </c:pt>
                <c:pt idx="2">
                  <c:v>16529.292000000001</c:v>
                </c:pt>
                <c:pt idx="3">
                  <c:v>16529.292000000001</c:v>
                </c:pt>
              </c:numCache>
            </c:numRef>
          </c:val>
          <c:extLst>
            <c:ext xmlns:c16="http://schemas.microsoft.com/office/drawing/2014/chart" uri="{C3380CC4-5D6E-409C-BE32-E72D297353CC}">
              <c16:uniqueId val="{00000000-72CC-4E24-B422-02E8ED952F4A}"/>
            </c:ext>
          </c:extLst>
        </c:ser>
        <c:ser>
          <c:idx val="2"/>
          <c:order val="1"/>
          <c:tx>
            <c:strRef>
              <c:f>capip!$C$17</c:f>
              <c:strCache>
                <c:ptCount val="1"/>
                <c:pt idx="0">
                  <c:v>Ingresos Propios captados</c:v>
                </c:pt>
              </c:strCache>
            </c:strRef>
          </c:tx>
          <c:spPr>
            <a:solidFill>
              <a:schemeClr val="accent3"/>
            </a:solidFill>
            <a:ln>
              <a:noFill/>
            </a:ln>
            <a:effectLst/>
          </c:spPr>
          <c:invertIfNegative val="0"/>
          <c:cat>
            <c:numRef>
              <c:extLst>
                <c:ext xmlns:c15="http://schemas.microsoft.com/office/drawing/2012/chart" uri="{02D57815-91ED-43cb-92C2-25804820EDAC}">
                  <c15:fullRef>
                    <c15:sqref>capip!$A$18:$A$24</c15:sqref>
                  </c15:fullRef>
                </c:ext>
              </c:extLst>
              <c:f>capip!$A$18:$A$21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capip!$C$18:$C$24</c15:sqref>
                  </c15:fullRef>
                </c:ext>
              </c:extLst>
              <c:f>capip!$C$18:$C$21</c:f>
              <c:numCache>
                <c:formatCode>General</c:formatCode>
                <c:ptCount val="4"/>
                <c:pt idx="0">
                  <c:v>18310.547999999999</c:v>
                </c:pt>
                <c:pt idx="1">
                  <c:v>17917.974999999999</c:v>
                </c:pt>
                <c:pt idx="2">
                  <c:v>10196.453</c:v>
                </c:pt>
                <c:pt idx="3">
                  <c:v>14110.939</c:v>
                </c:pt>
              </c:numCache>
            </c:numRef>
          </c:val>
          <c:extLst>
            <c:ext xmlns:c16="http://schemas.microsoft.com/office/drawing/2014/chart" uri="{C3380CC4-5D6E-409C-BE32-E72D297353CC}">
              <c16:uniqueId val="{00000001-72CC-4E24-B422-02E8ED952F4A}"/>
            </c:ext>
          </c:extLst>
        </c:ser>
        <c:dLbls>
          <c:showLegendKey val="0"/>
          <c:showVal val="0"/>
          <c:showCatName val="0"/>
          <c:showSerName val="0"/>
          <c:showPercent val="0"/>
          <c:showBubbleSize val="0"/>
        </c:dLbls>
        <c:gapWidth val="0"/>
        <c:axId val="-2060814448"/>
        <c:axId val="-2060813904"/>
      </c:barChart>
      <c:lineChart>
        <c:grouping val="standard"/>
        <c:varyColors val="0"/>
        <c:ser>
          <c:idx val="3"/>
          <c:order val="2"/>
          <c:tx>
            <c:strRef>
              <c:f>capip!$D$17</c:f>
              <c:strCache>
                <c:ptCount val="1"/>
                <c:pt idx="0">
                  <c:v>Captación de Ingresos Propios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capip!$A$18:$A$24</c15:sqref>
                  </c15:fullRef>
                </c:ext>
              </c:extLst>
              <c:f>capip!$A$18:$A$21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capip!$D$18:$D$24</c15:sqref>
                  </c15:fullRef>
                </c:ext>
              </c:extLst>
              <c:f>capip!$D$18:$D$21</c:f>
              <c:numCache>
                <c:formatCode>General</c:formatCode>
                <c:ptCount val="4"/>
                <c:pt idx="0">
                  <c:v>129.71879068866571</c:v>
                </c:pt>
                <c:pt idx="1">
                  <c:v>91.952700794895705</c:v>
                </c:pt>
                <c:pt idx="2">
                  <c:v>61.687173292116803</c:v>
                </c:pt>
                <c:pt idx="3">
                  <c:v>85.369288654347685</c:v>
                </c:pt>
              </c:numCache>
            </c:numRef>
          </c:val>
          <c:smooth val="0"/>
          <c:extLst>
            <c:ext xmlns:c16="http://schemas.microsoft.com/office/drawing/2014/chart" uri="{C3380CC4-5D6E-409C-BE32-E72D297353CC}">
              <c16:uniqueId val="{00000002-72CC-4E24-B422-02E8ED952F4A}"/>
            </c:ext>
          </c:extLst>
        </c:ser>
        <c:dLbls>
          <c:showLegendKey val="0"/>
          <c:showVal val="0"/>
          <c:showCatName val="0"/>
          <c:showSerName val="0"/>
          <c:showPercent val="0"/>
          <c:showBubbleSize val="0"/>
        </c:dLbls>
        <c:marker val="1"/>
        <c:smooth val="0"/>
        <c:axId val="-2060809008"/>
        <c:axId val="-2060813360"/>
      </c:lineChart>
      <c:catAx>
        <c:axId val="-206081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3904"/>
        <c:crosses val="autoZero"/>
        <c:auto val="1"/>
        <c:lblAlgn val="ctr"/>
        <c:lblOffset val="100"/>
        <c:noMultiLvlLbl val="0"/>
      </c:catAx>
      <c:valAx>
        <c:axId val="-20608139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4448"/>
        <c:crosses val="autoZero"/>
        <c:crossBetween val="between"/>
        <c:dispUnits>
          <c:builtInUnit val="thousands"/>
        </c:dispUnits>
      </c:valAx>
      <c:valAx>
        <c:axId val="-2060813360"/>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9008"/>
        <c:crosses val="max"/>
        <c:crossBetween val="between"/>
      </c:valAx>
      <c:catAx>
        <c:axId val="-2060809008"/>
        <c:scaling>
          <c:orientation val="minMax"/>
        </c:scaling>
        <c:delete val="1"/>
        <c:axPos val="b"/>
        <c:numFmt formatCode="General" sourceLinked="1"/>
        <c:majorTickMark val="out"/>
        <c:minorTickMark val="none"/>
        <c:tickLblPos val="nextTo"/>
        <c:crossAx val="-2060813360"/>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capacitacion!$A$5</c:f>
              <c:strCache>
                <c:ptCount val="1"/>
                <c:pt idx="0">
                  <c:v>PERSONAS CAPACITADAS
PRIMER SEMESTRE, EJERCICIO 2022</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D13B-4386-B867-BD52073B2F38}"/>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D13B-4386-B867-BD52073B2F38}"/>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D13B-4386-B867-BD52073B2F38}"/>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capacitacion!$A$8:$A$11</c:f>
              <c:numCache>
                <c:formatCode>General</c:formatCode>
                <c:ptCount val="4"/>
                <c:pt idx="0">
                  <c:v>2019</c:v>
                </c:pt>
                <c:pt idx="1">
                  <c:v>2020</c:v>
                </c:pt>
                <c:pt idx="2">
                  <c:v>2021</c:v>
                </c:pt>
                <c:pt idx="3">
                  <c:v>2022</c:v>
                </c:pt>
              </c:numCache>
            </c:numRef>
          </c:cat>
          <c:val>
            <c:numRef>
              <c:f>capacitacion!$B$8:$B$11</c:f>
              <c:numCache>
                <c:formatCode>#,##0</c:formatCode>
                <c:ptCount val="4"/>
                <c:pt idx="0">
                  <c:v>48287</c:v>
                </c:pt>
                <c:pt idx="1">
                  <c:v>28368</c:v>
                </c:pt>
                <c:pt idx="2">
                  <c:v>50755</c:v>
                </c:pt>
                <c:pt idx="3">
                  <c:v>69395</c:v>
                </c:pt>
              </c:numCache>
            </c:numRef>
          </c:val>
          <c:smooth val="1"/>
          <c:extLst>
            <c:ext xmlns:c16="http://schemas.microsoft.com/office/drawing/2014/chart" uri="{C3380CC4-5D6E-409C-BE32-E72D297353CC}">
              <c16:uniqueId val="{00000003-D13B-4386-B867-BD52073B2F38}"/>
            </c:ext>
          </c:extLst>
        </c:ser>
        <c:dLbls>
          <c:dLblPos val="ctr"/>
          <c:showLegendKey val="0"/>
          <c:showVal val="1"/>
          <c:showCatName val="0"/>
          <c:showSerName val="0"/>
          <c:showPercent val="0"/>
          <c:showBubbleSize val="0"/>
        </c:dLbls>
        <c:marker val="1"/>
        <c:smooth val="0"/>
        <c:axId val="-146605984"/>
        <c:axId val="-146600000"/>
      </c:lineChart>
      <c:catAx>
        <c:axId val="-1466059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46600000"/>
        <c:crosses val="autoZero"/>
        <c:auto val="1"/>
        <c:lblAlgn val="ctr"/>
        <c:lblOffset val="100"/>
        <c:noMultiLvlLbl val="0"/>
      </c:catAx>
      <c:valAx>
        <c:axId val="-1466000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598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servtec!$A$5</c:f>
              <c:strCache>
                <c:ptCount val="1"/>
                <c:pt idx="0">
                  <c:v>SERVICIOS TECNOLÓGICOS PROPORCIONADOS
PRIMER SEMESTRE, EJERCICIO 2021</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2068-4762-8CD7-C412D1DC5AE9}"/>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2068-4762-8CD7-C412D1DC5AE9}"/>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2068-4762-8CD7-C412D1DC5AE9}"/>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servtec!$A$8:$A$11</c:f>
              <c:numCache>
                <c:formatCode>General</c:formatCode>
                <c:ptCount val="4"/>
                <c:pt idx="0">
                  <c:v>2019</c:v>
                </c:pt>
                <c:pt idx="1">
                  <c:v>2020</c:v>
                </c:pt>
                <c:pt idx="2">
                  <c:v>2021</c:v>
                </c:pt>
                <c:pt idx="3">
                  <c:v>2022</c:v>
                </c:pt>
              </c:numCache>
            </c:numRef>
          </c:cat>
          <c:val>
            <c:numRef>
              <c:f>servtec!$B$8:$B$11</c:f>
              <c:numCache>
                <c:formatCode>#,##0</c:formatCode>
                <c:ptCount val="4"/>
                <c:pt idx="0">
                  <c:v>8823</c:v>
                </c:pt>
                <c:pt idx="1">
                  <c:v>3773</c:v>
                </c:pt>
                <c:pt idx="2">
                  <c:v>4391</c:v>
                </c:pt>
                <c:pt idx="3">
                  <c:v>5014</c:v>
                </c:pt>
              </c:numCache>
            </c:numRef>
          </c:val>
          <c:smooth val="1"/>
          <c:extLst>
            <c:ext xmlns:c16="http://schemas.microsoft.com/office/drawing/2014/chart" uri="{C3380CC4-5D6E-409C-BE32-E72D297353CC}">
              <c16:uniqueId val="{00000003-2068-4762-8CD7-C412D1DC5AE9}"/>
            </c:ext>
          </c:extLst>
        </c:ser>
        <c:dLbls>
          <c:dLblPos val="ctr"/>
          <c:showLegendKey val="0"/>
          <c:showVal val="1"/>
          <c:showCatName val="0"/>
          <c:showSerName val="0"/>
          <c:showPercent val="0"/>
          <c:showBubbleSize val="0"/>
        </c:dLbls>
        <c:marker val="1"/>
        <c:smooth val="0"/>
        <c:axId val="-146605440"/>
        <c:axId val="-146604896"/>
      </c:lineChart>
      <c:catAx>
        <c:axId val="-1466054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46604896"/>
        <c:crosses val="autoZero"/>
        <c:auto val="1"/>
        <c:lblAlgn val="ctr"/>
        <c:lblOffset val="100"/>
        <c:noMultiLvlLbl val="0"/>
      </c:catAx>
      <c:valAx>
        <c:axId val="-1466048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544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certificación!$A$5</c:f>
              <c:strCache>
                <c:ptCount val="1"/>
                <c:pt idx="0">
                  <c:v>CERTIFICACIÓN DE COMPETENCIAS
PRIMER SEMESTRE, EJERCICIO 2022</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AE1E-46B0-99B3-7BD60B720B6B}"/>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AE1E-46B0-99B3-7BD60B720B6B}"/>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certificación!$A$8:$A$11</c:f>
              <c:numCache>
                <c:formatCode>General</c:formatCode>
                <c:ptCount val="4"/>
                <c:pt idx="0">
                  <c:v>2019</c:v>
                </c:pt>
                <c:pt idx="1">
                  <c:v>2020</c:v>
                </c:pt>
                <c:pt idx="2">
                  <c:v>2021</c:v>
                </c:pt>
                <c:pt idx="3">
                  <c:v>2022</c:v>
                </c:pt>
              </c:numCache>
            </c:numRef>
          </c:cat>
          <c:val>
            <c:numRef>
              <c:f>certificación!$B$8:$B$11</c:f>
              <c:numCache>
                <c:formatCode>#,##0</c:formatCode>
                <c:ptCount val="4"/>
                <c:pt idx="0">
                  <c:v>87004</c:v>
                </c:pt>
                <c:pt idx="1">
                  <c:v>24371</c:v>
                </c:pt>
                <c:pt idx="2">
                  <c:v>39430</c:v>
                </c:pt>
                <c:pt idx="3">
                  <c:v>30755</c:v>
                </c:pt>
              </c:numCache>
            </c:numRef>
          </c:val>
          <c:smooth val="1"/>
          <c:extLst>
            <c:ext xmlns:c16="http://schemas.microsoft.com/office/drawing/2014/chart" uri="{C3380CC4-5D6E-409C-BE32-E72D297353CC}">
              <c16:uniqueId val="{00000002-AE1E-46B0-99B3-7BD60B720B6B}"/>
            </c:ext>
          </c:extLst>
        </c:ser>
        <c:dLbls>
          <c:dLblPos val="ctr"/>
          <c:showLegendKey val="0"/>
          <c:showVal val="1"/>
          <c:showCatName val="0"/>
          <c:showSerName val="0"/>
          <c:showPercent val="0"/>
          <c:showBubbleSize val="0"/>
        </c:dLbls>
        <c:marker val="1"/>
        <c:smooth val="0"/>
        <c:axId val="-396679216"/>
        <c:axId val="-396669968"/>
      </c:lineChart>
      <c:catAx>
        <c:axId val="-396679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396669968"/>
        <c:crosses val="autoZero"/>
        <c:auto val="1"/>
        <c:lblAlgn val="ctr"/>
        <c:lblOffset val="100"/>
        <c:noMultiLvlLbl val="0"/>
      </c:catAx>
      <c:valAx>
        <c:axId val="-3966699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39667921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evaluación!$A$5</c:f>
              <c:strCache>
                <c:ptCount val="1"/>
                <c:pt idx="0">
                  <c:v>EVALUACIÓN DE COMPETENCIAS
PRIMER SEMESTRE, EJERCICIO 2022</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09B0-46DB-B09B-3C608B58A926}"/>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09B0-46DB-B09B-3C608B58A926}"/>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evaluación!$A$8:$A$11</c:f>
              <c:numCache>
                <c:formatCode>General</c:formatCode>
                <c:ptCount val="4"/>
                <c:pt idx="0">
                  <c:v>2019</c:v>
                </c:pt>
                <c:pt idx="1">
                  <c:v>2020</c:v>
                </c:pt>
                <c:pt idx="2">
                  <c:v>2021</c:v>
                </c:pt>
                <c:pt idx="3">
                  <c:v>2022</c:v>
                </c:pt>
              </c:numCache>
            </c:numRef>
          </c:cat>
          <c:val>
            <c:numRef>
              <c:f>evaluación!$B$8:$B$11</c:f>
              <c:numCache>
                <c:formatCode>#,##0</c:formatCode>
                <c:ptCount val="4"/>
                <c:pt idx="0">
                  <c:v>121303</c:v>
                </c:pt>
                <c:pt idx="1">
                  <c:v>32750</c:v>
                </c:pt>
                <c:pt idx="2">
                  <c:v>48140</c:v>
                </c:pt>
                <c:pt idx="3">
                  <c:v>39011</c:v>
                </c:pt>
              </c:numCache>
            </c:numRef>
          </c:val>
          <c:smooth val="1"/>
          <c:extLst>
            <c:ext xmlns:c16="http://schemas.microsoft.com/office/drawing/2014/chart" uri="{C3380CC4-5D6E-409C-BE32-E72D297353CC}">
              <c16:uniqueId val="{00000002-09B0-46DB-B09B-3C608B58A926}"/>
            </c:ext>
          </c:extLst>
        </c:ser>
        <c:dLbls>
          <c:dLblPos val="ctr"/>
          <c:showLegendKey val="0"/>
          <c:showVal val="1"/>
          <c:showCatName val="0"/>
          <c:showSerName val="0"/>
          <c:showPercent val="0"/>
          <c:showBubbleSize val="0"/>
        </c:dLbls>
        <c:marker val="1"/>
        <c:smooth val="0"/>
        <c:axId val="-396679216"/>
        <c:axId val="-396669968"/>
      </c:lineChart>
      <c:catAx>
        <c:axId val="-396679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396669968"/>
        <c:crosses val="autoZero"/>
        <c:auto val="1"/>
        <c:lblAlgn val="ctr"/>
        <c:lblOffset val="100"/>
        <c:noMultiLvlLbl val="0"/>
      </c:catAx>
      <c:valAx>
        <c:axId val="-3966699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39667921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becas_ext!$A$5</c:f>
              <c:strCache>
                <c:ptCount val="1"/>
                <c:pt idx="0">
                  <c:v>COBERTURA DE BECADOS EXTERNOS (%)
PRIMER SEMESTRE, EJERCICIO 2022</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792A-4ED9-9034-D37914210DEE}"/>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792A-4ED9-9034-D37914210DEE}"/>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792A-4ED9-9034-D37914210DEE}"/>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becas_ext!$A$8:$A$11</c:f>
              <c:numCache>
                <c:formatCode>General</c:formatCode>
                <c:ptCount val="4"/>
                <c:pt idx="0">
                  <c:v>2019</c:v>
                </c:pt>
                <c:pt idx="1">
                  <c:v>2020</c:v>
                </c:pt>
                <c:pt idx="2">
                  <c:v>2021</c:v>
                </c:pt>
                <c:pt idx="3">
                  <c:v>2022</c:v>
                </c:pt>
              </c:numCache>
            </c:numRef>
          </c:cat>
          <c:val>
            <c:numRef>
              <c:f>becas_ext!$B$8:$B$11</c:f>
              <c:numCache>
                <c:formatCode>#,##0.0</c:formatCode>
                <c:ptCount val="4"/>
                <c:pt idx="0">
                  <c:v>2.5732492397465578</c:v>
                </c:pt>
                <c:pt idx="1">
                  <c:v>4.4466054385017104</c:v>
                </c:pt>
                <c:pt idx="2">
                  <c:v>3.6</c:v>
                </c:pt>
                <c:pt idx="3">
                  <c:v>5</c:v>
                </c:pt>
              </c:numCache>
            </c:numRef>
          </c:val>
          <c:smooth val="1"/>
          <c:extLst>
            <c:ext xmlns:c16="http://schemas.microsoft.com/office/drawing/2014/chart" uri="{C3380CC4-5D6E-409C-BE32-E72D297353CC}">
              <c16:uniqueId val="{00000003-792A-4ED9-9034-D37914210DEE}"/>
            </c:ext>
          </c:extLst>
        </c:ser>
        <c:dLbls>
          <c:dLblPos val="ctr"/>
          <c:showLegendKey val="0"/>
          <c:showVal val="1"/>
          <c:showCatName val="0"/>
          <c:showSerName val="0"/>
          <c:showPercent val="0"/>
          <c:showBubbleSize val="0"/>
        </c:dLbls>
        <c:marker val="1"/>
        <c:smooth val="0"/>
        <c:axId val="-146604352"/>
        <c:axId val="-174405248"/>
      </c:lineChart>
      <c:catAx>
        <c:axId val="-146604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74405248"/>
        <c:crosses val="autoZero"/>
        <c:auto val="1"/>
        <c:lblAlgn val="ctr"/>
        <c:lblOffset val="100"/>
        <c:noMultiLvlLbl val="0"/>
      </c:catAx>
      <c:valAx>
        <c:axId val="-1744052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435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cd!$B$17</c:f>
              <c:strCache>
                <c:ptCount val="1"/>
                <c:pt idx="0">
                  <c:v>Gasto total ejercido</c:v>
                </c:pt>
              </c:strCache>
            </c:strRef>
          </c:tx>
          <c:spPr>
            <a:solidFill>
              <a:schemeClr val="accent2"/>
            </a:solidFill>
            <a:ln>
              <a:noFill/>
            </a:ln>
            <a:effectLst/>
          </c:spPr>
          <c:invertIfNegative val="0"/>
          <c:cat>
            <c:strRef>
              <c:extLst>
                <c:ext xmlns:c15="http://schemas.microsoft.com/office/drawing/2012/chart" uri="{02D57815-91ED-43cb-92C2-25804820EDAC}">
                  <c15:fullRef>
                    <c15:sqref>cd!$A$10:$A$13</c15:sqref>
                  </c15:fullRef>
                </c:ext>
              </c:extLst>
              <c:f>cd!$A$10:$A$13</c:f>
              <c:strCache>
                <c:ptCount val="4"/>
                <c:pt idx="0">
                  <c:v>2019</c:v>
                </c:pt>
                <c:pt idx="1">
                  <c:v>2020</c:v>
                </c:pt>
                <c:pt idx="2">
                  <c:v>2021</c:v>
                </c:pt>
                <c:pt idx="3">
                  <c:v>2022</c:v>
                </c:pt>
              </c:strCache>
            </c:strRef>
          </c:cat>
          <c:val>
            <c:numRef>
              <c:extLst>
                <c:ext xmlns:c15="http://schemas.microsoft.com/office/drawing/2012/chart" uri="{02D57815-91ED-43cb-92C2-25804820EDAC}">
                  <c15:fullRef>
                    <c15:sqref>cd!$B$18:$B$24</c15:sqref>
                  </c15:fullRef>
                </c:ext>
              </c:extLst>
              <c:f>cd!$B$18:$B$21</c:f>
              <c:numCache>
                <c:formatCode>General</c:formatCode>
                <c:ptCount val="4"/>
                <c:pt idx="0">
                  <c:v>598040.902</c:v>
                </c:pt>
                <c:pt idx="1">
                  <c:v>617347.74199999997</c:v>
                </c:pt>
                <c:pt idx="2">
                  <c:v>672172.23400000005</c:v>
                </c:pt>
                <c:pt idx="3">
                  <c:v>738205.54500000004</c:v>
                </c:pt>
              </c:numCache>
            </c:numRef>
          </c:val>
          <c:extLst>
            <c:ext xmlns:c16="http://schemas.microsoft.com/office/drawing/2014/chart" uri="{C3380CC4-5D6E-409C-BE32-E72D297353CC}">
              <c16:uniqueId val="{00000000-C9AA-441A-8930-DA0BC3F0A382}"/>
            </c:ext>
          </c:extLst>
        </c:ser>
        <c:ser>
          <c:idx val="2"/>
          <c:order val="1"/>
          <c:tx>
            <c:strRef>
              <c:f>cd!$C$17</c:f>
              <c:strCache>
                <c:ptCount val="1"/>
                <c:pt idx="0">
                  <c:v>Gasto Ejercido en docentes</c:v>
                </c:pt>
              </c:strCache>
            </c:strRef>
          </c:tx>
          <c:spPr>
            <a:solidFill>
              <a:schemeClr val="accent3"/>
            </a:solidFill>
            <a:ln>
              <a:noFill/>
            </a:ln>
            <a:effectLst/>
          </c:spPr>
          <c:invertIfNegative val="0"/>
          <c:cat>
            <c:strRef>
              <c:extLst>
                <c:ext xmlns:c15="http://schemas.microsoft.com/office/drawing/2012/chart" uri="{02D57815-91ED-43cb-92C2-25804820EDAC}">
                  <c15:fullRef>
                    <c15:sqref>cd!$A$10:$A$13</c15:sqref>
                  </c15:fullRef>
                </c:ext>
              </c:extLst>
              <c:f>cd!$A$10:$A$13</c:f>
              <c:strCache>
                <c:ptCount val="4"/>
                <c:pt idx="0">
                  <c:v>2019</c:v>
                </c:pt>
                <c:pt idx="1">
                  <c:v>2020</c:v>
                </c:pt>
                <c:pt idx="2">
                  <c:v>2021</c:v>
                </c:pt>
                <c:pt idx="3">
                  <c:v>2022</c:v>
                </c:pt>
              </c:strCache>
            </c:strRef>
          </c:cat>
          <c:val>
            <c:numRef>
              <c:extLst>
                <c:ext xmlns:c15="http://schemas.microsoft.com/office/drawing/2012/chart" uri="{02D57815-91ED-43cb-92C2-25804820EDAC}">
                  <c15:fullRef>
                    <c15:sqref>cd!$C$18:$C$24</c15:sqref>
                  </c15:fullRef>
                </c:ext>
              </c:extLst>
              <c:f>cd!$C$18:$C$21</c:f>
              <c:numCache>
                <c:formatCode>General</c:formatCode>
                <c:ptCount val="4"/>
                <c:pt idx="0">
                  <c:v>167308.47763000001</c:v>
                </c:pt>
                <c:pt idx="1">
                  <c:v>173008.9394720956</c:v>
                </c:pt>
                <c:pt idx="2">
                  <c:v>187436.52413999996</c:v>
                </c:pt>
                <c:pt idx="3">
                  <c:v>222435.73100999999</c:v>
                </c:pt>
              </c:numCache>
            </c:numRef>
          </c:val>
          <c:extLst>
            <c:ext xmlns:c16="http://schemas.microsoft.com/office/drawing/2014/chart" uri="{C3380CC4-5D6E-409C-BE32-E72D297353CC}">
              <c16:uniqueId val="{00000001-C9AA-441A-8930-DA0BC3F0A382}"/>
            </c:ext>
          </c:extLst>
        </c:ser>
        <c:dLbls>
          <c:showLegendKey val="0"/>
          <c:showVal val="0"/>
          <c:showCatName val="0"/>
          <c:showSerName val="0"/>
          <c:showPercent val="0"/>
          <c:showBubbleSize val="0"/>
        </c:dLbls>
        <c:gapWidth val="0"/>
        <c:axId val="-2060804656"/>
        <c:axId val="-2060807920"/>
      </c:barChart>
      <c:lineChart>
        <c:grouping val="standard"/>
        <c:varyColors val="0"/>
        <c:ser>
          <c:idx val="3"/>
          <c:order val="2"/>
          <c:tx>
            <c:strRef>
              <c:f>cd!$D$17</c:f>
              <c:strCache>
                <c:ptCount val="1"/>
                <c:pt idx="0">
                  <c:v>Costo docente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cd!$D$10:$D$13</c15:sqref>
                  </c15:fullRef>
                </c:ext>
              </c:extLst>
              <c:f>cd!$D$10:$D$13</c:f>
              <c:numCache>
                <c:formatCode>0.0_ ;\-0.0\ </c:formatCode>
                <c:ptCount val="4"/>
                <c:pt idx="0">
                  <c:v>27.976092784035028</c:v>
                </c:pt>
                <c:pt idx="1">
                  <c:v>28.024552080097447</c:v>
                </c:pt>
                <c:pt idx="2">
                  <c:v>27.885192910244484</c:v>
                </c:pt>
                <c:pt idx="3">
                  <c:v>30.131950717059432</c:v>
                </c:pt>
              </c:numCache>
            </c:numRef>
          </c:cat>
          <c:val>
            <c:numRef>
              <c:extLst>
                <c:ext xmlns:c15="http://schemas.microsoft.com/office/drawing/2012/chart" uri="{02D57815-91ED-43cb-92C2-25804820EDAC}">
                  <c15:fullRef>
                    <c15:sqref>cd!$D$18:$D$24</c15:sqref>
                  </c15:fullRef>
                </c:ext>
              </c:extLst>
              <c:f>cd!$D$18:$D$21</c:f>
              <c:numCache>
                <c:formatCode>General</c:formatCode>
                <c:ptCount val="4"/>
                <c:pt idx="0">
                  <c:v>27.976092784035028</c:v>
                </c:pt>
                <c:pt idx="1">
                  <c:v>28.024552080097447</c:v>
                </c:pt>
                <c:pt idx="2">
                  <c:v>27.885192910244484</c:v>
                </c:pt>
                <c:pt idx="3">
                  <c:v>30.131950717059432</c:v>
                </c:pt>
              </c:numCache>
            </c:numRef>
          </c:val>
          <c:smooth val="0"/>
          <c:extLst>
            <c:ext xmlns:c16="http://schemas.microsoft.com/office/drawing/2014/chart" uri="{C3380CC4-5D6E-409C-BE32-E72D297353CC}">
              <c16:uniqueId val="{00000002-C9AA-441A-8930-DA0BC3F0A382}"/>
            </c:ext>
          </c:extLst>
        </c:ser>
        <c:dLbls>
          <c:showLegendKey val="0"/>
          <c:showVal val="0"/>
          <c:showCatName val="0"/>
          <c:showSerName val="0"/>
          <c:showPercent val="0"/>
          <c:showBubbleSize val="0"/>
        </c:dLbls>
        <c:marker val="1"/>
        <c:smooth val="0"/>
        <c:axId val="-2060809552"/>
        <c:axId val="-2060805744"/>
      </c:lineChart>
      <c:catAx>
        <c:axId val="-206080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7920"/>
        <c:crosses val="autoZero"/>
        <c:auto val="1"/>
        <c:lblAlgn val="ctr"/>
        <c:lblOffset val="100"/>
        <c:noMultiLvlLbl val="0"/>
      </c:catAx>
      <c:valAx>
        <c:axId val="-206080792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4656"/>
        <c:crosses val="autoZero"/>
        <c:crossBetween val="between"/>
        <c:dispUnits>
          <c:builtInUnit val="thousands"/>
        </c:dispUnits>
      </c:valAx>
      <c:valAx>
        <c:axId val="-206080574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9552"/>
        <c:crosses val="max"/>
        <c:crossBetween val="between"/>
      </c:valAx>
      <c:catAx>
        <c:axId val="-2060809552"/>
        <c:scaling>
          <c:orientation val="minMax"/>
        </c:scaling>
        <c:delete val="1"/>
        <c:axPos val="b"/>
        <c:numFmt formatCode="0.0_ ;\-0.0\ " sourceLinked="1"/>
        <c:majorTickMark val="out"/>
        <c:minorTickMark val="none"/>
        <c:tickLblPos val="nextTo"/>
        <c:crossAx val="-20608057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eprt!$B$17</c:f>
              <c:strCache>
                <c:ptCount val="1"/>
                <c:pt idx="0">
                  <c:v>Presupuesto Reprogramado total</c:v>
                </c:pt>
              </c:strCache>
            </c:strRef>
          </c:tx>
          <c:spPr>
            <a:solidFill>
              <a:schemeClr val="accent2"/>
            </a:solidFill>
            <a:ln>
              <a:noFill/>
            </a:ln>
            <a:effectLst/>
          </c:spPr>
          <c:invertIfNegative val="0"/>
          <c:cat>
            <c:numRef>
              <c:extLst>
                <c:ext xmlns:c15="http://schemas.microsoft.com/office/drawing/2012/chart" uri="{02D57815-91ED-43cb-92C2-25804820EDAC}">
                  <c15:fullRef>
                    <c15:sqref>eprt!$A$18:$A$24</c15:sqref>
                  </c15:fullRef>
                </c:ext>
              </c:extLst>
              <c:f>eprt!$A$18:$A$21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eprt!$B$18:$B$24</c15:sqref>
                  </c15:fullRef>
                </c:ext>
              </c:extLst>
              <c:f>eprt!$B$18:$B$21</c:f>
              <c:numCache>
                <c:formatCode>General</c:formatCode>
                <c:ptCount val="4"/>
                <c:pt idx="0">
                  <c:v>600089.527</c:v>
                </c:pt>
                <c:pt idx="1">
                  <c:v>619034.65599999996</c:v>
                </c:pt>
                <c:pt idx="2">
                  <c:v>683166.41799999995</c:v>
                </c:pt>
                <c:pt idx="3">
                  <c:v>748930.34499999997</c:v>
                </c:pt>
              </c:numCache>
            </c:numRef>
          </c:val>
          <c:extLst>
            <c:ext xmlns:c16="http://schemas.microsoft.com/office/drawing/2014/chart" uri="{C3380CC4-5D6E-409C-BE32-E72D297353CC}">
              <c16:uniqueId val="{00000000-5BCF-4035-8DC5-1B2316A88587}"/>
            </c:ext>
          </c:extLst>
        </c:ser>
        <c:ser>
          <c:idx val="2"/>
          <c:order val="1"/>
          <c:tx>
            <c:strRef>
              <c:f>eprt!$C$17</c:f>
              <c:strCache>
                <c:ptCount val="1"/>
                <c:pt idx="0">
                  <c:v>Presupuesto
Ejercido Total</c:v>
                </c:pt>
              </c:strCache>
            </c:strRef>
          </c:tx>
          <c:spPr>
            <a:solidFill>
              <a:schemeClr val="accent3"/>
            </a:solidFill>
            <a:ln>
              <a:noFill/>
            </a:ln>
            <a:effectLst/>
          </c:spPr>
          <c:invertIfNegative val="0"/>
          <c:cat>
            <c:numRef>
              <c:extLst>
                <c:ext xmlns:c15="http://schemas.microsoft.com/office/drawing/2012/chart" uri="{02D57815-91ED-43cb-92C2-25804820EDAC}">
                  <c15:fullRef>
                    <c15:sqref>eprt!$A$18:$A$24</c15:sqref>
                  </c15:fullRef>
                </c:ext>
              </c:extLst>
              <c:f>eprt!$A$18:$A$21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eprt!$C$18:$C$24</c15:sqref>
                  </c15:fullRef>
                </c:ext>
              </c:extLst>
              <c:f>eprt!$C$18:$C$21</c:f>
              <c:numCache>
                <c:formatCode>General</c:formatCode>
                <c:ptCount val="4"/>
                <c:pt idx="0">
                  <c:v>598040.902</c:v>
                </c:pt>
                <c:pt idx="1">
                  <c:v>617347.74199999997</c:v>
                </c:pt>
                <c:pt idx="2">
                  <c:v>672172.23400000005</c:v>
                </c:pt>
                <c:pt idx="3">
                  <c:v>738205.54500000004</c:v>
                </c:pt>
              </c:numCache>
            </c:numRef>
          </c:val>
          <c:extLst>
            <c:ext xmlns:c16="http://schemas.microsoft.com/office/drawing/2014/chart" uri="{C3380CC4-5D6E-409C-BE32-E72D297353CC}">
              <c16:uniqueId val="{00000001-5BCF-4035-8DC5-1B2316A88587}"/>
            </c:ext>
          </c:extLst>
        </c:ser>
        <c:dLbls>
          <c:showLegendKey val="0"/>
          <c:showVal val="0"/>
          <c:showCatName val="0"/>
          <c:showSerName val="0"/>
          <c:showPercent val="0"/>
          <c:showBubbleSize val="0"/>
        </c:dLbls>
        <c:gapWidth val="0"/>
        <c:axId val="-2060808464"/>
        <c:axId val="-2060805200"/>
      </c:barChart>
      <c:lineChart>
        <c:grouping val="standard"/>
        <c:varyColors val="0"/>
        <c:ser>
          <c:idx val="3"/>
          <c:order val="2"/>
          <c:tx>
            <c:strRef>
              <c:f>eprt!$D$17</c:f>
              <c:strCache>
                <c:ptCount val="1"/>
                <c:pt idx="0">
                  <c:v>Evolución del Presupuesto Reprogramado Total</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eprt!$A$18:$A$24</c15:sqref>
                  </c15:fullRef>
                </c:ext>
              </c:extLst>
              <c:f>eprt!$A$18:$A$21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eprt!$D$18:$D$24</c15:sqref>
                  </c15:fullRef>
                </c:ext>
              </c:extLst>
              <c:f>eprt!$D$18:$D$21</c:f>
              <c:numCache>
                <c:formatCode>General</c:formatCode>
                <c:ptCount val="4"/>
                <c:pt idx="0">
                  <c:v>99.65861343885777</c:v>
                </c:pt>
                <c:pt idx="1">
                  <c:v>99.727492801307719</c:v>
                </c:pt>
                <c:pt idx="2">
                  <c:v>98.390701927037654</c:v>
                </c:pt>
                <c:pt idx="3">
                  <c:v>98.567984316351883</c:v>
                </c:pt>
              </c:numCache>
            </c:numRef>
          </c:val>
          <c:smooth val="0"/>
          <c:extLst>
            <c:ext xmlns:c16="http://schemas.microsoft.com/office/drawing/2014/chart" uri="{C3380CC4-5D6E-409C-BE32-E72D297353CC}">
              <c16:uniqueId val="{00000002-5BCF-4035-8DC5-1B2316A88587}"/>
            </c:ext>
          </c:extLst>
        </c:ser>
        <c:dLbls>
          <c:showLegendKey val="0"/>
          <c:showVal val="0"/>
          <c:showCatName val="0"/>
          <c:showSerName val="0"/>
          <c:showPercent val="0"/>
          <c:showBubbleSize val="0"/>
        </c:dLbls>
        <c:marker val="1"/>
        <c:smooth val="0"/>
        <c:axId val="-2060807376"/>
        <c:axId val="-2060819344"/>
      </c:lineChart>
      <c:catAx>
        <c:axId val="-206080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5200"/>
        <c:crosses val="autoZero"/>
        <c:auto val="1"/>
        <c:lblAlgn val="ctr"/>
        <c:lblOffset val="100"/>
        <c:noMultiLvlLbl val="0"/>
      </c:catAx>
      <c:valAx>
        <c:axId val="-20608052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8464"/>
        <c:crosses val="autoZero"/>
        <c:crossBetween val="between"/>
        <c:dispUnits>
          <c:builtInUnit val="thousands"/>
        </c:dispUnits>
      </c:valAx>
      <c:valAx>
        <c:axId val="-206081934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7376"/>
        <c:crosses val="max"/>
        <c:crossBetween val="between"/>
      </c:valAx>
      <c:catAx>
        <c:axId val="-2060807376"/>
        <c:scaling>
          <c:orientation val="minMax"/>
        </c:scaling>
        <c:delete val="1"/>
        <c:axPos val="b"/>
        <c:numFmt formatCode="General" sourceLinked="1"/>
        <c:majorTickMark val="out"/>
        <c:minorTickMark val="none"/>
        <c:tickLblPos val="nextTo"/>
        <c:crossAx val="-2060819344"/>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epr!$B$17</c:f>
              <c:strCache>
                <c:ptCount val="1"/>
                <c:pt idx="0">
                  <c:v>Presupuesto Reprogramado
(Recursos Fiscales)</c:v>
                </c:pt>
              </c:strCache>
            </c:strRef>
          </c:tx>
          <c:spPr>
            <a:solidFill>
              <a:schemeClr val="accent2"/>
            </a:solidFill>
            <a:ln>
              <a:noFill/>
            </a:ln>
            <a:effectLst/>
          </c:spPr>
          <c:invertIfNegative val="0"/>
          <c:cat>
            <c:numRef>
              <c:extLst>
                <c:ext xmlns:c15="http://schemas.microsoft.com/office/drawing/2012/chart" uri="{02D57815-91ED-43cb-92C2-25804820EDAC}">
                  <c15:fullRef>
                    <c15:sqref>epr!$A$18:$A$24</c15:sqref>
                  </c15:fullRef>
                </c:ext>
              </c:extLst>
              <c:f>epr!$A$18:$A$21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epr!$B$18:$B$24</c15:sqref>
                  </c15:fullRef>
                </c:ext>
              </c:extLst>
              <c:f>epr!$B$18:$B$21</c:f>
              <c:numCache>
                <c:formatCode>General</c:formatCode>
                <c:ptCount val="4"/>
                <c:pt idx="0">
                  <c:v>585973.95600000001</c:v>
                </c:pt>
                <c:pt idx="1">
                  <c:v>599548.57799999998</c:v>
                </c:pt>
                <c:pt idx="2">
                  <c:v>666637.12600000005</c:v>
                </c:pt>
                <c:pt idx="3">
                  <c:v>732401.05299999996</c:v>
                </c:pt>
              </c:numCache>
            </c:numRef>
          </c:val>
          <c:extLst>
            <c:ext xmlns:c16="http://schemas.microsoft.com/office/drawing/2014/chart" uri="{C3380CC4-5D6E-409C-BE32-E72D297353CC}">
              <c16:uniqueId val="{00000000-99AD-4FD4-B56F-86968584326B}"/>
            </c:ext>
          </c:extLst>
        </c:ser>
        <c:ser>
          <c:idx val="2"/>
          <c:order val="1"/>
          <c:tx>
            <c:strRef>
              <c:f>epr!$C$17</c:f>
              <c:strCache>
                <c:ptCount val="1"/>
                <c:pt idx="0">
                  <c:v>Presupuesto Ejercido (Recursos Fiscales)</c:v>
                </c:pt>
              </c:strCache>
            </c:strRef>
          </c:tx>
          <c:spPr>
            <a:solidFill>
              <a:schemeClr val="accent3"/>
            </a:solidFill>
            <a:ln>
              <a:noFill/>
            </a:ln>
            <a:effectLst/>
          </c:spPr>
          <c:invertIfNegative val="0"/>
          <c:cat>
            <c:numRef>
              <c:extLst>
                <c:ext xmlns:c15="http://schemas.microsoft.com/office/drawing/2012/chart" uri="{02D57815-91ED-43cb-92C2-25804820EDAC}">
                  <c15:fullRef>
                    <c15:sqref>epr!$A$18:$A$24</c15:sqref>
                  </c15:fullRef>
                </c:ext>
              </c:extLst>
              <c:f>epr!$A$18:$A$21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epr!$C$18:$C$24</c15:sqref>
                  </c15:fullRef>
                </c:ext>
              </c:extLst>
              <c:f>epr!$C$18:$C$21</c:f>
              <c:numCache>
                <c:formatCode>General</c:formatCode>
                <c:ptCount val="4"/>
                <c:pt idx="0">
                  <c:v>585964.32999999996</c:v>
                </c:pt>
                <c:pt idx="1">
                  <c:v>599548.57799999998</c:v>
                </c:pt>
                <c:pt idx="2">
                  <c:v>666637.12600000005</c:v>
                </c:pt>
                <c:pt idx="3">
                  <c:v>732401.05299999996</c:v>
                </c:pt>
              </c:numCache>
            </c:numRef>
          </c:val>
          <c:extLst>
            <c:ext xmlns:c16="http://schemas.microsoft.com/office/drawing/2014/chart" uri="{C3380CC4-5D6E-409C-BE32-E72D297353CC}">
              <c16:uniqueId val="{00000001-99AD-4FD4-B56F-86968584326B}"/>
            </c:ext>
          </c:extLst>
        </c:ser>
        <c:dLbls>
          <c:showLegendKey val="0"/>
          <c:showVal val="0"/>
          <c:showCatName val="0"/>
          <c:showSerName val="0"/>
          <c:showPercent val="0"/>
          <c:showBubbleSize val="0"/>
        </c:dLbls>
        <c:gapWidth val="0"/>
        <c:axId val="-2060810640"/>
        <c:axId val="-2060817712"/>
      </c:barChart>
      <c:lineChart>
        <c:grouping val="standard"/>
        <c:varyColors val="0"/>
        <c:ser>
          <c:idx val="3"/>
          <c:order val="2"/>
          <c:tx>
            <c:strRef>
              <c:f>epr!$D$17</c:f>
              <c:strCache>
                <c:ptCount val="1"/>
                <c:pt idx="0">
                  <c:v>Evolución del Presupuesto Reprogramado
(Recursos fiscales)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epr!$A$18:$A$24</c15:sqref>
                  </c15:fullRef>
                </c:ext>
              </c:extLst>
              <c:f>epr!$A$18:$A$21</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epr!$D$18:$D$24</c15:sqref>
                  </c15:fullRef>
                </c:ext>
              </c:extLst>
              <c:f>epr!$D$18:$D$21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99AD-4FD4-B56F-86968584326B}"/>
            </c:ext>
          </c:extLst>
        </c:ser>
        <c:dLbls>
          <c:showLegendKey val="0"/>
          <c:showVal val="0"/>
          <c:showCatName val="0"/>
          <c:showSerName val="0"/>
          <c:showPercent val="0"/>
          <c:showBubbleSize val="0"/>
        </c:dLbls>
        <c:marker val="1"/>
        <c:smooth val="0"/>
        <c:axId val="-2060804112"/>
        <c:axId val="-2060811184"/>
      </c:lineChart>
      <c:catAx>
        <c:axId val="-206081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7712"/>
        <c:crosses val="autoZero"/>
        <c:auto val="1"/>
        <c:lblAlgn val="ctr"/>
        <c:lblOffset val="100"/>
        <c:noMultiLvlLbl val="0"/>
      </c:catAx>
      <c:valAx>
        <c:axId val="-2060817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0640"/>
        <c:crosses val="autoZero"/>
        <c:crossBetween val="between"/>
        <c:dispUnits>
          <c:builtInUnit val="thousands"/>
        </c:dispUnits>
      </c:valAx>
      <c:valAx>
        <c:axId val="-206081118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4112"/>
        <c:crosses val="max"/>
        <c:crossBetween val="between"/>
      </c:valAx>
      <c:catAx>
        <c:axId val="-2060804112"/>
        <c:scaling>
          <c:orientation val="minMax"/>
        </c:scaling>
        <c:delete val="1"/>
        <c:axPos val="b"/>
        <c:numFmt formatCode="General" sourceLinked="1"/>
        <c:majorTickMark val="out"/>
        <c:minorTickMark val="none"/>
        <c:tickLblPos val="nextTo"/>
        <c:crossAx val="-2060811184"/>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6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wmf"/><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wmf"/><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wmf"/><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wmf"/><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134472</xdr:colOff>
      <xdr:row>2</xdr:row>
      <xdr:rowOff>121315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3462618" cy="5023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63500</xdr:colOff>
      <xdr:row>33</xdr:row>
      <xdr:rowOff>103188</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158750</xdr:colOff>
      <xdr:row>33</xdr:row>
      <xdr:rowOff>103188</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0</xdr:colOff>
      <xdr:row>33</xdr:row>
      <xdr:rowOff>103188</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82550</xdr:colOff>
      <xdr:row>33</xdr:row>
      <xdr:rowOff>103188</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xdr:from>
      <xdr:col>1</xdr:col>
      <xdr:colOff>0</xdr:colOff>
      <xdr:row>0</xdr:row>
      <xdr:rowOff>59995</xdr:rowOff>
    </xdr:from>
    <xdr:to>
      <xdr:col>1</xdr:col>
      <xdr:colOff>0</xdr:colOff>
      <xdr:row>2</xdr:row>
      <xdr:rowOff>2845</xdr:rowOff>
    </xdr:to>
    <xdr:pic>
      <xdr:nvPicPr>
        <xdr:cNvPr id="4" name="Picture 27" descr="Logos CONALEP COLOR">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82550</xdr:colOff>
      <xdr:row>33</xdr:row>
      <xdr:rowOff>103188</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44450</xdr:colOff>
      <xdr:row>33</xdr:row>
      <xdr:rowOff>103188</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149086</xdr:colOff>
      <xdr:row>6</xdr:row>
      <xdr:rowOff>16566</xdr:rowOff>
    </xdr:from>
    <xdr:to>
      <xdr:col>5</xdr:col>
      <xdr:colOff>904875</xdr:colOff>
      <xdr:row>11</xdr:row>
      <xdr:rowOff>228601</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716636</xdr:colOff>
      <xdr:row>2</xdr:row>
      <xdr:rowOff>123000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394230</xdr:colOff>
      <xdr:row>5</xdr:row>
      <xdr:rowOff>87312</xdr:rowOff>
    </xdr:from>
    <xdr:to>
      <xdr:col>5</xdr:col>
      <xdr:colOff>805605</xdr:colOff>
      <xdr:row>11</xdr:row>
      <xdr:rowOff>161395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681435</xdr:colOff>
      <xdr:row>2</xdr:row>
      <xdr:rowOff>123000</xdr:rowOff>
    </xdr:to>
    <xdr:pic>
      <xdr:nvPicPr>
        <xdr:cNvPr id="5" name="Imagen 4">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0" y="0"/>
          <a:ext cx="3300810" cy="50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348330</xdr:colOff>
      <xdr:row>6</xdr:row>
      <xdr:rowOff>48660</xdr:rowOff>
    </xdr:from>
    <xdr:to>
      <xdr:col>5</xdr:col>
      <xdr:colOff>759705</xdr:colOff>
      <xdr:row>12</xdr:row>
      <xdr:rowOff>35431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792560</xdr:colOff>
      <xdr:row>2</xdr:row>
      <xdr:rowOff>123000</xdr:rowOff>
    </xdr:to>
    <xdr:pic>
      <xdr:nvPicPr>
        <xdr:cNvPr id="5" name="Imagen 4">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0" y="0"/>
          <a:ext cx="3300810" cy="50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149086</xdr:colOff>
      <xdr:row>6</xdr:row>
      <xdr:rowOff>47625</xdr:rowOff>
    </xdr:from>
    <xdr:to>
      <xdr:col>5</xdr:col>
      <xdr:colOff>968375</xdr:colOff>
      <xdr:row>12</xdr:row>
      <xdr:rowOff>24848</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716636</xdr:colOff>
      <xdr:row>2</xdr:row>
      <xdr:rowOff>123000</xdr:rowOff>
    </xdr:to>
    <xdr:pic>
      <xdr:nvPicPr>
        <xdr:cNvPr id="5" name="Imagen 4">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0" y="0"/>
          <a:ext cx="3300810" cy="50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149086</xdr:colOff>
      <xdr:row>6</xdr:row>
      <xdr:rowOff>47625</xdr:rowOff>
    </xdr:from>
    <xdr:to>
      <xdr:col>5</xdr:col>
      <xdr:colOff>968375</xdr:colOff>
      <xdr:row>12</xdr:row>
      <xdr:rowOff>24848</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719535</xdr:colOff>
      <xdr:row>2</xdr:row>
      <xdr:rowOff>123000</xdr:rowOff>
    </xdr:to>
    <xdr:pic>
      <xdr:nvPicPr>
        <xdr:cNvPr id="5" name="Imagen 4">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0" y="0"/>
          <a:ext cx="3300810" cy="50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125942</xdr:colOff>
      <xdr:row>5</xdr:row>
      <xdr:rowOff>61912</xdr:rowOff>
    </xdr:from>
    <xdr:to>
      <xdr:col>5</xdr:col>
      <xdr:colOff>885825</xdr:colOff>
      <xdr:row>12</xdr:row>
      <xdr:rowOff>28575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0</xdr:rowOff>
    </xdr:from>
    <xdr:ext cx="2755624" cy="400050"/>
    <xdr:pic>
      <xdr:nvPicPr>
        <xdr:cNvPr id="3" name="Imagen 2" descr="EDUCACION_CONALEP_horizontal_color">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755624" cy="400050"/>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755624" cy="400050"/>
    <xdr:pic>
      <xdr:nvPicPr>
        <xdr:cNvPr id="3" name="Imagen 2" descr="EDUCACION_CONALEP_horizontal_color">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55624" cy="400050"/>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176212</xdr:rowOff>
    </xdr:from>
    <xdr:to>
      <xdr:col>4</xdr:col>
      <xdr:colOff>38100</xdr:colOff>
      <xdr:row>33</xdr:row>
      <xdr:rowOff>95250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bajo\bases_datos\Indicadores\SistemaConsultaIndicadores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alepedu-my.sharepoint.com/Trabajo/bases_datos/Indicadores/SistemaConsultaIndicadores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rabajo\bases_datos\Indicadores\SistemaConsultaIndicadores_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nalepedu-my.sharepoint.com/2008/INDICADORES/2007/4to%20trimestre/recibidos/INDICADORES/3er%20trimestre/definitivos/BajaCalifornia/Tec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NacionalCobertura791132361136" displayName="NacionalCobertura791132361136" ref="A7:B12" totalsRowShown="0" headerRowDxfId="27" dataDxfId="26">
  <tableColumns count="2">
    <tableColumn id="1" name="Año" dataDxfId="25"/>
    <tableColumn id="2" name="Valor" dataDxfId="24">
      <calculatedColumnFormula>#REF!</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NacionalCobertura79113236" displayName="NacionalCobertura79113236" ref="A7:B12" totalsRowShown="0" headerRowDxfId="23" dataDxfId="22">
  <tableColumns count="2">
    <tableColumn id="1" name="Año" dataDxfId="21"/>
    <tableColumn id="2" name="Valor" dataDxfId="20">
      <calculatedColumnFormula>#REF!</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NacionalCobertura7911323694" displayName="NacionalCobertura7911323694" ref="A7:B12" totalsRowShown="0" headerRowDxfId="19" dataDxfId="18">
  <tableColumns count="2">
    <tableColumn id="1" name="Año" dataDxfId="17"/>
    <tableColumn id="2" name="Valor" dataDxfId="16">
      <calculatedColumnFormula>#REF!</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4" name="NacionalCobertura7911323611" displayName="NacionalCobertura7911323611" ref="A7:B12" totalsRowShown="0" headerRowDxfId="15" dataDxfId="14">
  <tableColumns count="2">
    <tableColumn id="1" name="Año" dataDxfId="13"/>
    <tableColumn id="2" name="Valor" dataDxfId="12">
      <calculatedColumnFormula>#REF!</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5" name="NacionalCobertura79113236116" displayName="NacionalCobertura79113236116" ref="A7:B12" totalsRowShown="0" headerRowDxfId="11" dataDxfId="10">
  <tableColumns count="2">
    <tableColumn id="1" name="Año" dataDxfId="9"/>
    <tableColumn id="2" name="Valor" dataDxfId="8">
      <calculatedColumnFormula>#REF!</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6" name="NacionalCobertura7911323612" displayName="NacionalCobertura7911323612" ref="A7:B12" totalsRowShown="0" headerRowDxfId="7" dataDxfId="6">
  <tableColumns count="2">
    <tableColumn id="1" name="Año" dataDxfId="5"/>
    <tableColumn id="2" name="Valor" dataDxfId="4">
      <calculatedColumnFormula>#REF!</calculatedColumnFormula>
    </tableColumn>
  </tableColumns>
  <tableStyleInfo name="TableStyleLight1" showFirstColumn="0" showLastColumn="0" showRowStripes="1" showColumnStripes="0"/>
</table>
</file>

<file path=xl/tables/table7.xml><?xml version="1.0" encoding="utf-8"?>
<table xmlns="http://schemas.openxmlformats.org/spreadsheetml/2006/main" id="7" name="NacionalCobertura79113236128" displayName="NacionalCobertura79113236128" ref="A7:B8" totalsRowShown="0" headerRowDxfId="3" dataDxfId="2">
  <tableColumns count="2">
    <tableColumn id="1" name="Año" dataDxfId="1"/>
    <tableColumn id="2" name="Valor" dataDxfId="0">
      <calculatedColumnFormula>D46</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showWhiteSpace="0" view="pageBreakPreview" zoomScale="115" zoomScaleNormal="100" zoomScaleSheetLayoutView="115" zoomScalePageLayoutView="75" workbookViewId="0">
      <selection activeCell="J13" sqref="J13"/>
    </sheetView>
  </sheetViews>
  <sheetFormatPr baseColWidth="10" defaultRowHeight="15" x14ac:dyDescent="0.3"/>
  <cols>
    <col min="1" max="1" width="4.42578125" style="44" customWidth="1"/>
    <col min="2" max="2" width="30.7109375" style="44" customWidth="1"/>
    <col min="3" max="6" width="14.7109375" style="44" customWidth="1"/>
    <col min="7" max="249" width="11.42578125" style="44"/>
    <col min="250" max="250" width="5.42578125" style="44" customWidth="1"/>
    <col min="251" max="251" width="25.42578125" style="44" customWidth="1"/>
    <col min="252" max="252" width="9.140625" style="44" customWidth="1"/>
    <col min="253" max="253" width="8.42578125" style="44" customWidth="1"/>
    <col min="254" max="254" width="33.5703125" style="44" customWidth="1"/>
    <col min="255" max="255" width="11.140625" style="44" customWidth="1"/>
    <col min="256" max="505" width="11.42578125" style="44"/>
    <col min="506" max="506" width="5.42578125" style="44" customWidth="1"/>
    <col min="507" max="507" width="25.42578125" style="44" customWidth="1"/>
    <col min="508" max="508" width="9.140625" style="44" customWidth="1"/>
    <col min="509" max="509" width="8.42578125" style="44" customWidth="1"/>
    <col min="510" max="510" width="33.5703125" style="44" customWidth="1"/>
    <col min="511" max="511" width="11.140625" style="44" customWidth="1"/>
    <col min="512" max="761" width="11.42578125" style="44"/>
    <col min="762" max="762" width="5.42578125" style="44" customWidth="1"/>
    <col min="763" max="763" width="25.42578125" style="44" customWidth="1"/>
    <col min="764" max="764" width="9.140625" style="44" customWidth="1"/>
    <col min="765" max="765" width="8.42578125" style="44" customWidth="1"/>
    <col min="766" max="766" width="33.5703125" style="44" customWidth="1"/>
    <col min="767" max="767" width="11.140625" style="44" customWidth="1"/>
    <col min="768" max="1017" width="11.42578125" style="44"/>
    <col min="1018" max="1018" width="5.42578125" style="44" customWidth="1"/>
    <col min="1019" max="1019" width="25.42578125" style="44" customWidth="1"/>
    <col min="1020" max="1020" width="9.140625" style="44" customWidth="1"/>
    <col min="1021" max="1021" width="8.42578125" style="44" customWidth="1"/>
    <col min="1022" max="1022" width="33.5703125" style="44" customWidth="1"/>
    <col min="1023" max="1023" width="11.140625" style="44" customWidth="1"/>
    <col min="1024" max="1273" width="11.42578125" style="44"/>
    <col min="1274" max="1274" width="5.42578125" style="44" customWidth="1"/>
    <col min="1275" max="1275" width="25.42578125" style="44" customWidth="1"/>
    <col min="1276" max="1276" width="9.140625" style="44" customWidth="1"/>
    <col min="1277" max="1277" width="8.42578125" style="44" customWidth="1"/>
    <col min="1278" max="1278" width="33.5703125" style="44" customWidth="1"/>
    <col min="1279" max="1279" width="11.140625" style="44" customWidth="1"/>
    <col min="1280" max="1529" width="11.42578125" style="44"/>
    <col min="1530" max="1530" width="5.42578125" style="44" customWidth="1"/>
    <col min="1531" max="1531" width="25.42578125" style="44" customWidth="1"/>
    <col min="1532" max="1532" width="9.140625" style="44" customWidth="1"/>
    <col min="1533" max="1533" width="8.42578125" style="44" customWidth="1"/>
    <col min="1534" max="1534" width="33.5703125" style="44" customWidth="1"/>
    <col min="1535" max="1535" width="11.140625" style="44" customWidth="1"/>
    <col min="1536" max="1785" width="11.42578125" style="44"/>
    <col min="1786" max="1786" width="5.42578125" style="44" customWidth="1"/>
    <col min="1787" max="1787" width="25.42578125" style="44" customWidth="1"/>
    <col min="1788" max="1788" width="9.140625" style="44" customWidth="1"/>
    <col min="1789" max="1789" width="8.42578125" style="44" customWidth="1"/>
    <col min="1790" max="1790" width="33.5703125" style="44" customWidth="1"/>
    <col min="1791" max="1791" width="11.140625" style="44" customWidth="1"/>
    <col min="1792" max="2041" width="11.42578125" style="44"/>
    <col min="2042" max="2042" width="5.42578125" style="44" customWidth="1"/>
    <col min="2043" max="2043" width="25.42578125" style="44" customWidth="1"/>
    <col min="2044" max="2044" width="9.140625" style="44" customWidth="1"/>
    <col min="2045" max="2045" width="8.42578125" style="44" customWidth="1"/>
    <col min="2046" max="2046" width="33.5703125" style="44" customWidth="1"/>
    <col min="2047" max="2047" width="11.140625" style="44" customWidth="1"/>
    <col min="2048" max="2297" width="11.42578125" style="44"/>
    <col min="2298" max="2298" width="5.42578125" style="44" customWidth="1"/>
    <col min="2299" max="2299" width="25.42578125" style="44" customWidth="1"/>
    <col min="2300" max="2300" width="9.140625" style="44" customWidth="1"/>
    <col min="2301" max="2301" width="8.42578125" style="44" customWidth="1"/>
    <col min="2302" max="2302" width="33.5703125" style="44" customWidth="1"/>
    <col min="2303" max="2303" width="11.140625" style="44" customWidth="1"/>
    <col min="2304" max="2553" width="11.42578125" style="44"/>
    <col min="2554" max="2554" width="5.42578125" style="44" customWidth="1"/>
    <col min="2555" max="2555" width="25.42578125" style="44" customWidth="1"/>
    <col min="2556" max="2556" width="9.140625" style="44" customWidth="1"/>
    <col min="2557" max="2557" width="8.42578125" style="44" customWidth="1"/>
    <col min="2558" max="2558" width="33.5703125" style="44" customWidth="1"/>
    <col min="2559" max="2559" width="11.140625" style="44" customWidth="1"/>
    <col min="2560" max="2809" width="11.42578125" style="44"/>
    <col min="2810" max="2810" width="5.42578125" style="44" customWidth="1"/>
    <col min="2811" max="2811" width="25.42578125" style="44" customWidth="1"/>
    <col min="2812" max="2812" width="9.140625" style="44" customWidth="1"/>
    <col min="2813" max="2813" width="8.42578125" style="44" customWidth="1"/>
    <col min="2814" max="2814" width="33.5703125" style="44" customWidth="1"/>
    <col min="2815" max="2815" width="11.140625" style="44" customWidth="1"/>
    <col min="2816" max="3065" width="11.42578125" style="44"/>
    <col min="3066" max="3066" width="5.42578125" style="44" customWidth="1"/>
    <col min="3067" max="3067" width="25.42578125" style="44" customWidth="1"/>
    <col min="3068" max="3068" width="9.140625" style="44" customWidth="1"/>
    <col min="3069" max="3069" width="8.42578125" style="44" customWidth="1"/>
    <col min="3070" max="3070" width="33.5703125" style="44" customWidth="1"/>
    <col min="3071" max="3071" width="11.140625" style="44" customWidth="1"/>
    <col min="3072" max="3321" width="11.42578125" style="44"/>
    <col min="3322" max="3322" width="5.42578125" style="44" customWidth="1"/>
    <col min="3323" max="3323" width="25.42578125" style="44" customWidth="1"/>
    <col min="3324" max="3324" width="9.140625" style="44" customWidth="1"/>
    <col min="3325" max="3325" width="8.42578125" style="44" customWidth="1"/>
    <col min="3326" max="3326" width="33.5703125" style="44" customWidth="1"/>
    <col min="3327" max="3327" width="11.140625" style="44" customWidth="1"/>
    <col min="3328" max="3577" width="11.42578125" style="44"/>
    <col min="3578" max="3578" width="5.42578125" style="44" customWidth="1"/>
    <col min="3579" max="3579" width="25.42578125" style="44" customWidth="1"/>
    <col min="3580" max="3580" width="9.140625" style="44" customWidth="1"/>
    <col min="3581" max="3581" width="8.42578125" style="44" customWidth="1"/>
    <col min="3582" max="3582" width="33.5703125" style="44" customWidth="1"/>
    <col min="3583" max="3583" width="11.140625" style="44" customWidth="1"/>
    <col min="3584" max="3833" width="11.42578125" style="44"/>
    <col min="3834" max="3834" width="5.42578125" style="44" customWidth="1"/>
    <col min="3835" max="3835" width="25.42578125" style="44" customWidth="1"/>
    <col min="3836" max="3836" width="9.140625" style="44" customWidth="1"/>
    <col min="3837" max="3837" width="8.42578125" style="44" customWidth="1"/>
    <col min="3838" max="3838" width="33.5703125" style="44" customWidth="1"/>
    <col min="3839" max="3839" width="11.140625" style="44" customWidth="1"/>
    <col min="3840" max="4089" width="11.42578125" style="44"/>
    <col min="4090" max="4090" width="5.42578125" style="44" customWidth="1"/>
    <col min="4091" max="4091" width="25.42578125" style="44" customWidth="1"/>
    <col min="4092" max="4092" width="9.140625" style="44" customWidth="1"/>
    <col min="4093" max="4093" width="8.42578125" style="44" customWidth="1"/>
    <col min="4094" max="4094" width="33.5703125" style="44" customWidth="1"/>
    <col min="4095" max="4095" width="11.140625" style="44" customWidth="1"/>
    <col min="4096" max="4345" width="11.42578125" style="44"/>
    <col min="4346" max="4346" width="5.42578125" style="44" customWidth="1"/>
    <col min="4347" max="4347" width="25.42578125" style="44" customWidth="1"/>
    <col min="4348" max="4348" width="9.140625" style="44" customWidth="1"/>
    <col min="4349" max="4349" width="8.42578125" style="44" customWidth="1"/>
    <col min="4350" max="4350" width="33.5703125" style="44" customWidth="1"/>
    <col min="4351" max="4351" width="11.140625" style="44" customWidth="1"/>
    <col min="4352" max="4601" width="11.42578125" style="44"/>
    <col min="4602" max="4602" width="5.42578125" style="44" customWidth="1"/>
    <col min="4603" max="4603" width="25.42578125" style="44" customWidth="1"/>
    <col min="4604" max="4604" width="9.140625" style="44" customWidth="1"/>
    <col min="4605" max="4605" width="8.42578125" style="44" customWidth="1"/>
    <col min="4606" max="4606" width="33.5703125" style="44" customWidth="1"/>
    <col min="4607" max="4607" width="11.140625" style="44" customWidth="1"/>
    <col min="4608" max="4857" width="11.42578125" style="44"/>
    <col min="4858" max="4858" width="5.42578125" style="44" customWidth="1"/>
    <col min="4859" max="4859" width="25.42578125" style="44" customWidth="1"/>
    <col min="4860" max="4860" width="9.140625" style="44" customWidth="1"/>
    <col min="4861" max="4861" width="8.42578125" style="44" customWidth="1"/>
    <col min="4862" max="4862" width="33.5703125" style="44" customWidth="1"/>
    <col min="4863" max="4863" width="11.140625" style="44" customWidth="1"/>
    <col min="4864" max="5113" width="11.42578125" style="44"/>
    <col min="5114" max="5114" width="5.42578125" style="44" customWidth="1"/>
    <col min="5115" max="5115" width="25.42578125" style="44" customWidth="1"/>
    <col min="5116" max="5116" width="9.140625" style="44" customWidth="1"/>
    <col min="5117" max="5117" width="8.42578125" style="44" customWidth="1"/>
    <col min="5118" max="5118" width="33.5703125" style="44" customWidth="1"/>
    <col min="5119" max="5119" width="11.140625" style="44" customWidth="1"/>
    <col min="5120" max="5369" width="11.42578125" style="44"/>
    <col min="5370" max="5370" width="5.42578125" style="44" customWidth="1"/>
    <col min="5371" max="5371" width="25.42578125" style="44" customWidth="1"/>
    <col min="5372" max="5372" width="9.140625" style="44" customWidth="1"/>
    <col min="5373" max="5373" width="8.42578125" style="44" customWidth="1"/>
    <col min="5374" max="5374" width="33.5703125" style="44" customWidth="1"/>
    <col min="5375" max="5375" width="11.140625" style="44" customWidth="1"/>
    <col min="5376" max="5625" width="11.42578125" style="44"/>
    <col min="5626" max="5626" width="5.42578125" style="44" customWidth="1"/>
    <col min="5627" max="5627" width="25.42578125" style="44" customWidth="1"/>
    <col min="5628" max="5628" width="9.140625" style="44" customWidth="1"/>
    <col min="5629" max="5629" width="8.42578125" style="44" customWidth="1"/>
    <col min="5630" max="5630" width="33.5703125" style="44" customWidth="1"/>
    <col min="5631" max="5631" width="11.140625" style="44" customWidth="1"/>
    <col min="5632" max="5881" width="11.42578125" style="44"/>
    <col min="5882" max="5882" width="5.42578125" style="44" customWidth="1"/>
    <col min="5883" max="5883" width="25.42578125" style="44" customWidth="1"/>
    <col min="5884" max="5884" width="9.140625" style="44" customWidth="1"/>
    <col min="5885" max="5885" width="8.42578125" style="44" customWidth="1"/>
    <col min="5886" max="5886" width="33.5703125" style="44" customWidth="1"/>
    <col min="5887" max="5887" width="11.140625" style="44" customWidth="1"/>
    <col min="5888" max="6137" width="11.42578125" style="44"/>
    <col min="6138" max="6138" width="5.42578125" style="44" customWidth="1"/>
    <col min="6139" max="6139" width="25.42578125" style="44" customWidth="1"/>
    <col min="6140" max="6140" width="9.140625" style="44" customWidth="1"/>
    <col min="6141" max="6141" width="8.42578125" style="44" customWidth="1"/>
    <col min="6142" max="6142" width="33.5703125" style="44" customWidth="1"/>
    <col min="6143" max="6143" width="11.140625" style="44" customWidth="1"/>
    <col min="6144" max="6393" width="11.42578125" style="44"/>
    <col min="6394" max="6394" width="5.42578125" style="44" customWidth="1"/>
    <col min="6395" max="6395" width="25.42578125" style="44" customWidth="1"/>
    <col min="6396" max="6396" width="9.140625" style="44" customWidth="1"/>
    <col min="6397" max="6397" width="8.42578125" style="44" customWidth="1"/>
    <col min="6398" max="6398" width="33.5703125" style="44" customWidth="1"/>
    <col min="6399" max="6399" width="11.140625" style="44" customWidth="1"/>
    <col min="6400" max="6649" width="11.42578125" style="44"/>
    <col min="6650" max="6650" width="5.42578125" style="44" customWidth="1"/>
    <col min="6651" max="6651" width="25.42578125" style="44" customWidth="1"/>
    <col min="6652" max="6652" width="9.140625" style="44" customWidth="1"/>
    <col min="6653" max="6653" width="8.42578125" style="44" customWidth="1"/>
    <col min="6654" max="6654" width="33.5703125" style="44" customWidth="1"/>
    <col min="6655" max="6655" width="11.140625" style="44" customWidth="1"/>
    <col min="6656" max="6905" width="11.42578125" style="44"/>
    <col min="6906" max="6906" width="5.42578125" style="44" customWidth="1"/>
    <col min="6907" max="6907" width="25.42578125" style="44" customWidth="1"/>
    <col min="6908" max="6908" width="9.140625" style="44" customWidth="1"/>
    <col min="6909" max="6909" width="8.42578125" style="44" customWidth="1"/>
    <col min="6910" max="6910" width="33.5703125" style="44" customWidth="1"/>
    <col min="6911" max="6911" width="11.140625" style="44" customWidth="1"/>
    <col min="6912" max="7161" width="11.42578125" style="44"/>
    <col min="7162" max="7162" width="5.42578125" style="44" customWidth="1"/>
    <col min="7163" max="7163" width="25.42578125" style="44" customWidth="1"/>
    <col min="7164" max="7164" width="9.140625" style="44" customWidth="1"/>
    <col min="7165" max="7165" width="8.42578125" style="44" customWidth="1"/>
    <col min="7166" max="7166" width="33.5703125" style="44" customWidth="1"/>
    <col min="7167" max="7167" width="11.140625" style="44" customWidth="1"/>
    <col min="7168" max="7417" width="11.42578125" style="44"/>
    <col min="7418" max="7418" width="5.42578125" style="44" customWidth="1"/>
    <col min="7419" max="7419" width="25.42578125" style="44" customWidth="1"/>
    <col min="7420" max="7420" width="9.140625" style="44" customWidth="1"/>
    <col min="7421" max="7421" width="8.42578125" style="44" customWidth="1"/>
    <col min="7422" max="7422" width="33.5703125" style="44" customWidth="1"/>
    <col min="7423" max="7423" width="11.140625" style="44" customWidth="1"/>
    <col min="7424" max="7673" width="11.42578125" style="44"/>
    <col min="7674" max="7674" width="5.42578125" style="44" customWidth="1"/>
    <col min="7675" max="7675" width="25.42578125" style="44" customWidth="1"/>
    <col min="7676" max="7676" width="9.140625" style="44" customWidth="1"/>
    <col min="7677" max="7677" width="8.42578125" style="44" customWidth="1"/>
    <col min="7678" max="7678" width="33.5703125" style="44" customWidth="1"/>
    <col min="7679" max="7679" width="11.140625" style="44" customWidth="1"/>
    <col min="7680" max="7929" width="11.42578125" style="44"/>
    <col min="7930" max="7930" width="5.42578125" style="44" customWidth="1"/>
    <col min="7931" max="7931" width="25.42578125" style="44" customWidth="1"/>
    <col min="7932" max="7932" width="9.140625" style="44" customWidth="1"/>
    <col min="7933" max="7933" width="8.42578125" style="44" customWidth="1"/>
    <col min="7934" max="7934" width="33.5703125" style="44" customWidth="1"/>
    <col min="7935" max="7935" width="11.140625" style="44" customWidth="1"/>
    <col min="7936" max="8185" width="11.42578125" style="44"/>
    <col min="8186" max="8186" width="5.42578125" style="44" customWidth="1"/>
    <col min="8187" max="8187" width="25.42578125" style="44" customWidth="1"/>
    <col min="8188" max="8188" width="9.140625" style="44" customWidth="1"/>
    <col min="8189" max="8189" width="8.42578125" style="44" customWidth="1"/>
    <col min="8190" max="8190" width="33.5703125" style="44" customWidth="1"/>
    <col min="8191" max="8191" width="11.140625" style="44" customWidth="1"/>
    <col min="8192" max="8441" width="11.42578125" style="44"/>
    <col min="8442" max="8442" width="5.42578125" style="44" customWidth="1"/>
    <col min="8443" max="8443" width="25.42578125" style="44" customWidth="1"/>
    <col min="8444" max="8444" width="9.140625" style="44" customWidth="1"/>
    <col min="8445" max="8445" width="8.42578125" style="44" customWidth="1"/>
    <col min="8446" max="8446" width="33.5703125" style="44" customWidth="1"/>
    <col min="8447" max="8447" width="11.140625" style="44" customWidth="1"/>
    <col min="8448" max="8697" width="11.42578125" style="44"/>
    <col min="8698" max="8698" width="5.42578125" style="44" customWidth="1"/>
    <col min="8699" max="8699" width="25.42578125" style="44" customWidth="1"/>
    <col min="8700" max="8700" width="9.140625" style="44" customWidth="1"/>
    <col min="8701" max="8701" width="8.42578125" style="44" customWidth="1"/>
    <col min="8702" max="8702" width="33.5703125" style="44" customWidth="1"/>
    <col min="8703" max="8703" width="11.140625" style="44" customWidth="1"/>
    <col min="8704" max="8953" width="11.42578125" style="44"/>
    <col min="8954" max="8954" width="5.42578125" style="44" customWidth="1"/>
    <col min="8955" max="8955" width="25.42578125" style="44" customWidth="1"/>
    <col min="8956" max="8956" width="9.140625" style="44" customWidth="1"/>
    <col min="8957" max="8957" width="8.42578125" style="44" customWidth="1"/>
    <col min="8958" max="8958" width="33.5703125" style="44" customWidth="1"/>
    <col min="8959" max="8959" width="11.140625" style="44" customWidth="1"/>
    <col min="8960" max="9209" width="11.42578125" style="44"/>
    <col min="9210" max="9210" width="5.42578125" style="44" customWidth="1"/>
    <col min="9211" max="9211" width="25.42578125" style="44" customWidth="1"/>
    <col min="9212" max="9212" width="9.140625" style="44" customWidth="1"/>
    <col min="9213" max="9213" width="8.42578125" style="44" customWidth="1"/>
    <col min="9214" max="9214" width="33.5703125" style="44" customWidth="1"/>
    <col min="9215" max="9215" width="11.140625" style="44" customWidth="1"/>
    <col min="9216" max="9465" width="11.42578125" style="44"/>
    <col min="9466" max="9466" width="5.42578125" style="44" customWidth="1"/>
    <col min="9467" max="9467" width="25.42578125" style="44" customWidth="1"/>
    <col min="9468" max="9468" width="9.140625" style="44" customWidth="1"/>
    <col min="9469" max="9469" width="8.42578125" style="44" customWidth="1"/>
    <col min="9470" max="9470" width="33.5703125" style="44" customWidth="1"/>
    <col min="9471" max="9471" width="11.140625" style="44" customWidth="1"/>
    <col min="9472" max="9721" width="11.42578125" style="44"/>
    <col min="9722" max="9722" width="5.42578125" style="44" customWidth="1"/>
    <col min="9723" max="9723" width="25.42578125" style="44" customWidth="1"/>
    <col min="9724" max="9724" width="9.140625" style="44" customWidth="1"/>
    <col min="9725" max="9725" width="8.42578125" style="44" customWidth="1"/>
    <col min="9726" max="9726" width="33.5703125" style="44" customWidth="1"/>
    <col min="9727" max="9727" width="11.140625" style="44" customWidth="1"/>
    <col min="9728" max="9977" width="11.42578125" style="44"/>
    <col min="9978" max="9978" width="5.42578125" style="44" customWidth="1"/>
    <col min="9979" max="9979" width="25.42578125" style="44" customWidth="1"/>
    <col min="9980" max="9980" width="9.140625" style="44" customWidth="1"/>
    <col min="9981" max="9981" width="8.42578125" style="44" customWidth="1"/>
    <col min="9982" max="9982" width="33.5703125" style="44" customWidth="1"/>
    <col min="9983" max="9983" width="11.140625" style="44" customWidth="1"/>
    <col min="9984" max="10233" width="11.42578125" style="44"/>
    <col min="10234" max="10234" width="5.42578125" style="44" customWidth="1"/>
    <col min="10235" max="10235" width="25.42578125" style="44" customWidth="1"/>
    <col min="10236" max="10236" width="9.140625" style="44" customWidth="1"/>
    <col min="10237" max="10237" width="8.42578125" style="44" customWidth="1"/>
    <col min="10238" max="10238" width="33.5703125" style="44" customWidth="1"/>
    <col min="10239" max="10239" width="11.140625" style="44" customWidth="1"/>
    <col min="10240" max="10489" width="11.42578125" style="44"/>
    <col min="10490" max="10490" width="5.42578125" style="44" customWidth="1"/>
    <col min="10491" max="10491" width="25.42578125" style="44" customWidth="1"/>
    <col min="10492" max="10492" width="9.140625" style="44" customWidth="1"/>
    <col min="10493" max="10493" width="8.42578125" style="44" customWidth="1"/>
    <col min="10494" max="10494" width="33.5703125" style="44" customWidth="1"/>
    <col min="10495" max="10495" width="11.140625" style="44" customWidth="1"/>
    <col min="10496" max="10745" width="11.42578125" style="44"/>
    <col min="10746" max="10746" width="5.42578125" style="44" customWidth="1"/>
    <col min="10747" max="10747" width="25.42578125" style="44" customWidth="1"/>
    <col min="10748" max="10748" width="9.140625" style="44" customWidth="1"/>
    <col min="10749" max="10749" width="8.42578125" style="44" customWidth="1"/>
    <col min="10750" max="10750" width="33.5703125" style="44" customWidth="1"/>
    <col min="10751" max="10751" width="11.140625" style="44" customWidth="1"/>
    <col min="10752" max="11001" width="11.42578125" style="44"/>
    <col min="11002" max="11002" width="5.42578125" style="44" customWidth="1"/>
    <col min="11003" max="11003" width="25.42578125" style="44" customWidth="1"/>
    <col min="11004" max="11004" width="9.140625" style="44" customWidth="1"/>
    <col min="11005" max="11005" width="8.42578125" style="44" customWidth="1"/>
    <col min="11006" max="11006" width="33.5703125" style="44" customWidth="1"/>
    <col min="11007" max="11007" width="11.140625" style="44" customWidth="1"/>
    <col min="11008" max="11257" width="11.42578125" style="44"/>
    <col min="11258" max="11258" width="5.42578125" style="44" customWidth="1"/>
    <col min="11259" max="11259" width="25.42578125" style="44" customWidth="1"/>
    <col min="11260" max="11260" width="9.140625" style="44" customWidth="1"/>
    <col min="11261" max="11261" width="8.42578125" style="44" customWidth="1"/>
    <col min="11262" max="11262" width="33.5703125" style="44" customWidth="1"/>
    <col min="11263" max="11263" width="11.140625" style="44" customWidth="1"/>
    <col min="11264" max="11513" width="11.42578125" style="44"/>
    <col min="11514" max="11514" width="5.42578125" style="44" customWidth="1"/>
    <col min="11515" max="11515" width="25.42578125" style="44" customWidth="1"/>
    <col min="11516" max="11516" width="9.140625" style="44" customWidth="1"/>
    <col min="11517" max="11517" width="8.42578125" style="44" customWidth="1"/>
    <col min="11518" max="11518" width="33.5703125" style="44" customWidth="1"/>
    <col min="11519" max="11519" width="11.140625" style="44" customWidth="1"/>
    <col min="11520" max="11769" width="11.42578125" style="44"/>
    <col min="11770" max="11770" width="5.42578125" style="44" customWidth="1"/>
    <col min="11771" max="11771" width="25.42578125" style="44" customWidth="1"/>
    <col min="11772" max="11772" width="9.140625" style="44" customWidth="1"/>
    <col min="11773" max="11773" width="8.42578125" style="44" customWidth="1"/>
    <col min="11774" max="11774" width="33.5703125" style="44" customWidth="1"/>
    <col min="11775" max="11775" width="11.140625" style="44" customWidth="1"/>
    <col min="11776" max="12025" width="11.42578125" style="44"/>
    <col min="12026" max="12026" width="5.42578125" style="44" customWidth="1"/>
    <col min="12027" max="12027" width="25.42578125" style="44" customWidth="1"/>
    <col min="12028" max="12028" width="9.140625" style="44" customWidth="1"/>
    <col min="12029" max="12029" width="8.42578125" style="44" customWidth="1"/>
    <col min="12030" max="12030" width="33.5703125" style="44" customWidth="1"/>
    <col min="12031" max="12031" width="11.140625" style="44" customWidth="1"/>
    <col min="12032" max="12281" width="11.42578125" style="44"/>
    <col min="12282" max="12282" width="5.42578125" style="44" customWidth="1"/>
    <col min="12283" max="12283" width="25.42578125" style="44" customWidth="1"/>
    <col min="12284" max="12284" width="9.140625" style="44" customWidth="1"/>
    <col min="12285" max="12285" width="8.42578125" style="44" customWidth="1"/>
    <col min="12286" max="12286" width="33.5703125" style="44" customWidth="1"/>
    <col min="12287" max="12287" width="11.140625" style="44" customWidth="1"/>
    <col min="12288" max="12537" width="11.42578125" style="44"/>
    <col min="12538" max="12538" width="5.42578125" style="44" customWidth="1"/>
    <col min="12539" max="12539" width="25.42578125" style="44" customWidth="1"/>
    <col min="12540" max="12540" width="9.140625" style="44" customWidth="1"/>
    <col min="12541" max="12541" width="8.42578125" style="44" customWidth="1"/>
    <col min="12542" max="12542" width="33.5703125" style="44" customWidth="1"/>
    <col min="12543" max="12543" width="11.140625" style="44" customWidth="1"/>
    <col min="12544" max="12793" width="11.42578125" style="44"/>
    <col min="12794" max="12794" width="5.42578125" style="44" customWidth="1"/>
    <col min="12795" max="12795" width="25.42578125" style="44" customWidth="1"/>
    <col min="12796" max="12796" width="9.140625" style="44" customWidth="1"/>
    <col min="12797" max="12797" width="8.42578125" style="44" customWidth="1"/>
    <col min="12798" max="12798" width="33.5703125" style="44" customWidth="1"/>
    <col min="12799" max="12799" width="11.140625" style="44" customWidth="1"/>
    <col min="12800" max="13049" width="11.42578125" style="44"/>
    <col min="13050" max="13050" width="5.42578125" style="44" customWidth="1"/>
    <col min="13051" max="13051" width="25.42578125" style="44" customWidth="1"/>
    <col min="13052" max="13052" width="9.140625" style="44" customWidth="1"/>
    <col min="13053" max="13053" width="8.42578125" style="44" customWidth="1"/>
    <col min="13054" max="13054" width="33.5703125" style="44" customWidth="1"/>
    <col min="13055" max="13055" width="11.140625" style="44" customWidth="1"/>
    <col min="13056" max="13305" width="11.42578125" style="44"/>
    <col min="13306" max="13306" width="5.42578125" style="44" customWidth="1"/>
    <col min="13307" max="13307" width="25.42578125" style="44" customWidth="1"/>
    <col min="13308" max="13308" width="9.140625" style="44" customWidth="1"/>
    <col min="13309" max="13309" width="8.42578125" style="44" customWidth="1"/>
    <col min="13310" max="13310" width="33.5703125" style="44" customWidth="1"/>
    <col min="13311" max="13311" width="11.140625" style="44" customWidth="1"/>
    <col min="13312" max="13561" width="11.42578125" style="44"/>
    <col min="13562" max="13562" width="5.42578125" style="44" customWidth="1"/>
    <col min="13563" max="13563" width="25.42578125" style="44" customWidth="1"/>
    <col min="13564" max="13564" width="9.140625" style="44" customWidth="1"/>
    <col min="13565" max="13565" width="8.42578125" style="44" customWidth="1"/>
    <col min="13566" max="13566" width="33.5703125" style="44" customWidth="1"/>
    <col min="13567" max="13567" width="11.140625" style="44" customWidth="1"/>
    <col min="13568" max="13817" width="11.42578125" style="44"/>
    <col min="13818" max="13818" width="5.42578125" style="44" customWidth="1"/>
    <col min="13819" max="13819" width="25.42578125" style="44" customWidth="1"/>
    <col min="13820" max="13820" width="9.140625" style="44" customWidth="1"/>
    <col min="13821" max="13821" width="8.42578125" style="44" customWidth="1"/>
    <col min="13822" max="13822" width="33.5703125" style="44" customWidth="1"/>
    <col min="13823" max="13823" width="11.140625" style="44" customWidth="1"/>
    <col min="13824" max="14073" width="11.42578125" style="44"/>
    <col min="14074" max="14074" width="5.42578125" style="44" customWidth="1"/>
    <col min="14075" max="14075" width="25.42578125" style="44" customWidth="1"/>
    <col min="14076" max="14076" width="9.140625" style="44" customWidth="1"/>
    <col min="14077" max="14077" width="8.42578125" style="44" customWidth="1"/>
    <col min="14078" max="14078" width="33.5703125" style="44" customWidth="1"/>
    <col min="14079" max="14079" width="11.140625" style="44" customWidth="1"/>
    <col min="14080" max="14329" width="11.42578125" style="44"/>
    <col min="14330" max="14330" width="5.42578125" style="44" customWidth="1"/>
    <col min="14331" max="14331" width="25.42578125" style="44" customWidth="1"/>
    <col min="14332" max="14332" width="9.140625" style="44" customWidth="1"/>
    <col min="14333" max="14333" width="8.42578125" style="44" customWidth="1"/>
    <col min="14334" max="14334" width="33.5703125" style="44" customWidth="1"/>
    <col min="14335" max="14335" width="11.140625" style="44" customWidth="1"/>
    <col min="14336" max="14585" width="11.42578125" style="44"/>
    <col min="14586" max="14586" width="5.42578125" style="44" customWidth="1"/>
    <col min="14587" max="14587" width="25.42578125" style="44" customWidth="1"/>
    <col min="14588" max="14588" width="9.140625" style="44" customWidth="1"/>
    <col min="14589" max="14589" width="8.42578125" style="44" customWidth="1"/>
    <col min="14590" max="14590" width="33.5703125" style="44" customWidth="1"/>
    <col min="14591" max="14591" width="11.140625" style="44" customWidth="1"/>
    <col min="14592" max="14841" width="11.42578125" style="44"/>
    <col min="14842" max="14842" width="5.42578125" style="44" customWidth="1"/>
    <col min="14843" max="14843" width="25.42578125" style="44" customWidth="1"/>
    <col min="14844" max="14844" width="9.140625" style="44" customWidth="1"/>
    <col min="14845" max="14845" width="8.42578125" style="44" customWidth="1"/>
    <col min="14846" max="14846" width="33.5703125" style="44" customWidth="1"/>
    <col min="14847" max="14847" width="11.140625" style="44" customWidth="1"/>
    <col min="14848" max="15097" width="11.42578125" style="44"/>
    <col min="15098" max="15098" width="5.42578125" style="44" customWidth="1"/>
    <col min="15099" max="15099" width="25.42578125" style="44" customWidth="1"/>
    <col min="15100" max="15100" width="9.140625" style="44" customWidth="1"/>
    <col min="15101" max="15101" width="8.42578125" style="44" customWidth="1"/>
    <col min="15102" max="15102" width="33.5703125" style="44" customWidth="1"/>
    <col min="15103" max="15103" width="11.140625" style="44" customWidth="1"/>
    <col min="15104" max="15353" width="11.42578125" style="44"/>
    <col min="15354" max="15354" width="5.42578125" style="44" customWidth="1"/>
    <col min="15355" max="15355" width="25.42578125" style="44" customWidth="1"/>
    <col min="15356" max="15356" width="9.140625" style="44" customWidth="1"/>
    <col min="15357" max="15357" width="8.42578125" style="44" customWidth="1"/>
    <col min="15358" max="15358" width="33.5703125" style="44" customWidth="1"/>
    <col min="15359" max="15359" width="11.140625" style="44" customWidth="1"/>
    <col min="15360" max="15609" width="11.42578125" style="44"/>
    <col min="15610" max="15610" width="5.42578125" style="44" customWidth="1"/>
    <col min="15611" max="15611" width="25.42578125" style="44" customWidth="1"/>
    <col min="15612" max="15612" width="9.140625" style="44" customWidth="1"/>
    <col min="15613" max="15613" width="8.42578125" style="44" customWidth="1"/>
    <col min="15614" max="15614" width="33.5703125" style="44" customWidth="1"/>
    <col min="15615" max="15615" width="11.140625" style="44" customWidth="1"/>
    <col min="15616" max="15865" width="11.42578125" style="44"/>
    <col min="15866" max="15866" width="5.42578125" style="44" customWidth="1"/>
    <col min="15867" max="15867" width="25.42578125" style="44" customWidth="1"/>
    <col min="15868" max="15868" width="9.140625" style="44" customWidth="1"/>
    <col min="15869" max="15869" width="8.42578125" style="44" customWidth="1"/>
    <col min="15870" max="15870" width="33.5703125" style="44" customWidth="1"/>
    <col min="15871" max="15871" width="11.140625" style="44" customWidth="1"/>
    <col min="15872" max="16121" width="11.42578125" style="44"/>
    <col min="16122" max="16122" width="5.42578125" style="44" customWidth="1"/>
    <col min="16123" max="16123" width="25.42578125" style="44" customWidth="1"/>
    <col min="16124" max="16124" width="9.140625" style="44" customWidth="1"/>
    <col min="16125" max="16125" width="8.42578125" style="44" customWidth="1"/>
    <col min="16126" max="16126" width="33.5703125" style="44" customWidth="1"/>
    <col min="16127" max="16127" width="11.140625" style="44" customWidth="1"/>
    <col min="16128" max="16384" width="11.42578125" style="44"/>
  </cols>
  <sheetData>
    <row r="1" spans="1:8" ht="15" customHeight="1" x14ac:dyDescent="0.3">
      <c r="F1" s="1" t="s">
        <v>0</v>
      </c>
    </row>
    <row r="2" spans="1:8" ht="15" customHeight="1" x14ac:dyDescent="0.3">
      <c r="F2" s="3" t="s">
        <v>1</v>
      </c>
    </row>
    <row r="3" spans="1:8" ht="15" customHeight="1" x14ac:dyDescent="0.3"/>
    <row r="4" spans="1:8" s="46" customFormat="1" ht="15" customHeight="1" x14ac:dyDescent="0.25">
      <c r="A4" s="45"/>
    </row>
    <row r="5" spans="1:8" ht="21" customHeight="1" x14ac:dyDescent="0.3">
      <c r="A5" s="195" t="s">
        <v>56</v>
      </c>
      <c r="B5" s="196"/>
      <c r="C5" s="196"/>
      <c r="D5" s="196"/>
      <c r="E5" s="196"/>
      <c r="F5" s="197"/>
    </row>
    <row r="6" spans="1:8" ht="30" customHeight="1" x14ac:dyDescent="0.3">
      <c r="A6" s="198" t="s">
        <v>36</v>
      </c>
      <c r="B6" s="198"/>
      <c r="C6" s="198"/>
      <c r="D6" s="198"/>
      <c r="E6" s="198"/>
      <c r="F6" s="198"/>
    </row>
    <row r="7" spans="1:8" ht="23.25" customHeight="1" x14ac:dyDescent="0.3">
      <c r="A7" s="47" t="s">
        <v>37</v>
      </c>
      <c r="B7" s="47" t="s">
        <v>38</v>
      </c>
      <c r="C7" s="47">
        <v>2020</v>
      </c>
      <c r="D7" s="47">
        <v>2021</v>
      </c>
      <c r="E7" s="47">
        <v>2022</v>
      </c>
      <c r="F7" s="47" t="s">
        <v>57</v>
      </c>
    </row>
    <row r="8" spans="1:8" ht="4.5" customHeight="1" x14ac:dyDescent="0.3">
      <c r="A8" s="48"/>
      <c r="B8" s="48"/>
      <c r="C8" s="48"/>
      <c r="D8" s="48"/>
      <c r="E8" s="48"/>
      <c r="F8" s="48"/>
    </row>
    <row r="9" spans="1:8" ht="15" customHeight="1" x14ac:dyDescent="0.3">
      <c r="A9" s="49" t="s">
        <v>39</v>
      </c>
      <c r="B9" s="50"/>
      <c r="C9" s="50"/>
      <c r="D9" s="50"/>
      <c r="E9" s="51"/>
      <c r="F9" s="51"/>
    </row>
    <row r="10" spans="1:8" ht="27.95" customHeight="1" x14ac:dyDescent="0.3">
      <c r="A10" s="191">
        <v>1</v>
      </c>
      <c r="B10" s="192" t="s">
        <v>40</v>
      </c>
      <c r="C10" s="193">
        <f>reprobacion!B9</f>
        <v>24.59</v>
      </c>
      <c r="D10" s="193">
        <f>NacionalCobertura791132361136[[#This Row],[Valor]]</f>
        <v>20.13</v>
      </c>
      <c r="E10" s="193">
        <f>reprobacion!B11</f>
        <v>20.22</v>
      </c>
      <c r="F10" s="194">
        <f t="shared" ref="F10:F15" si="0">E10-D10</f>
        <v>8.9999999999999858E-2</v>
      </c>
      <c r="G10" s="56"/>
    </row>
    <row r="11" spans="1:8" ht="27.95" customHeight="1" x14ac:dyDescent="0.3">
      <c r="A11" s="52">
        <v>2</v>
      </c>
      <c r="B11" s="53" t="s">
        <v>41</v>
      </c>
      <c r="C11" s="59">
        <v>28368</v>
      </c>
      <c r="D11" s="59">
        <v>50755</v>
      </c>
      <c r="E11" s="59">
        <f>NacionalCobertura79113236[[#This Row],[Valor]]</f>
        <v>69395</v>
      </c>
      <c r="F11" s="59">
        <f t="shared" ref="F11:F13" si="1">E11-D11</f>
        <v>18640</v>
      </c>
      <c r="G11" s="56"/>
    </row>
    <row r="12" spans="1:8" ht="27.95" customHeight="1" x14ac:dyDescent="0.3">
      <c r="A12" s="57">
        <v>3</v>
      </c>
      <c r="B12" s="58" t="s">
        <v>42</v>
      </c>
      <c r="C12" s="61">
        <v>3773</v>
      </c>
      <c r="D12" s="61">
        <v>4391</v>
      </c>
      <c r="E12" s="61">
        <f>servtec!B11</f>
        <v>5014</v>
      </c>
      <c r="F12" s="61">
        <f t="shared" si="1"/>
        <v>623</v>
      </c>
      <c r="G12" s="56"/>
      <c r="H12" s="60"/>
    </row>
    <row r="13" spans="1:8" ht="27.95" customHeight="1" x14ac:dyDescent="0.3">
      <c r="A13" s="52">
        <v>4</v>
      </c>
      <c r="B13" s="53" t="s">
        <v>43</v>
      </c>
      <c r="C13" s="59">
        <v>24371</v>
      </c>
      <c r="D13" s="59">
        <v>39430</v>
      </c>
      <c r="E13" s="59">
        <f>certificación!B11</f>
        <v>30755</v>
      </c>
      <c r="F13" s="59">
        <f t="shared" si="1"/>
        <v>-8675</v>
      </c>
      <c r="G13" s="56"/>
      <c r="H13" s="60"/>
    </row>
    <row r="14" spans="1:8" ht="27.95" customHeight="1" x14ac:dyDescent="0.3">
      <c r="A14" s="57">
        <v>5</v>
      </c>
      <c r="B14" s="58" t="s">
        <v>102</v>
      </c>
      <c r="C14" s="61">
        <f>evaluación!B9</f>
        <v>32750</v>
      </c>
      <c r="D14" s="61">
        <f>evaluación!B10</f>
        <v>48140</v>
      </c>
      <c r="E14" s="61">
        <f>evaluación!B11</f>
        <v>39011</v>
      </c>
      <c r="F14" s="61">
        <f t="shared" si="0"/>
        <v>-9129</v>
      </c>
      <c r="G14" s="56"/>
      <c r="H14" s="60"/>
    </row>
    <row r="15" spans="1:8" ht="27.95" customHeight="1" x14ac:dyDescent="0.3">
      <c r="A15" s="52">
        <v>6</v>
      </c>
      <c r="B15" s="53" t="s">
        <v>44</v>
      </c>
      <c r="C15" s="114">
        <v>4.4466054385017104</v>
      </c>
      <c r="D15" s="114">
        <v>3.6</v>
      </c>
      <c r="E15" s="114">
        <f>becas_ext!B11</f>
        <v>5</v>
      </c>
      <c r="F15" s="114">
        <f t="shared" si="0"/>
        <v>1.4</v>
      </c>
      <c r="G15" s="56"/>
    </row>
    <row r="16" spans="1:8" ht="27.95" customHeight="1" x14ac:dyDescent="0.3">
      <c r="A16" s="191">
        <v>7</v>
      </c>
      <c r="B16" s="192" t="s">
        <v>130</v>
      </c>
      <c r="C16" s="193"/>
      <c r="D16" s="193"/>
      <c r="E16" s="193">
        <f>NacionalCobertura79113236128[Valor]</f>
        <v>87.696019300361883</v>
      </c>
      <c r="F16" s="194"/>
      <c r="G16" s="56"/>
    </row>
    <row r="17" spans="1:7" ht="9" customHeight="1" x14ac:dyDescent="0.3">
      <c r="A17" s="62"/>
      <c r="B17" s="63"/>
      <c r="C17" s="64"/>
      <c r="D17" s="64"/>
      <c r="E17" s="64"/>
      <c r="F17" s="64"/>
    </row>
    <row r="18" spans="1:7" ht="15" customHeight="1" x14ac:dyDescent="0.3">
      <c r="A18" s="65" t="s">
        <v>45</v>
      </c>
      <c r="B18" s="66"/>
      <c r="C18" s="66"/>
      <c r="D18" s="66"/>
      <c r="E18" s="67"/>
      <c r="F18" s="67"/>
    </row>
    <row r="19" spans="1:7" ht="35.1" customHeight="1" x14ac:dyDescent="0.3">
      <c r="A19" s="68">
        <v>6</v>
      </c>
      <c r="B19" s="69" t="s">
        <v>46</v>
      </c>
      <c r="C19" s="54">
        <v>28.024552080097447</v>
      </c>
      <c r="D19" s="54">
        <v>27.885192910244484</v>
      </c>
      <c r="E19" s="54">
        <f>cd!D13</f>
        <v>30.131950717059432</v>
      </c>
      <c r="F19" s="55">
        <f t="shared" ref="F19:F25" si="2">E19-D19</f>
        <v>2.2467578068149479</v>
      </c>
      <c r="G19" s="70"/>
    </row>
    <row r="20" spans="1:7" ht="35.1" customHeight="1" x14ac:dyDescent="0.3">
      <c r="A20" s="57">
        <v>7</v>
      </c>
      <c r="B20" s="71" t="s">
        <v>47</v>
      </c>
      <c r="C20" s="72">
        <v>99.727492801307719</v>
      </c>
      <c r="D20" s="72">
        <v>98.390701927037654</v>
      </c>
      <c r="E20" s="72">
        <f>eprt!D13</f>
        <v>98.567984316351883</v>
      </c>
      <c r="F20" s="72">
        <f t="shared" si="2"/>
        <v>0.17728238931422879</v>
      </c>
      <c r="G20" s="70"/>
    </row>
    <row r="21" spans="1:7" ht="39" customHeight="1" x14ac:dyDescent="0.3">
      <c r="A21" s="68">
        <v>8</v>
      </c>
      <c r="B21" s="69" t="s">
        <v>48</v>
      </c>
      <c r="C21" s="55">
        <v>100</v>
      </c>
      <c r="D21" s="55">
        <v>100</v>
      </c>
      <c r="E21" s="55">
        <f>epr!D13</f>
        <v>100</v>
      </c>
      <c r="F21" s="55">
        <f t="shared" si="2"/>
        <v>0</v>
      </c>
      <c r="G21" s="70"/>
    </row>
    <row r="22" spans="1:7" ht="41.25" customHeight="1" x14ac:dyDescent="0.3">
      <c r="A22" s="57">
        <v>9</v>
      </c>
      <c r="B22" s="71" t="s">
        <v>49</v>
      </c>
      <c r="C22" s="72">
        <v>99.727492801307719</v>
      </c>
      <c r="D22" s="72">
        <v>98.390701927037654</v>
      </c>
      <c r="E22" s="72">
        <f>egc!D13</f>
        <v>98.567984316351883</v>
      </c>
      <c r="F22" s="72">
        <f t="shared" si="2"/>
        <v>0.17728238931422879</v>
      </c>
      <c r="G22" s="70"/>
    </row>
    <row r="23" spans="1:7" ht="40.5" customHeight="1" x14ac:dyDescent="0.3">
      <c r="A23" s="68">
        <v>10</v>
      </c>
      <c r="B23" s="69" t="s">
        <v>50</v>
      </c>
      <c r="C23" s="55">
        <v>0</v>
      </c>
      <c r="D23" s="55">
        <v>0</v>
      </c>
      <c r="E23" s="55">
        <f>egi!D13</f>
        <v>0</v>
      </c>
      <c r="F23" s="55">
        <f t="shared" si="2"/>
        <v>0</v>
      </c>
      <c r="G23" s="70"/>
    </row>
    <row r="24" spans="1:7" ht="35.1" customHeight="1" x14ac:dyDescent="0.3">
      <c r="A24" s="57">
        <v>11</v>
      </c>
      <c r="B24" s="71" t="s">
        <v>51</v>
      </c>
      <c r="C24" s="72">
        <v>2.8831666156802762</v>
      </c>
      <c r="D24" s="72">
        <v>0.82346573095728326</v>
      </c>
      <c r="E24" s="72">
        <f>auto!D13</f>
        <v>0.78629753451662299</v>
      </c>
      <c r="F24" s="72">
        <f t="shared" si="2"/>
        <v>-3.7168196440660273E-2</v>
      </c>
      <c r="G24" s="70"/>
    </row>
    <row r="25" spans="1:7" ht="35.1" customHeight="1" x14ac:dyDescent="0.3">
      <c r="A25" s="68">
        <v>12</v>
      </c>
      <c r="B25" s="69" t="s">
        <v>52</v>
      </c>
      <c r="C25" s="55">
        <v>91.952700794895705</v>
      </c>
      <c r="D25" s="55">
        <v>61.687173292116803</v>
      </c>
      <c r="E25" s="55">
        <f>capip!D13</f>
        <v>85.369288654347685</v>
      </c>
      <c r="F25" s="55">
        <f t="shared" si="2"/>
        <v>23.682115362230881</v>
      </c>
      <c r="G25" s="70"/>
    </row>
    <row r="26" spans="1:7" ht="12" customHeight="1" x14ac:dyDescent="0.35">
      <c r="A26" s="73"/>
      <c r="B26" s="74"/>
      <c r="C26" s="75"/>
      <c r="D26" s="75"/>
      <c r="E26" s="75"/>
      <c r="F26" s="75"/>
    </row>
    <row r="27" spans="1:7" ht="98.25" customHeight="1" x14ac:dyDescent="0.3">
      <c r="A27" s="199"/>
      <c r="B27" s="199"/>
      <c r="C27" s="199"/>
      <c r="D27" s="199"/>
      <c r="E27" s="199"/>
      <c r="F27" s="199"/>
    </row>
    <row r="28" spans="1:7" ht="98.25" customHeight="1" x14ac:dyDescent="0.3">
      <c r="A28" s="76"/>
      <c r="B28" s="76"/>
      <c r="C28" s="76"/>
      <c r="D28" s="76"/>
      <c r="E28" s="76"/>
      <c r="F28" s="76"/>
    </row>
    <row r="31" spans="1:7" x14ac:dyDescent="0.3">
      <c r="B31" s="77" t="s">
        <v>58</v>
      </c>
      <c r="C31" s="78"/>
      <c r="D31" s="77"/>
      <c r="E31" s="77" t="s">
        <v>53</v>
      </c>
      <c r="F31" s="77"/>
    </row>
    <row r="32" spans="1:7" x14ac:dyDescent="0.3">
      <c r="B32" s="78" t="s">
        <v>54</v>
      </c>
      <c r="C32" s="78"/>
      <c r="D32" s="78"/>
      <c r="E32" s="78" t="s">
        <v>55</v>
      </c>
      <c r="F32" s="78"/>
    </row>
    <row r="33" spans="2:6" x14ac:dyDescent="0.3">
      <c r="B33" s="78"/>
      <c r="C33" s="78"/>
      <c r="D33" s="78"/>
      <c r="E33" s="78"/>
      <c r="F33" s="78"/>
    </row>
  </sheetData>
  <mergeCells count="3">
    <mergeCell ref="A5:F5"/>
    <mergeCell ref="A6:F6"/>
    <mergeCell ref="A27:F27"/>
  </mergeCells>
  <printOptions horizontalCentered="1"/>
  <pageMargins left="0.31496062992125984" right="0.31496062992125984" top="0.55118110236220474" bottom="0.55118110236220474" header="0.31496062992125984" footer="0.31496062992125984"/>
  <pageSetup scale="80" orientation="portrait" r:id="rId1"/>
  <headerFooter>
    <oddFooter>&amp;C&amp;"Montserrat,Normal"&amp;8Página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49"/>
  <sheetViews>
    <sheetView showGridLines="0" zoomScaleNormal="100" workbookViewId="0">
      <selection activeCell="A35" sqref="A35:A36"/>
    </sheetView>
  </sheetViews>
  <sheetFormatPr baseColWidth="10" defaultColWidth="11.42578125" defaultRowHeight="13.5" x14ac:dyDescent="0.25"/>
  <cols>
    <col min="1" max="1" width="23.42578125" style="2" customWidth="1"/>
    <col min="2" max="4" width="23.140625" style="2" customWidth="1"/>
    <col min="5" max="5" width="3.14062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25">
      <c r="B3" s="4"/>
      <c r="C3" s="4"/>
      <c r="D3" s="4"/>
    </row>
    <row r="4" spans="1:11" customFormat="1" ht="12.75" customHeight="1" x14ac:dyDescent="0.25">
      <c r="B4" s="4"/>
      <c r="C4" s="4"/>
      <c r="D4" s="4"/>
    </row>
    <row r="5" spans="1:11" customFormat="1" ht="31.5" customHeight="1" x14ac:dyDescent="0.25">
      <c r="A5" s="7" t="s">
        <v>30</v>
      </c>
      <c r="B5" s="8"/>
      <c r="C5" s="8"/>
      <c r="D5" s="8"/>
    </row>
    <row r="6" spans="1:11" customFormat="1" ht="16.5" customHeight="1" x14ac:dyDescent="0.25">
      <c r="A6" s="9" t="s">
        <v>2</v>
      </c>
      <c r="C6" s="10"/>
      <c r="D6" s="10"/>
    </row>
    <row r="7" spans="1:11" customFormat="1" ht="9.75" customHeight="1" x14ac:dyDescent="0.35">
      <c r="A7" s="11"/>
      <c r="B7" s="204"/>
      <c r="C7" s="204"/>
      <c r="D7" s="204"/>
    </row>
    <row r="8" spans="1:11" s="34" customFormat="1" ht="40.5" x14ac:dyDescent="0.25">
      <c r="A8" s="12" t="s">
        <v>3</v>
      </c>
      <c r="B8" s="13" t="s">
        <v>10</v>
      </c>
      <c r="C8" s="13" t="s">
        <v>11</v>
      </c>
      <c r="D8" s="13" t="s">
        <v>12</v>
      </c>
      <c r="E8" s="32"/>
      <c r="F8" s="33"/>
      <c r="G8" s="33"/>
      <c r="H8" s="33"/>
      <c r="I8" s="33"/>
      <c r="J8" s="33"/>
      <c r="K8" s="33"/>
    </row>
    <row r="9" spans="1:11" ht="15.75" hidden="1" x14ac:dyDescent="0.3">
      <c r="A9" s="16" t="s">
        <v>7</v>
      </c>
      <c r="B9" s="17"/>
      <c r="C9" s="17"/>
      <c r="D9" s="18"/>
      <c r="E9"/>
      <c r="F9"/>
      <c r="G9"/>
      <c r="H9"/>
      <c r="I9"/>
      <c r="J9"/>
      <c r="K9"/>
    </row>
    <row r="10" spans="1:11" ht="15.75" x14ac:dyDescent="0.3">
      <c r="A10" s="19">
        <v>2019</v>
      </c>
      <c r="B10" s="20">
        <v>600089.527</v>
      </c>
      <c r="C10" s="20">
        <v>598040.902</v>
      </c>
      <c r="D10" s="21">
        <f>(C10/B10)*100</f>
        <v>99.65861343885777</v>
      </c>
      <c r="E10"/>
      <c r="F10"/>
      <c r="G10"/>
      <c r="H10"/>
      <c r="I10"/>
      <c r="J10"/>
      <c r="K10"/>
    </row>
    <row r="11" spans="1:11" ht="15.75" x14ac:dyDescent="0.3">
      <c r="A11" s="22">
        <v>2020</v>
      </c>
      <c r="B11" s="23">
        <v>619034.65599999996</v>
      </c>
      <c r="C11" s="23">
        <v>617347.74199999997</v>
      </c>
      <c r="D11" s="24">
        <f>(C11/B11)*100</f>
        <v>99.727492801307719</v>
      </c>
      <c r="E11"/>
      <c r="F11"/>
      <c r="G11"/>
      <c r="H11"/>
      <c r="I11"/>
      <c r="J11"/>
      <c r="K11"/>
    </row>
    <row r="12" spans="1:11" ht="15.75" x14ac:dyDescent="0.3">
      <c r="A12" s="25">
        <v>2021</v>
      </c>
      <c r="B12" s="20">
        <v>683166.41799999995</v>
      </c>
      <c r="C12" s="20">
        <v>672172.23400000005</v>
      </c>
      <c r="D12" s="21">
        <f t="shared" ref="D12:D13" si="0">(C12/B12)*100</f>
        <v>98.390701927037654</v>
      </c>
      <c r="E12"/>
      <c r="F12"/>
      <c r="G12"/>
      <c r="H12"/>
      <c r="I12"/>
      <c r="J12"/>
      <c r="K12"/>
    </row>
    <row r="13" spans="1:11" ht="15.75" x14ac:dyDescent="0.3">
      <c r="A13" s="22">
        <v>2022</v>
      </c>
      <c r="B13" s="23">
        <v>748930.34499999997</v>
      </c>
      <c r="C13" s="23">
        <v>738205.54500000004</v>
      </c>
      <c r="D13" s="24">
        <f t="shared" si="0"/>
        <v>98.567984316351883</v>
      </c>
      <c r="E13" s="35"/>
      <c r="F13"/>
      <c r="G13"/>
      <c r="H13"/>
      <c r="I13"/>
      <c r="J13"/>
      <c r="K13"/>
    </row>
    <row r="14" spans="1:11" ht="12" customHeight="1" x14ac:dyDescent="0.25">
      <c r="A14" s="26"/>
      <c r="B14" s="26"/>
      <c r="C14" s="43"/>
      <c r="D14" s="28"/>
      <c r="E14"/>
      <c r="F14"/>
      <c r="G14"/>
      <c r="H14"/>
      <c r="I14"/>
      <c r="J14"/>
      <c r="K14"/>
    </row>
    <row r="15" spans="1:11" ht="20.25" customHeight="1" x14ac:dyDescent="0.3">
      <c r="A15" s="29" t="s">
        <v>29</v>
      </c>
      <c r="B15" s="36">
        <f>B13-B12</f>
        <v>65763.927000000025</v>
      </c>
      <c r="C15" s="36">
        <f t="shared" ref="C15:D15" si="1">C13-C12</f>
        <v>66033.310999999987</v>
      </c>
      <c r="D15" s="30">
        <f t="shared" si="1"/>
        <v>0.17728238931422879</v>
      </c>
      <c r="E15"/>
      <c r="F15"/>
      <c r="G15"/>
      <c r="H15"/>
      <c r="I15"/>
      <c r="J15"/>
      <c r="K15"/>
    </row>
    <row r="16" spans="1:11" ht="15" x14ac:dyDescent="0.25">
      <c r="A16"/>
      <c r="B16" s="37"/>
      <c r="C16" s="37"/>
      <c r="D16"/>
      <c r="E16"/>
      <c r="F16"/>
      <c r="G16"/>
      <c r="H16"/>
      <c r="I16"/>
      <c r="J16"/>
      <c r="K16"/>
    </row>
    <row r="17" spans="1:11" ht="17.25" customHeight="1" x14ac:dyDescent="0.25">
      <c r="A17" t="str">
        <f>A8</f>
        <v>Año</v>
      </c>
      <c r="B17" t="str">
        <f>B8</f>
        <v>Presupuesto Reprogramado total</v>
      </c>
      <c r="C17" t="str">
        <f>C8</f>
        <v>Presupuesto
Ejercido Total</v>
      </c>
      <c r="D17" s="38" t="str">
        <f>D8</f>
        <v>Evolución del Presupuesto Reprogramado Total</v>
      </c>
      <c r="E17"/>
      <c r="F17"/>
      <c r="G17"/>
      <c r="H17"/>
      <c r="I17"/>
      <c r="J17"/>
      <c r="K17"/>
    </row>
    <row r="18" spans="1:11" ht="15" x14ac:dyDescent="0.25">
      <c r="A18">
        <f t="shared" ref="A18:D21" si="2">A10</f>
        <v>2019</v>
      </c>
      <c r="B18">
        <f t="shared" si="2"/>
        <v>600089.527</v>
      </c>
      <c r="C18">
        <f t="shared" si="2"/>
        <v>598040.902</v>
      </c>
      <c r="D18">
        <f t="shared" si="2"/>
        <v>99.65861343885777</v>
      </c>
      <c r="E18"/>
      <c r="F18"/>
      <c r="G18"/>
      <c r="H18"/>
      <c r="I18"/>
      <c r="J18"/>
      <c r="K18"/>
    </row>
    <row r="19" spans="1:11" ht="15" x14ac:dyDescent="0.25">
      <c r="A19">
        <f t="shared" si="2"/>
        <v>2020</v>
      </c>
      <c r="B19">
        <f t="shared" si="2"/>
        <v>619034.65599999996</v>
      </c>
      <c r="C19">
        <f t="shared" si="2"/>
        <v>617347.74199999997</v>
      </c>
      <c r="D19">
        <f t="shared" si="2"/>
        <v>99.727492801307719</v>
      </c>
      <c r="E19"/>
      <c r="F19"/>
      <c r="G19"/>
      <c r="H19"/>
      <c r="I19"/>
      <c r="J19"/>
      <c r="K19"/>
    </row>
    <row r="20" spans="1:11" ht="15" x14ac:dyDescent="0.25">
      <c r="A20">
        <f t="shared" si="2"/>
        <v>2021</v>
      </c>
      <c r="B20">
        <f t="shared" si="2"/>
        <v>683166.41799999995</v>
      </c>
      <c r="C20">
        <f t="shared" si="2"/>
        <v>672172.23400000005</v>
      </c>
      <c r="D20">
        <f t="shared" si="2"/>
        <v>98.390701927037654</v>
      </c>
      <c r="E20"/>
      <c r="F20"/>
      <c r="G20"/>
      <c r="H20"/>
      <c r="I20"/>
      <c r="J20"/>
      <c r="K20"/>
    </row>
    <row r="21" spans="1:11" ht="15" x14ac:dyDescent="0.25">
      <c r="A21">
        <f t="shared" si="2"/>
        <v>2022</v>
      </c>
      <c r="B21">
        <f t="shared" si="2"/>
        <v>748930.34499999997</v>
      </c>
      <c r="C21">
        <f t="shared" si="2"/>
        <v>738205.54500000004</v>
      </c>
      <c r="D21">
        <f t="shared" si="2"/>
        <v>98.567984316351883</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75" x14ac:dyDescent="0.3">
      <c r="A35" s="133" t="s">
        <v>9</v>
      </c>
      <c r="B35" s="31"/>
      <c r="C35" s="31"/>
      <c r="D35" s="31"/>
      <c r="E35"/>
      <c r="F35"/>
      <c r="G35"/>
      <c r="H35"/>
      <c r="I35"/>
      <c r="J35"/>
      <c r="K35"/>
    </row>
    <row r="36" spans="1:11" ht="15.75" x14ac:dyDescent="0.3">
      <c r="A36" s="133" t="s">
        <v>111</v>
      </c>
      <c r="B36" s="31"/>
      <c r="C36" s="31"/>
      <c r="D36" s="31"/>
      <c r="E36"/>
      <c r="F36"/>
      <c r="G36"/>
      <c r="H36"/>
      <c r="I36"/>
      <c r="J36"/>
      <c r="K36"/>
    </row>
    <row r="37" spans="1:11" ht="15.75" hidden="1" x14ac:dyDescent="0.3">
      <c r="A37" s="31"/>
      <c r="B37" s="31"/>
      <c r="C37" s="31"/>
      <c r="D37" s="31"/>
      <c r="E37"/>
      <c r="F37"/>
      <c r="G37"/>
      <c r="H37"/>
      <c r="I37"/>
      <c r="J37"/>
      <c r="K37"/>
    </row>
    <row r="38" spans="1:11" ht="7.5" hidden="1" customHeight="1" x14ac:dyDescent="0.25">
      <c r="A38" s="214"/>
      <c r="B38" s="215"/>
      <c r="C38" s="215"/>
      <c r="D38" s="216"/>
      <c r="E38"/>
      <c r="F38"/>
      <c r="G38"/>
      <c r="H38"/>
      <c r="I38"/>
      <c r="J38"/>
      <c r="K38"/>
    </row>
    <row r="39" spans="1:11" ht="7.5" hidden="1" customHeight="1" x14ac:dyDescent="0.25">
      <c r="A39" s="217"/>
      <c r="B39" s="218"/>
      <c r="C39" s="218"/>
      <c r="D39" s="219"/>
      <c r="E39"/>
      <c r="F39"/>
      <c r="G39"/>
      <c r="H39"/>
      <c r="I39"/>
      <c r="J39"/>
      <c r="K39"/>
    </row>
    <row r="40" spans="1:11" ht="7.5" hidden="1" customHeight="1" x14ac:dyDescent="0.25">
      <c r="A40" s="217"/>
      <c r="B40" s="218"/>
      <c r="C40" s="218"/>
      <c r="D40" s="219"/>
      <c r="E40"/>
      <c r="F40"/>
      <c r="G40"/>
      <c r="H40"/>
      <c r="I40"/>
      <c r="J40"/>
      <c r="K40"/>
    </row>
    <row r="41" spans="1:11" ht="7.5" hidden="1" customHeight="1" x14ac:dyDescent="0.25">
      <c r="A41" s="217"/>
      <c r="B41" s="218"/>
      <c r="C41" s="218"/>
      <c r="D41" s="219"/>
      <c r="E41"/>
      <c r="F41"/>
      <c r="G41"/>
      <c r="H41"/>
      <c r="I41"/>
      <c r="J41"/>
      <c r="K41"/>
    </row>
    <row r="42" spans="1:11" ht="7.5" hidden="1" customHeight="1" x14ac:dyDescent="0.25">
      <c r="A42" s="217"/>
      <c r="B42" s="218"/>
      <c r="C42" s="218"/>
      <c r="D42" s="219"/>
    </row>
    <row r="43" spans="1:11" ht="7.5" hidden="1" customHeight="1" x14ac:dyDescent="0.25">
      <c r="A43" s="217"/>
      <c r="B43" s="218"/>
      <c r="C43" s="218"/>
      <c r="D43" s="219"/>
    </row>
    <row r="44" spans="1:11" ht="7.5" hidden="1" customHeight="1" x14ac:dyDescent="0.25">
      <c r="A44" s="217"/>
      <c r="B44" s="218"/>
      <c r="C44" s="218"/>
      <c r="D44" s="219"/>
    </row>
    <row r="45" spans="1:11" ht="7.5" hidden="1" customHeight="1" x14ac:dyDescent="0.25">
      <c r="A45" s="217"/>
      <c r="B45" s="218"/>
      <c r="C45" s="218"/>
      <c r="D45" s="219"/>
    </row>
    <row r="46" spans="1:11" ht="7.5" hidden="1" customHeight="1" x14ac:dyDescent="0.25">
      <c r="A46" s="220"/>
      <c r="B46" s="221"/>
      <c r="C46" s="221"/>
      <c r="D46" s="222"/>
    </row>
    <row r="47" spans="1:11" ht="15" hidden="1" x14ac:dyDescent="0.3">
      <c r="A47" s="31"/>
      <c r="B47" s="31"/>
      <c r="C47" s="31"/>
      <c r="D47" s="31"/>
    </row>
    <row r="48" spans="1:11" ht="15" x14ac:dyDescent="0.3">
      <c r="A48" s="31"/>
      <c r="B48" s="31"/>
      <c r="C48" s="31"/>
      <c r="D48" s="31"/>
    </row>
    <row r="49" spans="1:5" ht="15.75" x14ac:dyDescent="0.3">
      <c r="A49" s="31"/>
      <c r="B49" s="31"/>
      <c r="C49" s="31"/>
      <c r="D49" s="31"/>
      <c r="E49"/>
    </row>
  </sheetData>
  <mergeCells count="2">
    <mergeCell ref="B7:D7"/>
    <mergeCell ref="A38:D46"/>
  </mergeCells>
  <pageMargins left="0.51181102362204722" right="0.51181102362204722" top="0.55118110236220474" bottom="0.55118110236220474" header="0.31496062992125984" footer="0.31496062992125984"/>
  <pageSetup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0"/>
  <sheetViews>
    <sheetView showGridLines="0" zoomScaleNormal="100" workbookViewId="0">
      <selection activeCell="A35" sqref="A35:A36"/>
    </sheetView>
  </sheetViews>
  <sheetFormatPr baseColWidth="10" defaultColWidth="11.42578125" defaultRowHeight="13.5" x14ac:dyDescent="0.25"/>
  <cols>
    <col min="1" max="1" width="23.42578125" style="2" customWidth="1"/>
    <col min="2" max="4" width="23.140625" style="2" customWidth="1"/>
    <col min="5" max="5" width="3.14062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25">
      <c r="B3" s="4"/>
      <c r="C3" s="4"/>
      <c r="D3" s="4"/>
    </row>
    <row r="4" spans="1:11" customFormat="1" ht="12.75" customHeight="1" x14ac:dyDescent="0.25">
      <c r="B4" s="4"/>
      <c r="C4" s="4"/>
      <c r="D4" s="4"/>
    </row>
    <row r="5" spans="1:11" customFormat="1" ht="31.5" customHeight="1" x14ac:dyDescent="0.25">
      <c r="A5" s="7" t="s">
        <v>31</v>
      </c>
      <c r="B5" s="8"/>
      <c r="C5" s="8"/>
      <c r="D5" s="8"/>
    </row>
    <row r="6" spans="1:11" customFormat="1" ht="16.5" customHeight="1" x14ac:dyDescent="0.25">
      <c r="A6" s="9" t="s">
        <v>2</v>
      </c>
      <c r="C6" s="10"/>
      <c r="D6" s="10"/>
    </row>
    <row r="7" spans="1:11" customFormat="1" ht="9.75" customHeight="1" x14ac:dyDescent="0.35">
      <c r="A7" s="11"/>
      <c r="B7" s="204"/>
      <c r="C7" s="204"/>
      <c r="D7" s="204"/>
    </row>
    <row r="8" spans="1:11" s="34" customFormat="1" ht="54" x14ac:dyDescent="0.25">
      <c r="A8" s="12" t="s">
        <v>3</v>
      </c>
      <c r="B8" s="13" t="s">
        <v>13</v>
      </c>
      <c r="C8" s="13" t="s">
        <v>14</v>
      </c>
      <c r="D8" s="13" t="s">
        <v>15</v>
      </c>
      <c r="E8" s="32"/>
      <c r="F8" s="33"/>
      <c r="G8" s="33"/>
      <c r="H8" s="33"/>
      <c r="I8" s="33"/>
      <c r="J8" s="33"/>
      <c r="K8" s="33"/>
    </row>
    <row r="9" spans="1:11" ht="15.75" hidden="1" x14ac:dyDescent="0.3">
      <c r="A9" s="16" t="s">
        <v>7</v>
      </c>
      <c r="B9" s="17"/>
      <c r="C9" s="17"/>
      <c r="D9" s="18"/>
      <c r="E9"/>
      <c r="F9"/>
      <c r="G9"/>
      <c r="H9"/>
      <c r="I9"/>
      <c r="J9"/>
      <c r="K9"/>
    </row>
    <row r="10" spans="1:11" ht="15.75" x14ac:dyDescent="0.3">
      <c r="A10" s="19">
        <v>2019</v>
      </c>
      <c r="B10" s="20">
        <v>585973.95600000001</v>
      </c>
      <c r="C10" s="20">
        <v>585964.32999999996</v>
      </c>
      <c r="D10" s="21">
        <v>100</v>
      </c>
      <c r="E10"/>
      <c r="F10"/>
      <c r="G10"/>
      <c r="H10"/>
      <c r="I10"/>
      <c r="J10"/>
      <c r="K10"/>
    </row>
    <row r="11" spans="1:11" ht="15.75" x14ac:dyDescent="0.3">
      <c r="A11" s="22">
        <v>2020</v>
      </c>
      <c r="B11" s="23">
        <v>599548.57799999998</v>
      </c>
      <c r="C11" s="23">
        <v>599548.57799999998</v>
      </c>
      <c r="D11" s="24">
        <v>100</v>
      </c>
      <c r="E11"/>
      <c r="F11"/>
      <c r="G11"/>
      <c r="H11"/>
      <c r="I11"/>
      <c r="J11"/>
      <c r="K11"/>
    </row>
    <row r="12" spans="1:11" ht="15.75" x14ac:dyDescent="0.3">
      <c r="A12" s="25">
        <v>2021</v>
      </c>
      <c r="B12" s="20">
        <v>666637.12600000005</v>
      </c>
      <c r="C12" s="20">
        <v>666637.12600000005</v>
      </c>
      <c r="D12" s="21">
        <v>100</v>
      </c>
      <c r="E12"/>
      <c r="F12"/>
      <c r="G12"/>
      <c r="H12"/>
      <c r="I12"/>
      <c r="J12"/>
      <c r="K12"/>
    </row>
    <row r="13" spans="1:11" ht="15.75" x14ac:dyDescent="0.3">
      <c r="A13" s="22">
        <v>2022</v>
      </c>
      <c r="B13" s="23">
        <v>732401.05299999996</v>
      </c>
      <c r="C13" s="23">
        <v>732401.05299999996</v>
      </c>
      <c r="D13" s="24">
        <f t="shared" ref="D13" si="0">(C13/B13)*100</f>
        <v>100</v>
      </c>
      <c r="E13"/>
      <c r="F13"/>
      <c r="G13"/>
      <c r="H13"/>
      <c r="I13"/>
      <c r="J13"/>
      <c r="K13"/>
    </row>
    <row r="14" spans="1:11" ht="12" customHeight="1" x14ac:dyDescent="0.25">
      <c r="A14" s="26"/>
      <c r="B14" s="26"/>
      <c r="C14" s="26"/>
      <c r="D14" s="28"/>
      <c r="E14"/>
      <c r="F14"/>
      <c r="G14"/>
      <c r="H14"/>
      <c r="I14"/>
      <c r="J14"/>
      <c r="K14"/>
    </row>
    <row r="15" spans="1:11" ht="20.25" customHeight="1" x14ac:dyDescent="0.3">
      <c r="A15" s="29" t="s">
        <v>29</v>
      </c>
      <c r="B15" s="30">
        <f>B13-B12</f>
        <v>65763.926999999909</v>
      </c>
      <c r="C15" s="30">
        <f t="shared" ref="C15:D15" si="1">C13-C12</f>
        <v>65763.926999999909</v>
      </c>
      <c r="D15" s="30">
        <f t="shared" si="1"/>
        <v>0</v>
      </c>
      <c r="E15"/>
      <c r="F15"/>
      <c r="G15"/>
      <c r="H15"/>
      <c r="I15"/>
      <c r="J15"/>
      <c r="K15"/>
    </row>
    <row r="16" spans="1:11" ht="15" x14ac:dyDescent="0.25">
      <c r="A16"/>
      <c r="B16" s="37"/>
      <c r="C16"/>
      <c r="D16"/>
      <c r="E16"/>
      <c r="F16"/>
      <c r="G16"/>
      <c r="H16"/>
      <c r="I16"/>
      <c r="J16"/>
      <c r="K16"/>
    </row>
    <row r="17" spans="1:11" ht="17.25" customHeight="1" x14ac:dyDescent="0.25">
      <c r="A17" t="str">
        <f>A8</f>
        <v>Año</v>
      </c>
      <c r="B17" t="str">
        <f>B8</f>
        <v>Presupuesto Reprogramado
(Recursos Fiscales)</v>
      </c>
      <c r="C17" t="str">
        <f>C8</f>
        <v>Presupuesto Ejercido (Recursos Fiscales)</v>
      </c>
      <c r="D17" s="38" t="str">
        <f>D8</f>
        <v>Evolución del Presupuesto Reprogramado
(Recursos fiscales)</v>
      </c>
      <c r="E17"/>
      <c r="F17"/>
      <c r="G17"/>
      <c r="H17"/>
      <c r="I17"/>
      <c r="J17"/>
      <c r="K17"/>
    </row>
    <row r="18" spans="1:11" ht="15" x14ac:dyDescent="0.25">
      <c r="A18">
        <f t="shared" ref="A18:D21" si="2">A10</f>
        <v>2019</v>
      </c>
      <c r="B18">
        <f t="shared" si="2"/>
        <v>585973.95600000001</v>
      </c>
      <c r="C18">
        <f t="shared" si="2"/>
        <v>585964.32999999996</v>
      </c>
      <c r="D18">
        <f t="shared" si="2"/>
        <v>100</v>
      </c>
      <c r="E18"/>
      <c r="F18"/>
      <c r="G18"/>
      <c r="H18"/>
      <c r="I18"/>
      <c r="J18"/>
      <c r="K18"/>
    </row>
    <row r="19" spans="1:11" ht="15" x14ac:dyDescent="0.25">
      <c r="A19">
        <f t="shared" si="2"/>
        <v>2020</v>
      </c>
      <c r="B19">
        <f t="shared" si="2"/>
        <v>599548.57799999998</v>
      </c>
      <c r="C19">
        <f t="shared" si="2"/>
        <v>599548.57799999998</v>
      </c>
      <c r="D19">
        <f t="shared" si="2"/>
        <v>100</v>
      </c>
      <c r="E19"/>
      <c r="F19"/>
      <c r="G19"/>
      <c r="H19"/>
      <c r="I19"/>
      <c r="J19"/>
      <c r="K19"/>
    </row>
    <row r="20" spans="1:11" ht="15" x14ac:dyDescent="0.25">
      <c r="A20">
        <f t="shared" si="2"/>
        <v>2021</v>
      </c>
      <c r="B20">
        <f t="shared" si="2"/>
        <v>666637.12600000005</v>
      </c>
      <c r="C20">
        <f t="shared" si="2"/>
        <v>666637.12600000005</v>
      </c>
      <c r="D20">
        <f t="shared" si="2"/>
        <v>100</v>
      </c>
      <c r="E20"/>
      <c r="F20"/>
      <c r="G20"/>
      <c r="H20"/>
      <c r="I20"/>
      <c r="J20"/>
      <c r="K20"/>
    </row>
    <row r="21" spans="1:11" ht="15" x14ac:dyDescent="0.25">
      <c r="A21">
        <f t="shared" si="2"/>
        <v>2022</v>
      </c>
      <c r="B21">
        <f t="shared" si="2"/>
        <v>732401.05299999996</v>
      </c>
      <c r="C21">
        <f t="shared" si="2"/>
        <v>732401.05299999996</v>
      </c>
      <c r="D21">
        <f t="shared" si="2"/>
        <v>100</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75" x14ac:dyDescent="0.3">
      <c r="A35" s="133" t="s">
        <v>9</v>
      </c>
      <c r="B35" s="31"/>
      <c r="C35" s="31"/>
      <c r="D35" s="31"/>
      <c r="E35"/>
      <c r="F35"/>
      <c r="G35"/>
      <c r="H35"/>
      <c r="I35"/>
      <c r="J35"/>
      <c r="K35"/>
    </row>
    <row r="36" spans="1:11" ht="15.75" x14ac:dyDescent="0.3">
      <c r="A36" s="133" t="s">
        <v>111</v>
      </c>
      <c r="B36" s="31"/>
      <c r="C36" s="31"/>
      <c r="D36" s="31"/>
      <c r="E36"/>
      <c r="F36"/>
      <c r="G36"/>
      <c r="H36"/>
      <c r="I36"/>
      <c r="J36"/>
      <c r="K36"/>
    </row>
    <row r="37" spans="1:11" ht="15.75" x14ac:dyDescent="0.3">
      <c r="A37" s="31"/>
      <c r="B37" s="31"/>
      <c r="C37" s="31"/>
      <c r="D37" s="31"/>
      <c r="E37"/>
      <c r="F37"/>
      <c r="G37"/>
      <c r="H37"/>
      <c r="I37"/>
      <c r="J37"/>
      <c r="K37"/>
    </row>
    <row r="38" spans="1:11" ht="7.5" hidden="1" customHeight="1" x14ac:dyDescent="0.25">
      <c r="A38" s="213"/>
      <c r="B38" s="213"/>
      <c r="C38" s="213"/>
      <c r="D38" s="213"/>
      <c r="E38"/>
      <c r="F38"/>
      <c r="G38"/>
      <c r="H38"/>
      <c r="I38"/>
      <c r="J38"/>
      <c r="K38"/>
    </row>
    <row r="39" spans="1:11" ht="7.5" hidden="1" customHeight="1" x14ac:dyDescent="0.25">
      <c r="A39" s="213"/>
      <c r="B39" s="213"/>
      <c r="C39" s="213"/>
      <c r="D39" s="213"/>
      <c r="E39"/>
      <c r="F39"/>
      <c r="G39"/>
      <c r="H39"/>
      <c r="I39"/>
      <c r="J39"/>
      <c r="K39"/>
    </row>
    <row r="40" spans="1:11" ht="7.5" hidden="1" customHeight="1" x14ac:dyDescent="0.25">
      <c r="A40" s="213"/>
      <c r="B40" s="213"/>
      <c r="C40" s="213"/>
      <c r="D40" s="213"/>
      <c r="E40"/>
      <c r="F40"/>
      <c r="G40"/>
      <c r="H40"/>
      <c r="I40"/>
      <c r="J40"/>
      <c r="K40"/>
    </row>
    <row r="41" spans="1:11" ht="7.5" hidden="1" customHeight="1" x14ac:dyDescent="0.25">
      <c r="A41" s="213"/>
      <c r="B41" s="213"/>
      <c r="C41" s="213"/>
      <c r="D41" s="213"/>
      <c r="E41"/>
      <c r="F41"/>
      <c r="G41"/>
      <c r="H41"/>
      <c r="I41"/>
      <c r="J41"/>
      <c r="K41"/>
    </row>
    <row r="42" spans="1:11" ht="7.5" hidden="1" customHeight="1" x14ac:dyDescent="0.25">
      <c r="A42" s="213"/>
      <c r="B42" s="213"/>
      <c r="C42" s="213"/>
      <c r="D42" s="213"/>
    </row>
    <row r="43" spans="1:11" ht="7.5" hidden="1" customHeight="1" x14ac:dyDescent="0.25">
      <c r="A43" s="213"/>
      <c r="B43" s="213"/>
      <c r="C43" s="213"/>
      <c r="D43" s="213"/>
    </row>
    <row r="44" spans="1:11" ht="7.5" hidden="1" customHeight="1" x14ac:dyDescent="0.25">
      <c r="A44" s="213"/>
      <c r="B44" s="213"/>
      <c r="C44" s="213"/>
      <c r="D44" s="213"/>
    </row>
    <row r="45" spans="1:11" ht="7.5" hidden="1" customHeight="1" x14ac:dyDescent="0.25">
      <c r="A45" s="213"/>
      <c r="B45" s="213"/>
      <c r="C45" s="213"/>
      <c r="D45" s="213"/>
    </row>
    <row r="46" spans="1:11" ht="7.5" hidden="1" customHeight="1" x14ac:dyDescent="0.25">
      <c r="A46" s="213"/>
      <c r="B46" s="213"/>
      <c r="C46" s="213"/>
      <c r="D46" s="213"/>
    </row>
    <row r="47" spans="1:11" ht="15" hidden="1" x14ac:dyDescent="0.3">
      <c r="A47" s="31"/>
      <c r="B47" s="31"/>
      <c r="C47" s="31"/>
      <c r="D47" s="31"/>
    </row>
    <row r="48" spans="1:11" ht="15" hidden="1" x14ac:dyDescent="0.3">
      <c r="A48" s="31"/>
      <c r="B48" s="31"/>
      <c r="C48" s="31"/>
      <c r="D48" s="31"/>
    </row>
    <row r="49" spans="1:11" ht="15.75" x14ac:dyDescent="0.3">
      <c r="A49" s="31"/>
      <c r="B49" s="31"/>
      <c r="C49" s="31"/>
      <c r="D49" s="31"/>
      <c r="E49"/>
    </row>
    <row r="50" spans="1:11" ht="15.75" x14ac:dyDescent="0.3">
      <c r="A50" s="31"/>
      <c r="B50" s="31"/>
      <c r="C50" s="31"/>
      <c r="D50" s="31"/>
      <c r="E50" s="31"/>
      <c r="G50"/>
      <c r="H50"/>
      <c r="I50"/>
      <c r="J50"/>
      <c r="K50"/>
    </row>
  </sheetData>
  <mergeCells count="2">
    <mergeCell ref="B7:D7"/>
    <mergeCell ref="A38:D46"/>
  </mergeCells>
  <pageMargins left="0.51181102362204722" right="0.51181102362204722" top="0.55118110236220474" bottom="0.55118110236220474" header="0.31496062992125984" footer="0.31496062992125984"/>
  <pageSetup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2"/>
  <sheetViews>
    <sheetView showGridLines="0" topLeftCell="A4" zoomScaleNormal="100" zoomScaleSheetLayoutView="124" workbookViewId="0">
      <selection activeCell="A36" sqref="A36:A37"/>
    </sheetView>
  </sheetViews>
  <sheetFormatPr baseColWidth="10" defaultColWidth="11.42578125" defaultRowHeight="13.5" x14ac:dyDescent="0.25"/>
  <cols>
    <col min="1" max="1" width="23.42578125" style="2" customWidth="1"/>
    <col min="2" max="4" width="23.140625" style="2" customWidth="1"/>
    <col min="5" max="5" width="2.8554687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25">
      <c r="B3" s="4"/>
      <c r="C3" s="4"/>
      <c r="D3" s="4"/>
    </row>
    <row r="4" spans="1:11" customFormat="1" ht="12.75" customHeight="1" x14ac:dyDescent="0.25">
      <c r="B4" s="4"/>
      <c r="C4" s="4"/>
      <c r="D4" s="4"/>
    </row>
    <row r="5" spans="1:11" customFormat="1" ht="31.5" customHeight="1" x14ac:dyDescent="0.25">
      <c r="A5" s="7" t="s">
        <v>32</v>
      </c>
      <c r="B5" s="8"/>
      <c r="C5" s="8"/>
      <c r="D5" s="8"/>
    </row>
    <row r="6" spans="1:11" customFormat="1" ht="16.5" customHeight="1" x14ac:dyDescent="0.25">
      <c r="A6" s="9" t="s">
        <v>2</v>
      </c>
      <c r="C6" s="10"/>
      <c r="D6" s="10"/>
    </row>
    <row r="7" spans="1:11" customFormat="1" ht="9.75" customHeight="1" x14ac:dyDescent="0.35">
      <c r="A7" s="11"/>
      <c r="B7" s="204"/>
      <c r="C7" s="204"/>
      <c r="D7" s="204"/>
    </row>
    <row r="8" spans="1:11" s="34" customFormat="1" ht="40.5" x14ac:dyDescent="0.25">
      <c r="A8" s="12" t="s">
        <v>3</v>
      </c>
      <c r="B8" s="13" t="s">
        <v>16</v>
      </c>
      <c r="C8" s="13" t="s">
        <v>17</v>
      </c>
      <c r="D8" s="13" t="s">
        <v>18</v>
      </c>
      <c r="E8" s="32"/>
      <c r="F8" s="33"/>
      <c r="G8" s="33"/>
      <c r="H8" s="33"/>
      <c r="I8" s="33"/>
      <c r="J8" s="33"/>
      <c r="K8" s="33"/>
    </row>
    <row r="9" spans="1:11" ht="15.75" hidden="1" x14ac:dyDescent="0.3">
      <c r="A9" s="16" t="s">
        <v>7</v>
      </c>
      <c r="B9" s="17"/>
      <c r="C9" s="17"/>
      <c r="D9" s="18"/>
      <c r="E9"/>
      <c r="F9"/>
      <c r="G9"/>
      <c r="H9"/>
      <c r="I9"/>
      <c r="J9"/>
      <c r="K9"/>
    </row>
    <row r="10" spans="1:11" ht="15.75" x14ac:dyDescent="0.3">
      <c r="A10" s="19">
        <v>2019</v>
      </c>
      <c r="B10" s="20">
        <v>600084.75699999998</v>
      </c>
      <c r="C10" s="20">
        <v>598036.13199999998</v>
      </c>
      <c r="D10" s="21">
        <f>(C10/B10)*100</f>
        <v>99.658610725217926</v>
      </c>
      <c r="E10"/>
      <c r="F10"/>
      <c r="G10"/>
      <c r="H10"/>
      <c r="I10"/>
      <c r="J10"/>
      <c r="K10"/>
    </row>
    <row r="11" spans="1:11" ht="15.75" x14ac:dyDescent="0.3">
      <c r="A11" s="22">
        <v>2020</v>
      </c>
      <c r="B11" s="23">
        <v>619034.65599999996</v>
      </c>
      <c r="C11" s="23">
        <v>617347.74199999997</v>
      </c>
      <c r="D11" s="24">
        <f>(C11/B11)*100</f>
        <v>99.727492801307719</v>
      </c>
      <c r="E11"/>
      <c r="F11"/>
      <c r="G11"/>
      <c r="H11"/>
      <c r="I11"/>
      <c r="J11"/>
      <c r="K11"/>
    </row>
    <row r="12" spans="1:11" ht="15.75" x14ac:dyDescent="0.3">
      <c r="A12" s="25">
        <v>2021</v>
      </c>
      <c r="B12" s="20">
        <v>683166.41799999995</v>
      </c>
      <c r="C12" s="20">
        <v>672172.23400000005</v>
      </c>
      <c r="D12" s="21">
        <f t="shared" ref="D12:D13" si="0">(C12/B12)*100</f>
        <v>98.390701927037654</v>
      </c>
      <c r="E12"/>
      <c r="F12"/>
      <c r="G12"/>
      <c r="H12"/>
      <c r="I12"/>
      <c r="J12"/>
      <c r="K12"/>
    </row>
    <row r="13" spans="1:11" ht="15.75" x14ac:dyDescent="0.3">
      <c r="A13" s="22">
        <v>2022</v>
      </c>
      <c r="B13" s="23">
        <v>748930.34499999997</v>
      </c>
      <c r="C13" s="23">
        <v>738205.54500000004</v>
      </c>
      <c r="D13" s="24">
        <f t="shared" si="0"/>
        <v>98.567984316351883</v>
      </c>
      <c r="E13"/>
      <c r="F13"/>
      <c r="G13"/>
      <c r="H13"/>
      <c r="I13"/>
      <c r="J13"/>
      <c r="K13"/>
    </row>
    <row r="14" spans="1:11" ht="12" customHeight="1" x14ac:dyDescent="0.25">
      <c r="A14" s="26"/>
      <c r="B14" s="26"/>
      <c r="C14" s="26"/>
      <c r="D14" s="28"/>
      <c r="E14"/>
      <c r="F14"/>
      <c r="G14"/>
      <c r="H14"/>
      <c r="I14"/>
      <c r="J14"/>
      <c r="K14"/>
    </row>
    <row r="15" spans="1:11" ht="20.25" customHeight="1" x14ac:dyDescent="0.3">
      <c r="A15" s="29" t="s">
        <v>29</v>
      </c>
      <c r="B15" s="30">
        <f>B13-B12</f>
        <v>65763.927000000025</v>
      </c>
      <c r="C15" s="30">
        <f t="shared" ref="C15:D15" si="1">C13-C12</f>
        <v>66033.310999999987</v>
      </c>
      <c r="D15" s="30">
        <f t="shared" si="1"/>
        <v>0.17728238931422879</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(Gasto Corriente)</v>
      </c>
      <c r="C17" t="str">
        <f>C8</f>
        <v>Presupuesto Ejercido (Gasto Corriente)</v>
      </c>
      <c r="D17" s="38" t="str">
        <f>D8</f>
        <v xml:space="preserve">Evolución del Gasto Corriente </v>
      </c>
      <c r="E17"/>
      <c r="F17"/>
      <c r="G17"/>
      <c r="H17"/>
      <c r="I17"/>
      <c r="J17"/>
      <c r="K17"/>
    </row>
    <row r="18" spans="1:11" ht="15" x14ac:dyDescent="0.25">
      <c r="A18">
        <f t="shared" ref="A18:D21" si="2">A10</f>
        <v>2019</v>
      </c>
      <c r="B18">
        <f t="shared" si="2"/>
        <v>600084.75699999998</v>
      </c>
      <c r="C18">
        <f t="shared" si="2"/>
        <v>598036.13199999998</v>
      </c>
      <c r="D18">
        <f t="shared" si="2"/>
        <v>99.658610725217926</v>
      </c>
      <c r="E18"/>
      <c r="F18"/>
      <c r="G18"/>
      <c r="H18"/>
      <c r="I18"/>
      <c r="J18"/>
      <c r="K18"/>
    </row>
    <row r="19" spans="1:11" ht="15" x14ac:dyDescent="0.25">
      <c r="A19">
        <f t="shared" si="2"/>
        <v>2020</v>
      </c>
      <c r="B19">
        <f t="shared" si="2"/>
        <v>619034.65599999996</v>
      </c>
      <c r="C19">
        <f t="shared" si="2"/>
        <v>617347.74199999997</v>
      </c>
      <c r="D19">
        <f t="shared" si="2"/>
        <v>99.727492801307719</v>
      </c>
      <c r="E19"/>
      <c r="F19"/>
      <c r="G19"/>
      <c r="H19"/>
      <c r="I19"/>
      <c r="J19"/>
      <c r="K19"/>
    </row>
    <row r="20" spans="1:11" ht="15" x14ac:dyDescent="0.25">
      <c r="A20">
        <f t="shared" si="2"/>
        <v>2021</v>
      </c>
      <c r="B20">
        <f t="shared" si="2"/>
        <v>683166.41799999995</v>
      </c>
      <c r="C20">
        <f t="shared" si="2"/>
        <v>672172.23400000005</v>
      </c>
      <c r="D20">
        <f t="shared" si="2"/>
        <v>98.390701927037654</v>
      </c>
      <c r="E20"/>
      <c r="F20"/>
      <c r="G20"/>
      <c r="H20"/>
      <c r="I20"/>
      <c r="J20"/>
      <c r="K20"/>
    </row>
    <row r="21" spans="1:11" ht="15" x14ac:dyDescent="0.25">
      <c r="A21">
        <f t="shared" si="2"/>
        <v>2022</v>
      </c>
      <c r="B21">
        <f t="shared" si="2"/>
        <v>748930.34499999997</v>
      </c>
      <c r="C21">
        <f t="shared" si="2"/>
        <v>738205.54500000004</v>
      </c>
      <c r="D21">
        <f t="shared" si="2"/>
        <v>98.567984316351883</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75" x14ac:dyDescent="0.3">
      <c r="A36" s="133" t="s">
        <v>9</v>
      </c>
      <c r="B36" s="31"/>
      <c r="C36" s="31"/>
      <c r="D36" s="31"/>
      <c r="E36"/>
      <c r="F36"/>
      <c r="G36"/>
      <c r="H36"/>
      <c r="I36"/>
      <c r="J36"/>
      <c r="K36"/>
    </row>
    <row r="37" spans="1:11" ht="15.75" x14ac:dyDescent="0.3">
      <c r="A37" s="133" t="s">
        <v>111</v>
      </c>
      <c r="B37" s="31"/>
      <c r="C37" s="31"/>
      <c r="D37" s="31"/>
      <c r="E37"/>
      <c r="F37"/>
      <c r="G37"/>
      <c r="H37"/>
      <c r="I37"/>
      <c r="J37"/>
      <c r="K37"/>
    </row>
    <row r="38" spans="1:11" ht="7.5" customHeight="1" x14ac:dyDescent="0.25">
      <c r="A38" s="39"/>
      <c r="B38" s="39"/>
      <c r="C38" s="39"/>
      <c r="D38" s="39"/>
      <c r="E38"/>
      <c r="F38"/>
      <c r="G38"/>
      <c r="H38"/>
      <c r="I38"/>
      <c r="J38"/>
      <c r="K38"/>
    </row>
    <row r="39" spans="1:11" ht="7.5" hidden="1" customHeight="1" x14ac:dyDescent="0.25">
      <c r="A39" s="214"/>
      <c r="B39" s="215"/>
      <c r="C39" s="215"/>
      <c r="D39" s="216"/>
      <c r="E39"/>
      <c r="F39"/>
      <c r="G39"/>
      <c r="H39"/>
      <c r="I39"/>
      <c r="J39"/>
      <c r="K39"/>
    </row>
    <row r="40" spans="1:11" ht="7.5" hidden="1" customHeight="1" x14ac:dyDescent="0.25">
      <c r="A40" s="217"/>
      <c r="B40" s="218"/>
      <c r="C40" s="218"/>
      <c r="D40" s="219"/>
      <c r="E40"/>
      <c r="F40"/>
      <c r="G40"/>
      <c r="H40"/>
      <c r="I40"/>
      <c r="J40"/>
      <c r="K40"/>
    </row>
    <row r="41" spans="1:11" ht="7.5" hidden="1" customHeight="1" x14ac:dyDescent="0.25">
      <c r="A41" s="217"/>
      <c r="B41" s="218"/>
      <c r="C41" s="218"/>
      <c r="D41" s="219"/>
      <c r="E41"/>
      <c r="F41"/>
      <c r="G41"/>
      <c r="H41"/>
      <c r="I41"/>
      <c r="J41"/>
      <c r="K41"/>
    </row>
    <row r="42" spans="1:11" ht="7.5" hidden="1" customHeight="1" x14ac:dyDescent="0.25">
      <c r="A42" s="217"/>
      <c r="B42" s="218"/>
      <c r="C42" s="218"/>
      <c r="D42" s="219"/>
    </row>
    <row r="43" spans="1:11" ht="7.5" hidden="1" customHeight="1" x14ac:dyDescent="0.25">
      <c r="A43" s="217"/>
      <c r="B43" s="218"/>
      <c r="C43" s="218"/>
      <c r="D43" s="219"/>
    </row>
    <row r="44" spans="1:11" ht="7.5" hidden="1" customHeight="1" x14ac:dyDescent="0.25">
      <c r="A44" s="217"/>
      <c r="B44" s="218"/>
      <c r="C44" s="218"/>
      <c r="D44" s="219"/>
    </row>
    <row r="45" spans="1:11" ht="7.5" hidden="1" customHeight="1" x14ac:dyDescent="0.25">
      <c r="A45" s="217"/>
      <c r="B45" s="218"/>
      <c r="C45" s="218"/>
      <c r="D45" s="219"/>
    </row>
    <row r="46" spans="1:11" ht="7.5" hidden="1" customHeight="1" x14ac:dyDescent="0.25">
      <c r="A46" s="217"/>
      <c r="B46" s="218"/>
      <c r="C46" s="218"/>
      <c r="D46" s="219"/>
    </row>
    <row r="47" spans="1:11" hidden="1" x14ac:dyDescent="0.25">
      <c r="A47" s="223"/>
      <c r="B47" s="224"/>
      <c r="C47" s="224"/>
      <c r="D47" s="225"/>
    </row>
    <row r="48" spans="1:11" ht="15" hidden="1" x14ac:dyDescent="0.3">
      <c r="A48" s="31"/>
      <c r="B48" s="31"/>
      <c r="C48" s="31"/>
      <c r="D48" s="31"/>
    </row>
    <row r="49" spans="1:11" ht="15" hidden="1" x14ac:dyDescent="0.3">
      <c r="A49" s="31"/>
      <c r="B49" s="31"/>
      <c r="C49" s="31"/>
      <c r="D49" s="31"/>
    </row>
    <row r="50" spans="1:11" ht="15" hidden="1" x14ac:dyDescent="0.3">
      <c r="A50" s="31"/>
      <c r="B50" s="31"/>
      <c r="D50" s="31"/>
    </row>
    <row r="51" spans="1:11" ht="15.75" x14ac:dyDescent="0.3">
      <c r="A51" s="31"/>
      <c r="B51" s="31"/>
      <c r="C51" s="31"/>
      <c r="D51" s="31"/>
      <c r="E51"/>
      <c r="G51"/>
      <c r="H51"/>
      <c r="I51"/>
      <c r="J51"/>
      <c r="K51"/>
    </row>
    <row r="52" spans="1:11" ht="15.75" x14ac:dyDescent="0.3">
      <c r="A52" s="31"/>
      <c r="B52" s="31"/>
      <c r="C52" s="31"/>
      <c r="D52" s="31"/>
      <c r="E52" s="31"/>
      <c r="G52"/>
      <c r="H52"/>
      <c r="I52"/>
      <c r="J52"/>
      <c r="K52"/>
    </row>
  </sheetData>
  <mergeCells count="2">
    <mergeCell ref="B7:D7"/>
    <mergeCell ref="A39:D47"/>
  </mergeCells>
  <pageMargins left="0.51181102362204722" right="0.51181102362204722" top="0.55118110236220474" bottom="0.55118110236220474" header="0.31496062992125984" footer="0.31496062992125984"/>
  <pageSetup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2"/>
  <sheetViews>
    <sheetView showGridLines="0" zoomScaleNormal="100" workbookViewId="0">
      <selection activeCell="A36" sqref="A36:A37"/>
    </sheetView>
  </sheetViews>
  <sheetFormatPr baseColWidth="10" defaultColWidth="11.42578125" defaultRowHeight="13.5" x14ac:dyDescent="0.25"/>
  <cols>
    <col min="1" max="1" width="23.42578125" style="2" customWidth="1"/>
    <col min="2" max="4" width="23.140625" style="2" customWidth="1"/>
    <col min="5" max="5" width="4.2851562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25">
      <c r="B3" s="4"/>
      <c r="C3" s="4"/>
      <c r="D3" s="4"/>
    </row>
    <row r="4" spans="1:11" customFormat="1" ht="12.75" customHeight="1" x14ac:dyDescent="0.25">
      <c r="B4" s="4"/>
      <c r="C4" s="4"/>
      <c r="D4" s="4"/>
    </row>
    <row r="5" spans="1:11" customFormat="1" ht="31.5" customHeight="1" x14ac:dyDescent="0.25">
      <c r="A5" s="7" t="s">
        <v>33</v>
      </c>
      <c r="B5" s="8"/>
      <c r="C5" s="8"/>
      <c r="D5" s="8"/>
    </row>
    <row r="6" spans="1:11" customFormat="1" ht="16.5" customHeight="1" x14ac:dyDescent="0.25">
      <c r="A6" s="9" t="s">
        <v>2</v>
      </c>
      <c r="C6" s="10"/>
      <c r="D6" s="10"/>
    </row>
    <row r="7" spans="1:11" customFormat="1" ht="9.75" customHeight="1" x14ac:dyDescent="0.35">
      <c r="A7" s="11"/>
      <c r="B7" s="204"/>
      <c r="C7" s="204"/>
      <c r="D7" s="204"/>
    </row>
    <row r="8" spans="1:11" s="15" customFormat="1" ht="40.5" x14ac:dyDescent="0.25">
      <c r="A8" s="12" t="s">
        <v>3</v>
      </c>
      <c r="B8" s="13" t="s">
        <v>19</v>
      </c>
      <c r="C8" s="13" t="s">
        <v>20</v>
      </c>
      <c r="D8" s="13" t="s">
        <v>21</v>
      </c>
      <c r="E8" s="40"/>
      <c r="F8" s="14"/>
      <c r="G8" s="14"/>
      <c r="H8" s="14"/>
      <c r="I8" s="14"/>
      <c r="J8" s="14"/>
      <c r="K8" s="14"/>
    </row>
    <row r="9" spans="1:11" ht="15.75" hidden="1" x14ac:dyDescent="0.3">
      <c r="A9" s="16" t="s">
        <v>7</v>
      </c>
      <c r="B9" s="17"/>
      <c r="C9" s="17"/>
      <c r="D9" s="18"/>
      <c r="E9"/>
      <c r="F9"/>
      <c r="G9"/>
      <c r="H9"/>
      <c r="I9"/>
      <c r="J9"/>
      <c r="K9"/>
    </row>
    <row r="10" spans="1:11" ht="15.75" x14ac:dyDescent="0.3">
      <c r="A10" s="19">
        <v>2019</v>
      </c>
      <c r="B10" s="20">
        <v>4.7699999999999996</v>
      </c>
      <c r="C10" s="20">
        <v>4.7699999999999996</v>
      </c>
      <c r="D10" s="21">
        <f>C10/B10*100</f>
        <v>100</v>
      </c>
      <c r="E10"/>
      <c r="F10"/>
      <c r="G10"/>
      <c r="H10"/>
      <c r="I10"/>
      <c r="J10"/>
      <c r="K10"/>
    </row>
    <row r="11" spans="1:11" ht="15.75" x14ac:dyDescent="0.3">
      <c r="A11" s="22">
        <v>2020</v>
      </c>
      <c r="B11" s="23">
        <v>0</v>
      </c>
      <c r="C11" s="23">
        <v>0</v>
      </c>
      <c r="D11" s="24">
        <v>0</v>
      </c>
      <c r="E11"/>
      <c r="F11"/>
      <c r="G11"/>
      <c r="H11"/>
      <c r="I11"/>
      <c r="J11"/>
      <c r="K11"/>
    </row>
    <row r="12" spans="1:11" ht="15.75" x14ac:dyDescent="0.3">
      <c r="A12" s="25">
        <v>2021</v>
      </c>
      <c r="B12" s="20">
        <v>0</v>
      </c>
      <c r="C12" s="20">
        <v>0</v>
      </c>
      <c r="D12" s="21">
        <v>0</v>
      </c>
      <c r="E12"/>
      <c r="F12"/>
      <c r="G12"/>
      <c r="H12"/>
      <c r="I12"/>
      <c r="J12"/>
      <c r="K12"/>
    </row>
    <row r="13" spans="1:11" ht="15.75" x14ac:dyDescent="0.3">
      <c r="A13" s="22">
        <v>2022</v>
      </c>
      <c r="B13" s="23">
        <v>0</v>
      </c>
      <c r="C13" s="23">
        <v>0</v>
      </c>
      <c r="D13" s="24">
        <f>IF(B13=0,0,(C13/B13*100))</f>
        <v>0</v>
      </c>
      <c r="E13"/>
      <c r="F13"/>
      <c r="G13"/>
      <c r="H13"/>
      <c r="I13"/>
      <c r="J13"/>
      <c r="K13"/>
    </row>
    <row r="14" spans="1:11" ht="12" customHeight="1" x14ac:dyDescent="0.25">
      <c r="A14" s="26"/>
      <c r="B14" s="26"/>
      <c r="C14" s="26"/>
      <c r="D14" s="28"/>
      <c r="E14"/>
      <c r="F14"/>
      <c r="G14"/>
      <c r="H14"/>
      <c r="I14"/>
      <c r="J14"/>
      <c r="K14"/>
    </row>
    <row r="15" spans="1:11" ht="20.25" customHeight="1" x14ac:dyDescent="0.3">
      <c r="A15" s="29" t="s">
        <v>29</v>
      </c>
      <c r="B15" s="30">
        <f>B13-B12</f>
        <v>0</v>
      </c>
      <c r="C15" s="30">
        <f t="shared" ref="C15:D15" si="0">C13-C12</f>
        <v>0</v>
      </c>
      <c r="D15" s="30">
        <f t="shared" si="0"/>
        <v>0</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(Gasto de Inversión)</v>
      </c>
      <c r="C17" t="str">
        <f>C8</f>
        <v>Presupuesto Ejercido (Gasto de Inversión)</v>
      </c>
      <c r="D17" s="38" t="str">
        <f>D8</f>
        <v>Evolución del Gasto de Inversión</v>
      </c>
      <c r="E17"/>
      <c r="F17"/>
      <c r="G17"/>
      <c r="H17"/>
      <c r="I17"/>
      <c r="J17"/>
      <c r="K17"/>
    </row>
    <row r="18" spans="1:11" ht="15" x14ac:dyDescent="0.25">
      <c r="A18">
        <f t="shared" ref="A18:D21" si="1">A10</f>
        <v>2019</v>
      </c>
      <c r="B18">
        <f t="shared" si="1"/>
        <v>4.7699999999999996</v>
      </c>
      <c r="C18">
        <f t="shared" si="1"/>
        <v>4.7699999999999996</v>
      </c>
      <c r="D18">
        <f t="shared" si="1"/>
        <v>100</v>
      </c>
      <c r="E18"/>
      <c r="F18"/>
      <c r="G18"/>
      <c r="H18"/>
      <c r="I18"/>
      <c r="J18"/>
      <c r="K18"/>
    </row>
    <row r="19" spans="1:11" ht="15" x14ac:dyDescent="0.25">
      <c r="A19">
        <f t="shared" si="1"/>
        <v>2020</v>
      </c>
      <c r="B19">
        <f t="shared" si="1"/>
        <v>0</v>
      </c>
      <c r="C19">
        <f t="shared" si="1"/>
        <v>0</v>
      </c>
      <c r="D19">
        <f t="shared" si="1"/>
        <v>0</v>
      </c>
      <c r="E19"/>
      <c r="F19"/>
      <c r="G19"/>
      <c r="H19"/>
      <c r="I19"/>
      <c r="J19"/>
      <c r="K19"/>
    </row>
    <row r="20" spans="1:11" ht="15" x14ac:dyDescent="0.25">
      <c r="A20">
        <f t="shared" si="1"/>
        <v>2021</v>
      </c>
      <c r="B20">
        <f t="shared" si="1"/>
        <v>0</v>
      </c>
      <c r="C20">
        <f t="shared" si="1"/>
        <v>0</v>
      </c>
      <c r="D20">
        <f t="shared" si="1"/>
        <v>0</v>
      </c>
      <c r="E20"/>
      <c r="F20"/>
      <c r="G20"/>
      <c r="H20"/>
      <c r="I20"/>
      <c r="J20"/>
      <c r="K20"/>
    </row>
    <row r="21" spans="1:11" ht="15" x14ac:dyDescent="0.25">
      <c r="A21">
        <f t="shared" si="1"/>
        <v>2022</v>
      </c>
      <c r="B21">
        <f t="shared" si="1"/>
        <v>0</v>
      </c>
      <c r="C21">
        <f t="shared" si="1"/>
        <v>0</v>
      </c>
      <c r="D21">
        <f t="shared" si="1"/>
        <v>0</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75" x14ac:dyDescent="0.3">
      <c r="A36" s="133" t="s">
        <v>9</v>
      </c>
      <c r="B36" s="31"/>
      <c r="C36" s="31"/>
      <c r="D36" s="31"/>
      <c r="E36"/>
      <c r="F36"/>
      <c r="G36"/>
      <c r="H36"/>
      <c r="I36"/>
      <c r="J36"/>
      <c r="K36"/>
    </row>
    <row r="37" spans="1:11" ht="15.75" x14ac:dyDescent="0.3">
      <c r="A37" s="133" t="s">
        <v>111</v>
      </c>
      <c r="B37" s="31"/>
      <c r="C37" s="31"/>
      <c r="D37" s="31"/>
      <c r="E37"/>
      <c r="F37"/>
      <c r="G37"/>
      <c r="H37"/>
      <c r="I37"/>
      <c r="J37"/>
      <c r="K37"/>
    </row>
    <row r="38" spans="1:11" ht="7.5" customHeight="1" x14ac:dyDescent="0.25">
      <c r="A38" s="39"/>
      <c r="B38" s="39"/>
      <c r="C38" s="39"/>
      <c r="D38" s="39"/>
      <c r="E38"/>
      <c r="F38"/>
      <c r="G38"/>
      <c r="H38"/>
      <c r="I38"/>
      <c r="J38"/>
      <c r="K38"/>
    </row>
    <row r="39" spans="1:11" ht="7.5" hidden="1" customHeight="1" x14ac:dyDescent="0.25">
      <c r="A39" s="213"/>
      <c r="B39" s="213"/>
      <c r="C39" s="213"/>
      <c r="D39" s="213"/>
      <c r="E39"/>
      <c r="F39"/>
      <c r="G39"/>
      <c r="H39"/>
      <c r="I39"/>
      <c r="J39"/>
      <c r="K39"/>
    </row>
    <row r="40" spans="1:11" ht="7.5" hidden="1" customHeight="1" x14ac:dyDescent="0.25">
      <c r="A40" s="213"/>
      <c r="B40" s="213"/>
      <c r="C40" s="213"/>
      <c r="D40" s="213"/>
      <c r="E40"/>
      <c r="F40"/>
      <c r="G40"/>
      <c r="H40"/>
      <c r="I40"/>
      <c r="J40"/>
      <c r="K40"/>
    </row>
    <row r="41" spans="1:11" ht="7.5" hidden="1" customHeight="1" x14ac:dyDescent="0.25">
      <c r="A41" s="213"/>
      <c r="B41" s="213"/>
      <c r="C41" s="213"/>
      <c r="D41" s="213"/>
      <c r="E41"/>
      <c r="F41"/>
      <c r="G41"/>
      <c r="H41"/>
      <c r="I41"/>
      <c r="J41"/>
      <c r="K41"/>
    </row>
    <row r="42" spans="1:11" ht="7.5" hidden="1" customHeight="1" x14ac:dyDescent="0.25">
      <c r="A42" s="213"/>
      <c r="B42" s="213"/>
      <c r="C42" s="213"/>
      <c r="D42" s="213"/>
    </row>
    <row r="43" spans="1:11" ht="7.5" hidden="1" customHeight="1" x14ac:dyDescent="0.25">
      <c r="A43" s="213"/>
      <c r="B43" s="213"/>
      <c r="C43" s="213"/>
      <c r="D43" s="213"/>
    </row>
    <row r="44" spans="1:11" ht="7.5" hidden="1" customHeight="1" x14ac:dyDescent="0.25">
      <c r="A44" s="213"/>
      <c r="B44" s="213"/>
      <c r="C44" s="213"/>
      <c r="D44" s="213"/>
    </row>
    <row r="45" spans="1:11" ht="7.5" hidden="1" customHeight="1" x14ac:dyDescent="0.25">
      <c r="A45" s="213"/>
      <c r="B45" s="213"/>
      <c r="C45" s="213"/>
      <c r="D45" s="213"/>
    </row>
    <row r="46" spans="1:11" ht="7.5" hidden="1" customHeight="1" x14ac:dyDescent="0.25">
      <c r="A46" s="213"/>
      <c r="B46" s="213"/>
      <c r="C46" s="213"/>
      <c r="D46" s="213"/>
    </row>
    <row r="47" spans="1:11" hidden="1" x14ac:dyDescent="0.25">
      <c r="A47" s="226"/>
      <c r="B47" s="226"/>
      <c r="C47" s="226"/>
      <c r="D47" s="226"/>
    </row>
    <row r="48" spans="1:11" ht="15" hidden="1" x14ac:dyDescent="0.3">
      <c r="A48" s="31"/>
      <c r="B48" s="31"/>
      <c r="C48" s="31"/>
      <c r="D48" s="31"/>
    </row>
    <row r="49" spans="1:11" ht="15" hidden="1" x14ac:dyDescent="0.3">
      <c r="A49" s="31"/>
      <c r="B49" s="31"/>
      <c r="C49" s="31"/>
      <c r="D49" s="31"/>
    </row>
    <row r="50" spans="1:11" ht="15" hidden="1" x14ac:dyDescent="0.3">
      <c r="A50" s="31"/>
      <c r="B50" s="31"/>
      <c r="D50" s="31"/>
    </row>
    <row r="51" spans="1:11" ht="15.75" customHeight="1" x14ac:dyDescent="0.3">
      <c r="A51" s="31"/>
      <c r="B51" s="31"/>
      <c r="C51" s="31"/>
      <c r="D51" s="31"/>
      <c r="E51"/>
      <c r="G51"/>
      <c r="H51"/>
      <c r="I51"/>
      <c r="J51"/>
      <c r="K51"/>
    </row>
    <row r="52" spans="1:11" ht="15.75" x14ac:dyDescent="0.3">
      <c r="A52" s="31"/>
      <c r="B52" s="31"/>
      <c r="C52" s="31"/>
      <c r="D52" s="31"/>
      <c r="E52" s="31"/>
      <c r="G52"/>
      <c r="H52"/>
      <c r="I52"/>
      <c r="J52"/>
      <c r="K52"/>
    </row>
  </sheetData>
  <mergeCells count="2">
    <mergeCell ref="B7:D7"/>
    <mergeCell ref="A39:D47"/>
  </mergeCells>
  <pageMargins left="0.51181102362204722" right="0.51181102362204722" top="0.55118110236220474" bottom="0.55118110236220474" header="0.31496062992125984" footer="0.31496062992125984"/>
  <pageSetup scale="9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4"/>
  <sheetViews>
    <sheetView showGridLines="0" zoomScaleNormal="100" workbookViewId="0">
      <selection activeCell="H17" sqref="H17"/>
    </sheetView>
  </sheetViews>
  <sheetFormatPr baseColWidth="10" defaultColWidth="11.42578125" defaultRowHeight="15" x14ac:dyDescent="0.25"/>
  <cols>
    <col min="1" max="1" width="23.42578125" customWidth="1"/>
    <col min="2" max="4" width="23.140625" customWidth="1"/>
    <col min="5" max="5" width="3.140625" customWidth="1"/>
    <col min="6" max="6" width="15.140625" bestFit="1" customWidth="1"/>
    <col min="7" max="7" width="11.5703125" bestFit="1" customWidth="1"/>
    <col min="8" max="8" width="15.140625" bestFit="1" customWidth="1"/>
    <col min="9" max="9" width="11.5703125" bestFit="1" customWidth="1"/>
    <col min="10" max="10" width="20.140625" bestFit="1" customWidth="1"/>
    <col min="11" max="11" width="16.5703125" bestFit="1" customWidth="1"/>
  </cols>
  <sheetData>
    <row r="1" spans="1:11" ht="15" customHeight="1" x14ac:dyDescent="0.3">
      <c r="D1" s="1" t="s">
        <v>0</v>
      </c>
      <c r="F1" s="2"/>
    </row>
    <row r="2" spans="1:11" ht="15" customHeight="1" x14ac:dyDescent="0.25">
      <c r="D2" s="3" t="s">
        <v>1</v>
      </c>
      <c r="F2" s="2"/>
    </row>
    <row r="3" spans="1:11" ht="15" customHeight="1" x14ac:dyDescent="0.25">
      <c r="B3" s="4"/>
      <c r="C3" s="4"/>
      <c r="D3" s="4"/>
    </row>
    <row r="4" spans="1:11" ht="12.75" customHeight="1" x14ac:dyDescent="0.25">
      <c r="B4" s="4"/>
      <c r="C4" s="4"/>
      <c r="D4" s="4"/>
    </row>
    <row r="5" spans="1:11" ht="31.5" customHeight="1" x14ac:dyDescent="0.25">
      <c r="A5" s="7" t="s">
        <v>34</v>
      </c>
      <c r="B5" s="8"/>
      <c r="C5" s="8"/>
      <c r="D5" s="8"/>
    </row>
    <row r="6" spans="1:11" ht="16.5" customHeight="1" x14ac:dyDescent="0.25">
      <c r="A6" s="9" t="s">
        <v>2</v>
      </c>
      <c r="C6" s="10"/>
      <c r="D6" s="10"/>
    </row>
    <row r="7" spans="1:11" ht="9.75" customHeight="1" x14ac:dyDescent="0.35">
      <c r="A7" s="11"/>
      <c r="B7" s="204"/>
      <c r="C7" s="204"/>
      <c r="D7" s="204"/>
    </row>
    <row r="8" spans="1:11" s="15" customFormat="1" ht="27" x14ac:dyDescent="0.25">
      <c r="A8" s="12" t="s">
        <v>3</v>
      </c>
      <c r="B8" s="13" t="s">
        <v>22</v>
      </c>
      <c r="C8" s="13" t="s">
        <v>23</v>
      </c>
      <c r="D8" s="13" t="s">
        <v>24</v>
      </c>
      <c r="E8" s="40"/>
      <c r="F8" s="14"/>
      <c r="G8" s="14"/>
      <c r="H8" s="14"/>
      <c r="I8" s="14"/>
      <c r="J8" s="14"/>
      <c r="K8" s="14"/>
    </row>
    <row r="9" spans="1:11" ht="15.75" hidden="1" x14ac:dyDescent="0.3">
      <c r="A9" s="16" t="s">
        <v>7</v>
      </c>
      <c r="B9" s="17"/>
      <c r="C9" s="17"/>
      <c r="D9" s="18"/>
    </row>
    <row r="10" spans="1:11" ht="15.75" x14ac:dyDescent="0.3">
      <c r="A10" s="19">
        <v>2019</v>
      </c>
      <c r="B10" s="20">
        <v>598040.902</v>
      </c>
      <c r="C10" s="20">
        <v>12076.572</v>
      </c>
      <c r="D10" s="21">
        <f>(C10/B10)*100</f>
        <v>2.0193555256192162</v>
      </c>
    </row>
    <row r="11" spans="1:11" ht="15.75" x14ac:dyDescent="0.3">
      <c r="A11" s="22">
        <v>2020</v>
      </c>
      <c r="B11" s="23">
        <v>617347.74199999997</v>
      </c>
      <c r="C11" s="23">
        <v>17799.164000000001</v>
      </c>
      <c r="D11" s="24">
        <f>(C11/B11)*100</f>
        <v>2.8831666156802762</v>
      </c>
    </row>
    <row r="12" spans="1:11" ht="15.75" x14ac:dyDescent="0.3">
      <c r="A12" s="25">
        <v>2021</v>
      </c>
      <c r="B12" s="20">
        <v>672172.23400000005</v>
      </c>
      <c r="C12" s="20">
        <v>5535.1080000000002</v>
      </c>
      <c r="D12" s="21">
        <f t="shared" ref="D12:D13" si="0">(C12/B12)*100</f>
        <v>0.82346573095728326</v>
      </c>
    </row>
    <row r="13" spans="1:11" ht="15.75" x14ac:dyDescent="0.3">
      <c r="A13" s="22">
        <v>2022</v>
      </c>
      <c r="B13" s="23">
        <v>738205.54500000004</v>
      </c>
      <c r="C13" s="23">
        <v>5804.4920000000002</v>
      </c>
      <c r="D13" s="24">
        <f t="shared" si="0"/>
        <v>0.78629753451662299</v>
      </c>
      <c r="E13" s="41"/>
    </row>
    <row r="14" spans="1:11" ht="12" customHeight="1" x14ac:dyDescent="0.25">
      <c r="A14" s="26"/>
      <c r="B14" s="26"/>
      <c r="C14" s="26"/>
      <c r="D14" s="28"/>
    </row>
    <row r="15" spans="1:11" ht="20.25" customHeight="1" x14ac:dyDescent="0.3">
      <c r="A15" s="29" t="s">
        <v>29</v>
      </c>
      <c r="B15" s="30">
        <f>B13-B12</f>
        <v>66033.310999999987</v>
      </c>
      <c r="C15" s="30">
        <f t="shared" ref="C15:D15" si="1">C13-C12</f>
        <v>269.38400000000001</v>
      </c>
      <c r="D15" s="30">
        <f t="shared" si="1"/>
        <v>-3.7168196440660273E-2</v>
      </c>
    </row>
    <row r="17" spans="1:4" ht="17.25" customHeight="1" x14ac:dyDescent="0.25">
      <c r="A17" t="str">
        <f>A8</f>
        <v>Año</v>
      </c>
      <c r="B17" t="str">
        <f>B8</f>
        <v>Presupuesto Ejercido Total</v>
      </c>
      <c r="C17" t="str">
        <f>C8</f>
        <v>Ingresos Propios ejercidos</v>
      </c>
      <c r="D17" s="38" t="str">
        <f>D8</f>
        <v>Índice de Autofinancimiento</v>
      </c>
    </row>
    <row r="18" spans="1:4" x14ac:dyDescent="0.25">
      <c r="A18">
        <f t="shared" ref="A18:D21" si="2">A10</f>
        <v>2019</v>
      </c>
      <c r="B18">
        <f t="shared" si="2"/>
        <v>598040.902</v>
      </c>
      <c r="C18">
        <f t="shared" si="2"/>
        <v>12076.572</v>
      </c>
      <c r="D18">
        <f t="shared" si="2"/>
        <v>2.0193555256192162</v>
      </c>
    </row>
    <row r="19" spans="1:4" x14ac:dyDescent="0.25">
      <c r="A19">
        <f t="shared" si="2"/>
        <v>2020</v>
      </c>
      <c r="B19">
        <f t="shared" si="2"/>
        <v>617347.74199999997</v>
      </c>
      <c r="C19">
        <f t="shared" si="2"/>
        <v>17799.164000000001</v>
      </c>
      <c r="D19">
        <f t="shared" si="2"/>
        <v>2.8831666156802762</v>
      </c>
    </row>
    <row r="20" spans="1:4" x14ac:dyDescent="0.25">
      <c r="A20">
        <f t="shared" si="2"/>
        <v>2021</v>
      </c>
      <c r="B20">
        <f t="shared" si="2"/>
        <v>672172.23400000005</v>
      </c>
      <c r="C20">
        <f t="shared" si="2"/>
        <v>5535.1080000000002</v>
      </c>
      <c r="D20">
        <f t="shared" si="2"/>
        <v>0.82346573095728326</v>
      </c>
    </row>
    <row r="21" spans="1:4" x14ac:dyDescent="0.25">
      <c r="A21">
        <f t="shared" si="2"/>
        <v>2022</v>
      </c>
      <c r="B21">
        <f t="shared" si="2"/>
        <v>738205.54500000004</v>
      </c>
      <c r="C21">
        <f t="shared" si="2"/>
        <v>5804.4920000000002</v>
      </c>
      <c r="D21">
        <f t="shared" si="2"/>
        <v>0.78629753451662299</v>
      </c>
    </row>
    <row r="22" spans="1:4" x14ac:dyDescent="0.25">
      <c r="A22" t="e">
        <f>#REF!</f>
        <v>#REF!</v>
      </c>
      <c r="B22" t="e">
        <f>#REF!</f>
        <v>#REF!</v>
      </c>
      <c r="C22" t="e">
        <f>#REF!</f>
        <v>#REF!</v>
      </c>
      <c r="D22" t="e">
        <f>#REF!</f>
        <v>#REF!</v>
      </c>
    </row>
    <row r="23" spans="1:4" x14ac:dyDescent="0.25">
      <c r="A23" t="e">
        <f>#REF!</f>
        <v>#REF!</v>
      </c>
      <c r="B23" t="e">
        <f>#REF!</f>
        <v>#REF!</v>
      </c>
      <c r="C23" t="e">
        <f>#REF!</f>
        <v>#REF!</v>
      </c>
      <c r="D23" t="e">
        <f>#REF!</f>
        <v>#REF!</v>
      </c>
    </row>
    <row r="24" spans="1:4" x14ac:dyDescent="0.25">
      <c r="A24" t="e">
        <f>#REF!</f>
        <v>#REF!</v>
      </c>
      <c r="B24" t="e">
        <f>#REF!</f>
        <v>#REF!</v>
      </c>
      <c r="C24" t="e">
        <f>#REF!</f>
        <v>#REF!</v>
      </c>
      <c r="D24" t="e">
        <f>#REF!</f>
        <v>#REF!</v>
      </c>
    </row>
    <row r="35" spans="1:11" ht="15.75" x14ac:dyDescent="0.3">
      <c r="A35" s="133" t="s">
        <v>9</v>
      </c>
      <c r="B35" s="31"/>
      <c r="C35" s="31"/>
      <c r="D35" s="31"/>
    </row>
    <row r="36" spans="1:11" ht="15.75" x14ac:dyDescent="0.3">
      <c r="A36" s="133" t="s">
        <v>111</v>
      </c>
      <c r="B36" s="31"/>
      <c r="C36" s="31"/>
      <c r="D36" s="31"/>
    </row>
    <row r="37" spans="1:11" ht="15.75" x14ac:dyDescent="0.3">
      <c r="A37" s="31"/>
      <c r="B37" s="31"/>
      <c r="C37" s="31"/>
      <c r="D37" s="31"/>
    </row>
    <row r="38" spans="1:11" ht="15.75" hidden="1" x14ac:dyDescent="0.3">
      <c r="A38" s="31"/>
      <c r="B38" s="31"/>
      <c r="C38" s="31"/>
      <c r="D38" s="31"/>
    </row>
    <row r="39" spans="1:11" hidden="1" x14ac:dyDescent="0.25">
      <c r="A39" s="213"/>
      <c r="B39" s="213"/>
      <c r="C39" s="213"/>
      <c r="D39" s="213"/>
    </row>
    <row r="40" spans="1:11" hidden="1" x14ac:dyDescent="0.25">
      <c r="A40" s="213"/>
      <c r="B40" s="213"/>
      <c r="C40" s="213"/>
      <c r="D40" s="213"/>
    </row>
    <row r="41" spans="1:11" hidden="1" x14ac:dyDescent="0.25">
      <c r="A41" s="213"/>
      <c r="B41" s="213"/>
      <c r="C41" s="213"/>
      <c r="D41" s="213"/>
    </row>
    <row r="42" spans="1:11" hidden="1" x14ac:dyDescent="0.25">
      <c r="A42" s="213"/>
      <c r="B42" s="213"/>
      <c r="C42" s="213"/>
      <c r="D42" s="213"/>
    </row>
    <row r="43" spans="1:11" hidden="1" x14ac:dyDescent="0.25">
      <c r="A43" s="213"/>
      <c r="B43" s="213"/>
      <c r="C43" s="213"/>
      <c r="D43" s="213"/>
      <c r="E43" s="2"/>
      <c r="F43" s="2"/>
      <c r="G43" s="2"/>
      <c r="H43" s="2"/>
      <c r="I43" s="2"/>
      <c r="J43" s="2"/>
      <c r="K43" s="2"/>
    </row>
    <row r="44" spans="1:11" hidden="1" x14ac:dyDescent="0.25">
      <c r="A44" s="213"/>
      <c r="B44" s="213"/>
      <c r="C44" s="213"/>
      <c r="D44" s="213"/>
      <c r="E44" s="2"/>
      <c r="F44" s="2"/>
      <c r="G44" s="2"/>
      <c r="H44" s="2"/>
      <c r="I44" s="2"/>
      <c r="J44" s="2"/>
      <c r="K44" s="2"/>
    </row>
    <row r="45" spans="1:11" hidden="1" x14ac:dyDescent="0.25">
      <c r="A45" s="213"/>
      <c r="B45" s="213"/>
      <c r="C45" s="213"/>
      <c r="D45" s="213"/>
      <c r="E45" s="2"/>
      <c r="F45" s="2"/>
      <c r="G45" s="2"/>
      <c r="H45" s="2"/>
      <c r="I45" s="2"/>
      <c r="J45" s="2"/>
      <c r="K45" s="2"/>
    </row>
    <row r="46" spans="1:11" hidden="1" x14ac:dyDescent="0.25">
      <c r="A46" s="213"/>
      <c r="B46" s="213"/>
      <c r="C46" s="213"/>
      <c r="D46" s="213"/>
      <c r="E46" s="2"/>
      <c r="F46" s="2"/>
      <c r="G46" s="2"/>
      <c r="H46" s="2"/>
      <c r="I46" s="2"/>
      <c r="J46" s="2"/>
      <c r="K46" s="2"/>
    </row>
    <row r="47" spans="1:11" hidden="1" x14ac:dyDescent="0.25">
      <c r="A47" s="213"/>
      <c r="B47" s="213"/>
      <c r="C47" s="213"/>
      <c r="D47" s="213"/>
      <c r="E47" s="2"/>
      <c r="F47" s="2"/>
      <c r="G47" s="2"/>
      <c r="H47" s="2"/>
      <c r="I47" s="2"/>
      <c r="J47" s="2"/>
      <c r="K47" s="2"/>
    </row>
    <row r="48" spans="1:11" ht="15.75" hidden="1" x14ac:dyDescent="0.3">
      <c r="A48" s="31"/>
      <c r="B48" s="31"/>
      <c r="C48" s="31"/>
      <c r="D48" s="31"/>
      <c r="E48" s="2"/>
      <c r="F48" s="2"/>
      <c r="G48" s="2"/>
      <c r="H48" s="2"/>
      <c r="I48" s="2"/>
      <c r="J48" s="2"/>
      <c r="K48" s="2"/>
    </row>
    <row r="49" spans="1:11" ht="15.75" hidden="1" x14ac:dyDescent="0.3">
      <c r="A49" s="31"/>
      <c r="B49" s="31"/>
      <c r="C49" s="31"/>
      <c r="D49" s="31"/>
      <c r="E49" s="2"/>
      <c r="F49" s="2"/>
      <c r="G49" s="2"/>
      <c r="H49" s="2"/>
      <c r="I49" s="2"/>
      <c r="J49" s="2"/>
      <c r="K49" s="2"/>
    </row>
    <row r="50" spans="1:11" ht="15.75" hidden="1" x14ac:dyDescent="0.3">
      <c r="A50" s="31"/>
      <c r="B50" s="31"/>
      <c r="C50" s="2"/>
      <c r="D50" s="31"/>
      <c r="E50" s="2"/>
      <c r="F50" s="2"/>
      <c r="G50" s="2"/>
      <c r="H50" s="2"/>
      <c r="I50" s="2"/>
      <c r="J50" s="2"/>
      <c r="K50" s="2"/>
    </row>
    <row r="51" spans="1:11" ht="15.6" hidden="1" customHeight="1" thickBot="1" x14ac:dyDescent="0.35">
      <c r="A51" s="227"/>
      <c r="B51" s="227"/>
      <c r="C51" s="227"/>
      <c r="D51" s="227"/>
      <c r="E51" s="31"/>
      <c r="F51" s="2"/>
    </row>
    <row r="52" spans="1:11" ht="15.75" hidden="1" x14ac:dyDescent="0.3">
      <c r="A52" s="31"/>
      <c r="B52" s="31"/>
      <c r="C52" s="31"/>
      <c r="D52" s="31"/>
      <c r="F52" s="2"/>
    </row>
    <row r="53" spans="1:11" ht="15.75" x14ac:dyDescent="0.3">
      <c r="A53" s="31"/>
      <c r="B53" s="31"/>
      <c r="C53" s="31"/>
      <c r="D53" s="31"/>
      <c r="E53" s="31"/>
      <c r="F53" s="2"/>
      <c r="G53" s="2"/>
      <c r="H53" s="2"/>
      <c r="I53" s="2"/>
      <c r="J53" s="2"/>
      <c r="K53" s="2"/>
    </row>
    <row r="54" spans="1:11" x14ac:dyDescent="0.25">
      <c r="A54" s="2"/>
      <c r="B54" s="2"/>
      <c r="C54" s="2"/>
      <c r="D54" s="2"/>
      <c r="E54" s="2"/>
      <c r="F54" s="2"/>
      <c r="G54" s="2"/>
      <c r="H54" s="2"/>
      <c r="I54" s="2"/>
      <c r="J54" s="2"/>
      <c r="K54" s="2"/>
    </row>
  </sheetData>
  <mergeCells count="4">
    <mergeCell ref="B7:D7"/>
    <mergeCell ref="A39:D47"/>
    <mergeCell ref="A51:B51"/>
    <mergeCell ref="C51:D51"/>
  </mergeCells>
  <pageMargins left="0.51181102362204722" right="0.51181102362204722" top="0.55118110236220474" bottom="0.55118110236220474" header="0.31496062992125984" footer="0.31496062992125984"/>
  <pageSetup scale="9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36"/>
  <sheetViews>
    <sheetView showGridLines="0" zoomScaleNormal="100" workbookViewId="0">
      <selection activeCell="C38" sqref="C38"/>
    </sheetView>
  </sheetViews>
  <sheetFormatPr baseColWidth="10" defaultColWidth="11.42578125" defaultRowHeight="13.5" x14ac:dyDescent="0.25"/>
  <cols>
    <col min="1" max="1" width="23.42578125" style="2" customWidth="1"/>
    <col min="2" max="4" width="23.140625" style="2" customWidth="1"/>
    <col min="5" max="5" width="2.570312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25">
      <c r="B3" s="4"/>
      <c r="C3" s="4"/>
      <c r="D3" s="4"/>
    </row>
    <row r="4" spans="1:11" customFormat="1" ht="12.75" customHeight="1" x14ac:dyDescent="0.25">
      <c r="B4" s="4"/>
      <c r="C4" s="4"/>
      <c r="D4" s="4"/>
    </row>
    <row r="5" spans="1:11" customFormat="1" ht="31.5" customHeight="1" x14ac:dyDescent="0.25">
      <c r="A5" s="7" t="s">
        <v>35</v>
      </c>
      <c r="B5" s="8"/>
      <c r="C5" s="8"/>
      <c r="D5" s="8"/>
    </row>
    <row r="6" spans="1:11" customFormat="1" ht="16.5" customHeight="1" x14ac:dyDescent="0.25">
      <c r="A6" s="9" t="s">
        <v>2</v>
      </c>
      <c r="C6" s="10"/>
      <c r="D6" s="10"/>
    </row>
    <row r="7" spans="1:11" customFormat="1" ht="9.75" customHeight="1" x14ac:dyDescent="0.35">
      <c r="A7" s="11"/>
      <c r="B7" s="204"/>
      <c r="C7" s="204"/>
      <c r="D7" s="204"/>
    </row>
    <row r="8" spans="1:11" s="15" customFormat="1" ht="27" x14ac:dyDescent="0.25">
      <c r="A8" s="12" t="s">
        <v>3</v>
      </c>
      <c r="B8" s="13" t="s">
        <v>25</v>
      </c>
      <c r="C8" s="13" t="s">
        <v>26</v>
      </c>
      <c r="D8" s="13" t="s">
        <v>27</v>
      </c>
      <c r="E8" s="40"/>
      <c r="F8" s="14"/>
      <c r="G8" s="14"/>
      <c r="H8" s="14"/>
      <c r="I8" s="14"/>
      <c r="J8" s="14"/>
      <c r="K8" s="14"/>
    </row>
    <row r="9" spans="1:11" ht="15.75" hidden="1" x14ac:dyDescent="0.3">
      <c r="A9" s="16" t="s">
        <v>7</v>
      </c>
      <c r="B9" s="17"/>
      <c r="C9" s="17"/>
      <c r="D9" s="18"/>
      <c r="E9"/>
      <c r="F9"/>
      <c r="G9"/>
      <c r="H9"/>
      <c r="I9"/>
      <c r="J9"/>
      <c r="K9"/>
    </row>
    <row r="10" spans="1:11" ht="15.75" x14ac:dyDescent="0.3">
      <c r="A10" s="19">
        <v>2019</v>
      </c>
      <c r="B10" s="20">
        <v>14115.571</v>
      </c>
      <c r="C10" s="20">
        <v>18310.547999999999</v>
      </c>
      <c r="D10" s="21">
        <f>(C10/B10)*100</f>
        <v>129.71879068866571</v>
      </c>
      <c r="E10"/>
      <c r="F10"/>
      <c r="G10"/>
      <c r="H10"/>
      <c r="I10"/>
      <c r="J10"/>
      <c r="K10"/>
    </row>
    <row r="11" spans="1:11" ht="15.75" x14ac:dyDescent="0.3">
      <c r="A11" s="22">
        <v>2020</v>
      </c>
      <c r="B11" s="23">
        <v>19486.078000000001</v>
      </c>
      <c r="C11" s="23">
        <v>17917.974999999999</v>
      </c>
      <c r="D11" s="24">
        <f>(C11/B11)*100</f>
        <v>91.952700794895705</v>
      </c>
      <c r="E11"/>
      <c r="F11"/>
      <c r="G11"/>
      <c r="H11"/>
      <c r="I11"/>
      <c r="J11"/>
      <c r="K11"/>
    </row>
    <row r="12" spans="1:11" ht="15.75" x14ac:dyDescent="0.3">
      <c r="A12" s="25">
        <v>2021</v>
      </c>
      <c r="B12" s="20">
        <v>16529.292000000001</v>
      </c>
      <c r="C12" s="20">
        <v>10196.453</v>
      </c>
      <c r="D12" s="21">
        <f t="shared" ref="D12:D13" si="0">(C12/B12)*100</f>
        <v>61.687173292116803</v>
      </c>
      <c r="E12"/>
      <c r="F12"/>
      <c r="G12"/>
      <c r="H12"/>
      <c r="I12"/>
      <c r="J12"/>
      <c r="K12"/>
    </row>
    <row r="13" spans="1:11" ht="15.75" x14ac:dyDescent="0.3">
      <c r="A13" s="22">
        <v>2022</v>
      </c>
      <c r="B13" s="23">
        <v>16529.292000000001</v>
      </c>
      <c r="C13" s="23">
        <v>14110.939</v>
      </c>
      <c r="D13" s="24">
        <f t="shared" si="0"/>
        <v>85.369288654347685</v>
      </c>
      <c r="E13"/>
      <c r="F13"/>
      <c r="G13"/>
      <c r="H13"/>
      <c r="I13"/>
      <c r="J13"/>
      <c r="K13"/>
    </row>
    <row r="14" spans="1:11" ht="12" customHeight="1" x14ac:dyDescent="0.25">
      <c r="A14" s="26"/>
      <c r="B14" s="26"/>
      <c r="C14" s="26"/>
      <c r="D14" s="28"/>
      <c r="E14"/>
      <c r="F14"/>
      <c r="G14"/>
      <c r="H14"/>
      <c r="I14"/>
      <c r="J14"/>
      <c r="K14"/>
    </row>
    <row r="15" spans="1:11" ht="20.25" customHeight="1" x14ac:dyDescent="0.3">
      <c r="A15" s="29" t="s">
        <v>29</v>
      </c>
      <c r="B15" s="30">
        <f>B13-B12</f>
        <v>0</v>
      </c>
      <c r="C15" s="30">
        <f t="shared" ref="C15:D15" si="1">C13-C12</f>
        <v>3914.4860000000008</v>
      </c>
      <c r="D15" s="30">
        <f t="shared" si="1"/>
        <v>23.682115362230881</v>
      </c>
      <c r="E15"/>
      <c r="F15"/>
      <c r="G15"/>
      <c r="H15"/>
      <c r="I15"/>
      <c r="J15"/>
      <c r="K15"/>
    </row>
    <row r="16" spans="1:11" ht="15" x14ac:dyDescent="0.25">
      <c r="A16"/>
      <c r="B16"/>
      <c r="C16"/>
      <c r="D16"/>
      <c r="E16"/>
      <c r="F16"/>
      <c r="G16"/>
      <c r="H16"/>
      <c r="I16"/>
      <c r="J16"/>
      <c r="K16"/>
    </row>
    <row r="17" spans="1:11" ht="17.25" customHeight="1" x14ac:dyDescent="0.25">
      <c r="A17" t="str">
        <f>A8</f>
        <v>Año</v>
      </c>
      <c r="B17" t="str">
        <f>B8</f>
        <v>Ingresos Propios Programados</v>
      </c>
      <c r="C17" t="str">
        <f>C8</f>
        <v>Ingresos Propios captados</v>
      </c>
      <c r="D17" s="38" t="str">
        <f>D8</f>
        <v>Captación de Ingresos Propios</v>
      </c>
      <c r="E17"/>
      <c r="F17"/>
      <c r="G17"/>
      <c r="H17"/>
      <c r="I17"/>
      <c r="J17"/>
      <c r="K17"/>
    </row>
    <row r="18" spans="1:11" ht="15" x14ac:dyDescent="0.25">
      <c r="A18">
        <f t="shared" ref="A18:D21" si="2">A10</f>
        <v>2019</v>
      </c>
      <c r="B18">
        <f t="shared" si="2"/>
        <v>14115.571</v>
      </c>
      <c r="C18">
        <f t="shared" si="2"/>
        <v>18310.547999999999</v>
      </c>
      <c r="D18">
        <f t="shared" si="2"/>
        <v>129.71879068866571</v>
      </c>
      <c r="E18"/>
      <c r="F18"/>
      <c r="G18"/>
      <c r="H18"/>
      <c r="I18"/>
      <c r="J18"/>
      <c r="K18"/>
    </row>
    <row r="19" spans="1:11" ht="15" x14ac:dyDescent="0.25">
      <c r="A19">
        <f t="shared" si="2"/>
        <v>2020</v>
      </c>
      <c r="B19">
        <f t="shared" si="2"/>
        <v>19486.078000000001</v>
      </c>
      <c r="C19">
        <f t="shared" si="2"/>
        <v>17917.974999999999</v>
      </c>
      <c r="D19">
        <f t="shared" si="2"/>
        <v>91.952700794895705</v>
      </c>
      <c r="E19"/>
      <c r="F19"/>
      <c r="G19"/>
      <c r="H19"/>
      <c r="I19"/>
      <c r="J19"/>
      <c r="K19"/>
    </row>
    <row r="20" spans="1:11" ht="15" x14ac:dyDescent="0.25">
      <c r="A20">
        <f t="shared" si="2"/>
        <v>2021</v>
      </c>
      <c r="B20">
        <f t="shared" si="2"/>
        <v>16529.292000000001</v>
      </c>
      <c r="C20">
        <f t="shared" si="2"/>
        <v>10196.453</v>
      </c>
      <c r="D20">
        <f t="shared" si="2"/>
        <v>61.687173292116803</v>
      </c>
      <c r="E20"/>
      <c r="F20"/>
      <c r="G20"/>
      <c r="H20"/>
      <c r="I20"/>
      <c r="J20"/>
      <c r="K20"/>
    </row>
    <row r="21" spans="1:11" ht="15" x14ac:dyDescent="0.25">
      <c r="A21">
        <f t="shared" si="2"/>
        <v>2022</v>
      </c>
      <c r="B21">
        <f t="shared" si="2"/>
        <v>16529.292000000001</v>
      </c>
      <c r="C21">
        <f t="shared" si="2"/>
        <v>14110.939</v>
      </c>
      <c r="D21">
        <f t="shared" si="2"/>
        <v>85.369288654347685</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75" x14ac:dyDescent="0.3">
      <c r="A35" s="133" t="s">
        <v>9</v>
      </c>
      <c r="B35" s="31"/>
      <c r="C35" s="31"/>
      <c r="D35" s="31"/>
      <c r="E35"/>
      <c r="F35"/>
      <c r="G35"/>
      <c r="H35"/>
      <c r="I35"/>
      <c r="J35"/>
      <c r="K35"/>
    </row>
    <row r="36" spans="1:11" ht="15.75" x14ac:dyDescent="0.3">
      <c r="A36" s="133" t="s">
        <v>111</v>
      </c>
      <c r="B36" s="31"/>
      <c r="C36" s="31"/>
      <c r="D36" s="31"/>
      <c r="E36"/>
      <c r="F36"/>
      <c r="G36"/>
      <c r="H36"/>
      <c r="I36"/>
      <c r="J36"/>
      <c r="K36"/>
    </row>
  </sheetData>
  <mergeCells count="1">
    <mergeCell ref="B7:D7"/>
  </mergeCells>
  <pageMargins left="0.51181102362204722" right="0.51181102362204722" top="0.55118110236220474" bottom="0.55118110236220474" header="0.31496062992125984" footer="0.31496062992125984"/>
  <pageSetup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view="pageBreakPreview" topLeftCell="A40" zoomScale="115" zoomScaleNormal="100" zoomScaleSheetLayoutView="115" workbookViewId="0">
      <selection activeCell="C59" sqref="C59"/>
    </sheetView>
  </sheetViews>
  <sheetFormatPr baseColWidth="10" defaultRowHeight="13.5" x14ac:dyDescent="0.25"/>
  <cols>
    <col min="1" max="1" width="23.42578125" style="2" customWidth="1"/>
    <col min="2" max="6" width="15.28515625" style="2" customWidth="1"/>
    <col min="7" max="7" width="20.140625" style="2" bestFit="1" customWidth="1"/>
    <col min="8" max="16384" width="11.42578125" style="2"/>
  </cols>
  <sheetData>
    <row r="1" spans="1:6" customFormat="1" ht="15" customHeight="1" x14ac:dyDescent="0.35">
      <c r="B1" s="4"/>
      <c r="C1" s="4"/>
      <c r="D1" s="5"/>
      <c r="E1" s="5"/>
      <c r="F1" s="1" t="s">
        <v>0</v>
      </c>
    </row>
    <row r="2" spans="1:6" customFormat="1" ht="15" customHeight="1" x14ac:dyDescent="0.35">
      <c r="B2" s="4"/>
      <c r="C2" s="4"/>
      <c r="D2" s="5"/>
      <c r="E2" s="5"/>
      <c r="F2" s="3" t="s">
        <v>1</v>
      </c>
    </row>
    <row r="3" spans="1:6" customFormat="1" ht="15" customHeight="1" x14ac:dyDescent="0.35">
      <c r="B3" s="4"/>
      <c r="C3" s="4"/>
      <c r="D3" s="5"/>
      <c r="E3" s="5"/>
      <c r="F3" s="6"/>
    </row>
    <row r="4" spans="1:6" customFormat="1" ht="6.75" customHeight="1" x14ac:dyDescent="0.35">
      <c r="B4" s="4"/>
      <c r="C4" s="4"/>
      <c r="D4" s="5"/>
      <c r="E4" s="5"/>
      <c r="F4" s="6"/>
    </row>
    <row r="5" spans="1:6" customFormat="1" ht="35.25" customHeight="1" x14ac:dyDescent="0.25">
      <c r="A5" s="200" t="s">
        <v>101</v>
      </c>
      <c r="B5" s="200"/>
      <c r="C5" s="200"/>
      <c r="D5" s="200"/>
      <c r="E5" s="200"/>
      <c r="F5" s="200"/>
    </row>
    <row r="6" spans="1:6" customFormat="1" ht="17.25" customHeight="1" x14ac:dyDescent="0.25">
      <c r="A6" s="201"/>
      <c r="B6" s="201"/>
      <c r="C6" s="201"/>
      <c r="D6" s="201"/>
      <c r="E6" s="201"/>
      <c r="F6" s="201"/>
    </row>
    <row r="7" spans="1:6" s="80" customFormat="1" ht="14.1" customHeight="1" x14ac:dyDescent="0.35">
      <c r="A7" s="79" t="s">
        <v>3</v>
      </c>
      <c r="B7" s="79" t="s">
        <v>59</v>
      </c>
      <c r="C7" s="5"/>
      <c r="D7" s="5"/>
      <c r="E7" s="5"/>
      <c r="F7" s="6"/>
    </row>
    <row r="8" spans="1:6" s="80" customFormat="1" ht="18.75" customHeight="1" x14ac:dyDescent="0.35">
      <c r="A8" s="81">
        <v>2019</v>
      </c>
      <c r="B8" s="103">
        <v>24.9</v>
      </c>
      <c r="C8" s="5"/>
      <c r="D8" s="5"/>
      <c r="E8" s="5"/>
      <c r="F8" s="6"/>
    </row>
    <row r="9" spans="1:6" s="80" customFormat="1" ht="18.75" customHeight="1" x14ac:dyDescent="0.35">
      <c r="A9" s="81">
        <v>2020</v>
      </c>
      <c r="B9" s="103">
        <v>24.59</v>
      </c>
      <c r="C9" s="5"/>
      <c r="D9" s="5"/>
      <c r="E9" s="5"/>
      <c r="F9" s="6"/>
    </row>
    <row r="10" spans="1:6" s="80" customFormat="1" ht="18.75" customHeight="1" x14ac:dyDescent="0.35">
      <c r="A10" s="81">
        <v>2021</v>
      </c>
      <c r="B10" s="103">
        <v>20.13</v>
      </c>
      <c r="C10" s="5"/>
      <c r="D10" s="5"/>
      <c r="E10" s="5"/>
      <c r="F10" s="6"/>
    </row>
    <row r="11" spans="1:6" s="80" customFormat="1" ht="18.75" customHeight="1" x14ac:dyDescent="0.35">
      <c r="A11" s="81">
        <v>2022</v>
      </c>
      <c r="B11" s="103">
        <v>20.22</v>
      </c>
      <c r="C11" s="5"/>
      <c r="D11" s="5"/>
      <c r="E11" s="5"/>
      <c r="F11" s="6"/>
    </row>
    <row r="12" spans="1:6" s="80" customFormat="1" ht="18.75" customHeight="1" x14ac:dyDescent="0.35">
      <c r="A12" s="82" t="s">
        <v>29</v>
      </c>
      <c r="B12" s="103">
        <f>B11-B10</f>
        <v>8.9999999999999858E-2</v>
      </c>
      <c r="C12" s="5"/>
      <c r="D12" s="5"/>
      <c r="E12" s="5"/>
      <c r="F12" s="6"/>
    </row>
    <row r="13" spans="1:6" customFormat="1" ht="12.75" customHeight="1" x14ac:dyDescent="0.35">
      <c r="A13" s="11"/>
      <c r="B13" s="42"/>
      <c r="C13" s="83"/>
      <c r="D13" s="83"/>
      <c r="E13" s="83"/>
      <c r="F13" s="84"/>
    </row>
    <row r="14" spans="1:6" customFormat="1" ht="12.75" customHeight="1" x14ac:dyDescent="0.25">
      <c r="A14" s="85"/>
      <c r="B14" s="86" t="s">
        <v>96</v>
      </c>
      <c r="C14" s="86" t="s">
        <v>97</v>
      </c>
      <c r="D14" s="86" t="s">
        <v>98</v>
      </c>
      <c r="E14" s="86" t="s">
        <v>99</v>
      </c>
      <c r="F14" s="86" t="s">
        <v>29</v>
      </c>
    </row>
    <row r="15" spans="1:6" customFormat="1" ht="12.75" customHeight="1" x14ac:dyDescent="0.25">
      <c r="A15" s="87" t="s">
        <v>60</v>
      </c>
      <c r="B15" s="102">
        <v>23.58</v>
      </c>
      <c r="C15" s="102">
        <v>22.01</v>
      </c>
      <c r="D15" s="102">
        <v>20.23</v>
      </c>
      <c r="E15" s="102">
        <v>17.25</v>
      </c>
      <c r="F15" s="102">
        <f>E15-D15</f>
        <v>-2.9800000000000004</v>
      </c>
    </row>
    <row r="16" spans="1:6" customFormat="1" ht="13.5" customHeight="1" x14ac:dyDescent="0.25">
      <c r="A16" s="88" t="s">
        <v>61</v>
      </c>
      <c r="B16" s="98">
        <v>17.693455553186954</v>
      </c>
      <c r="C16" s="98">
        <v>19.240953221535744</v>
      </c>
      <c r="D16" s="105">
        <v>24.277201500772456</v>
      </c>
      <c r="E16" s="110">
        <v>21.217842813311304</v>
      </c>
      <c r="F16" s="98">
        <f>E16-D16</f>
        <v>-3.0593586874611525</v>
      </c>
    </row>
    <row r="17" spans="1:6" customFormat="1" ht="13.5" customHeight="1" x14ac:dyDescent="0.25">
      <c r="A17" s="89" t="s">
        <v>62</v>
      </c>
      <c r="B17" s="99">
        <v>27.853935239896003</v>
      </c>
      <c r="C17" s="99">
        <v>33.859167809785099</v>
      </c>
      <c r="D17" s="106">
        <v>8.1081081081081088</v>
      </c>
      <c r="E17" s="111">
        <v>17.973079968329376</v>
      </c>
      <c r="F17" s="107">
        <f>E17-D17</f>
        <v>9.8649718602212673</v>
      </c>
    </row>
    <row r="18" spans="1:6" customFormat="1" ht="13.5" customHeight="1" x14ac:dyDescent="0.25">
      <c r="A18" s="88" t="s">
        <v>63</v>
      </c>
      <c r="B18" s="100">
        <v>19.681791396582206</v>
      </c>
      <c r="C18" s="104">
        <v>20.156046814044213</v>
      </c>
      <c r="D18" s="98">
        <v>27.441860465116282</v>
      </c>
      <c r="E18" s="112">
        <v>31.09079033311561</v>
      </c>
      <c r="F18" s="98">
        <f t="shared" ref="F18:F45" si="0">E18-D18</f>
        <v>3.6489298679993283</v>
      </c>
    </row>
    <row r="19" spans="1:6" customFormat="1" ht="13.5" customHeight="1" x14ac:dyDescent="0.25">
      <c r="A19" s="90" t="s">
        <v>64</v>
      </c>
      <c r="B19" s="99">
        <v>26.951476793248947</v>
      </c>
      <c r="C19" s="99">
        <v>23.502304147465438</v>
      </c>
      <c r="D19" s="99">
        <v>27.66717713118938</v>
      </c>
      <c r="E19" s="113">
        <v>37.738771295818275</v>
      </c>
      <c r="F19" s="107">
        <f t="shared" si="0"/>
        <v>10.071594164628895</v>
      </c>
    </row>
    <row r="20" spans="1:6" customFormat="1" ht="13.5" customHeight="1" x14ac:dyDescent="0.25">
      <c r="A20" s="88" t="s">
        <v>65</v>
      </c>
      <c r="B20" s="100">
        <v>20.165430690245294</v>
      </c>
      <c r="C20" s="104">
        <v>20.745885550354824</v>
      </c>
      <c r="D20" s="98">
        <v>3.729767769176636</v>
      </c>
      <c r="E20" s="98">
        <v>23.449817625603011</v>
      </c>
      <c r="F20" s="98">
        <f t="shared" si="0"/>
        <v>19.720049856426375</v>
      </c>
    </row>
    <row r="21" spans="1:6" customFormat="1" ht="13.5" customHeight="1" x14ac:dyDescent="0.25">
      <c r="A21" s="90" t="s">
        <v>66</v>
      </c>
      <c r="B21" s="99">
        <v>27.236673276565966</v>
      </c>
      <c r="C21" s="99">
        <v>30.33961412614239</v>
      </c>
      <c r="D21" s="99">
        <v>33.90125173852573</v>
      </c>
      <c r="E21" s="99">
        <v>33.877159309021117</v>
      </c>
      <c r="F21" s="107">
        <f t="shared" si="0"/>
        <v>-2.4092429504612767E-2</v>
      </c>
    </row>
    <row r="22" spans="1:6" customFormat="1" ht="13.5" customHeight="1" x14ac:dyDescent="0.25">
      <c r="A22" s="88" t="s">
        <v>67</v>
      </c>
      <c r="B22" s="100">
        <v>13.983458357376419</v>
      </c>
      <c r="C22" s="104">
        <v>11.719574182411048</v>
      </c>
      <c r="D22" s="98">
        <v>9.2987363750361727</v>
      </c>
      <c r="E22" s="98">
        <v>13.177911686259014</v>
      </c>
      <c r="F22" s="98">
        <f t="shared" si="0"/>
        <v>3.8791753112228413</v>
      </c>
    </row>
    <row r="23" spans="1:6" customFormat="1" ht="13.5" customHeight="1" x14ac:dyDescent="0.25">
      <c r="A23" s="90" t="s">
        <v>68</v>
      </c>
      <c r="B23" s="99">
        <v>34.373347435219458</v>
      </c>
      <c r="C23" s="99">
        <v>32.988624612202685</v>
      </c>
      <c r="D23" s="99">
        <v>35.749053542455385</v>
      </c>
      <c r="E23" s="99">
        <v>25.340909090909093</v>
      </c>
      <c r="F23" s="107">
        <f t="shared" si="0"/>
        <v>-10.408144451546292</v>
      </c>
    </row>
    <row r="24" spans="1:6" customFormat="1" ht="13.5" customHeight="1" x14ac:dyDescent="0.25">
      <c r="A24" s="88" t="s">
        <v>69</v>
      </c>
      <c r="B24" s="100">
        <v>35.595854922279791</v>
      </c>
      <c r="C24" s="104">
        <v>36.069915254237287</v>
      </c>
      <c r="D24" s="98">
        <v>42.660836976889442</v>
      </c>
      <c r="E24" s="98">
        <v>43.683883011823269</v>
      </c>
      <c r="F24" s="98">
        <f t="shared" si="0"/>
        <v>1.0230460349338273</v>
      </c>
    </row>
    <row r="25" spans="1:6" customFormat="1" ht="13.5" customHeight="1" x14ac:dyDescent="0.25">
      <c r="A25" s="90" t="s">
        <v>70</v>
      </c>
      <c r="B25" s="99">
        <v>22.054930509596293</v>
      </c>
      <c r="C25" s="99">
        <v>21.394349909135965</v>
      </c>
      <c r="D25" s="99">
        <v>28.38820498139135</v>
      </c>
      <c r="E25" s="99">
        <v>25.489004981168751</v>
      </c>
      <c r="F25" s="107">
        <f t="shared" si="0"/>
        <v>-2.8992000002225993</v>
      </c>
    </row>
    <row r="26" spans="1:6" customFormat="1" ht="13.5" customHeight="1" x14ac:dyDescent="0.25">
      <c r="A26" s="88" t="s">
        <v>71</v>
      </c>
      <c r="B26" s="100">
        <v>28.252363873492008</v>
      </c>
      <c r="C26" s="104">
        <v>25.889914304548451</v>
      </c>
      <c r="D26" s="98">
        <v>39.211098111315394</v>
      </c>
      <c r="E26" s="98">
        <v>42.506015812994157</v>
      </c>
      <c r="F26" s="98">
        <f t="shared" si="0"/>
        <v>3.294917701678763</v>
      </c>
    </row>
    <row r="27" spans="1:6" customFormat="1" ht="13.5" customHeight="1" x14ac:dyDescent="0.25">
      <c r="A27" s="90" t="s">
        <v>72</v>
      </c>
      <c r="B27" s="99">
        <v>18.442739414606422</v>
      </c>
      <c r="C27" s="99">
        <v>23.147896879240161</v>
      </c>
      <c r="D27" s="99">
        <v>21.42094017094017</v>
      </c>
      <c r="E27" s="99">
        <v>13.952225841476656</v>
      </c>
      <c r="F27" s="107">
        <f t="shared" si="0"/>
        <v>-7.4687143294635145</v>
      </c>
    </row>
    <row r="28" spans="1:6" customFormat="1" ht="13.5" customHeight="1" x14ac:dyDescent="0.25">
      <c r="A28" s="88" t="s">
        <v>73</v>
      </c>
      <c r="B28" s="100">
        <v>26.378913604351162</v>
      </c>
      <c r="C28" s="104">
        <v>24.430911990720602</v>
      </c>
      <c r="D28" s="98">
        <v>23.895951208758909</v>
      </c>
      <c r="E28" s="98">
        <v>22.415503166247046</v>
      </c>
      <c r="F28" s="98">
        <f t="shared" si="0"/>
        <v>-1.4804480425118633</v>
      </c>
    </row>
    <row r="29" spans="1:6" customFormat="1" ht="13.5" customHeight="1" x14ac:dyDescent="0.25">
      <c r="A29" s="90" t="s">
        <v>74</v>
      </c>
      <c r="B29" s="99">
        <v>22.340691900012519</v>
      </c>
      <c r="C29" s="99">
        <v>20.964044657638919</v>
      </c>
      <c r="D29" s="99">
        <v>12.82493086577324</v>
      </c>
      <c r="E29" s="99">
        <v>8.5885610776822325</v>
      </c>
      <c r="F29" s="107">
        <f t="shared" si="0"/>
        <v>-4.2363697880910074</v>
      </c>
    </row>
    <row r="30" spans="1:6" customFormat="1" ht="13.5" customHeight="1" x14ac:dyDescent="0.25">
      <c r="A30" s="88" t="s">
        <v>75</v>
      </c>
      <c r="B30" s="100">
        <v>12.888969062866421</v>
      </c>
      <c r="C30" s="104">
        <v>9.9450004508159768</v>
      </c>
      <c r="D30" s="98">
        <v>12.890978123305008</v>
      </c>
      <c r="E30" s="98">
        <v>11.607396870554766</v>
      </c>
      <c r="F30" s="98">
        <f t="shared" si="0"/>
        <v>-1.2835812527502419</v>
      </c>
    </row>
    <row r="31" spans="1:6" customFormat="1" ht="13.5" customHeight="1" x14ac:dyDescent="0.25">
      <c r="A31" s="90" t="s">
        <v>76</v>
      </c>
      <c r="B31" s="99">
        <v>27.198275862068964</v>
      </c>
      <c r="C31" s="99">
        <v>30.583812472357362</v>
      </c>
      <c r="D31" s="99">
        <v>25.967741935483872</v>
      </c>
      <c r="E31" s="99">
        <v>30.558802899228432</v>
      </c>
      <c r="F31" s="107">
        <f t="shared" si="0"/>
        <v>4.5910609637445603</v>
      </c>
    </row>
    <row r="32" spans="1:6" customFormat="1" ht="13.5" customHeight="1" x14ac:dyDescent="0.25">
      <c r="A32" s="88" t="s">
        <v>77</v>
      </c>
      <c r="B32" s="100">
        <v>30.42233357193987</v>
      </c>
      <c r="C32" s="104">
        <v>36.673483299250172</v>
      </c>
      <c r="D32" s="98">
        <v>42.985487214927439</v>
      </c>
      <c r="E32" s="98">
        <v>38.589352322821298</v>
      </c>
      <c r="F32" s="98">
        <f t="shared" si="0"/>
        <v>-4.3961348921061401</v>
      </c>
    </row>
    <row r="33" spans="1:6" customFormat="1" ht="13.5" customHeight="1" x14ac:dyDescent="0.25">
      <c r="A33" s="90" t="s">
        <v>78</v>
      </c>
      <c r="B33" s="99">
        <v>22.587451936603205</v>
      </c>
      <c r="C33" s="99">
        <v>19.595079906625966</v>
      </c>
      <c r="D33" s="99">
        <v>16.395756499567455</v>
      </c>
      <c r="E33" s="99">
        <v>33.584743946860939</v>
      </c>
      <c r="F33" s="107">
        <f t="shared" si="0"/>
        <v>17.188987447293485</v>
      </c>
    </row>
    <row r="34" spans="1:6" customFormat="1" ht="13.5" customHeight="1" x14ac:dyDescent="0.25">
      <c r="A34" s="88" t="s">
        <v>79</v>
      </c>
      <c r="B34" s="100">
        <v>11.833105335157319</v>
      </c>
      <c r="C34" s="104">
        <v>11.509093433291683</v>
      </c>
      <c r="D34" s="98">
        <v>8.4322554236594343</v>
      </c>
      <c r="E34" s="98">
        <v>13.156512605042018</v>
      </c>
      <c r="F34" s="98">
        <f t="shared" si="0"/>
        <v>4.7242571813825833</v>
      </c>
    </row>
    <row r="35" spans="1:6" customFormat="1" ht="13.5" customHeight="1" x14ac:dyDescent="0.25">
      <c r="A35" s="90" t="s">
        <v>80</v>
      </c>
      <c r="B35" s="99">
        <v>32.565505326806793</v>
      </c>
      <c r="C35" s="99">
        <v>31.109799291617474</v>
      </c>
      <c r="D35" s="99">
        <v>39.49171901770417</v>
      </c>
      <c r="E35" s="99">
        <v>36.245772266065387</v>
      </c>
      <c r="F35" s="107">
        <f t="shared" si="0"/>
        <v>-3.2459467516387832</v>
      </c>
    </row>
    <row r="36" spans="1:6" customFormat="1" ht="13.5" customHeight="1" x14ac:dyDescent="0.25">
      <c r="A36" s="88" t="s">
        <v>81</v>
      </c>
      <c r="B36" s="100">
        <v>17.206053550640281</v>
      </c>
      <c r="C36" s="104">
        <v>18.792359827479977</v>
      </c>
      <c r="D36" s="98">
        <v>6.888553867563493</v>
      </c>
      <c r="E36" s="98">
        <v>13.640238704177325</v>
      </c>
      <c r="F36" s="98">
        <f t="shared" si="0"/>
        <v>6.7516848366138316</v>
      </c>
    </row>
    <row r="37" spans="1:6" customFormat="1" ht="13.5" customHeight="1" x14ac:dyDescent="0.25">
      <c r="A37" s="90" t="s">
        <v>82</v>
      </c>
      <c r="B37" s="99">
        <v>25.9364898269633</v>
      </c>
      <c r="C37" s="99">
        <v>23.539753858175423</v>
      </c>
      <c r="D37" s="99">
        <v>30.226225387515708</v>
      </c>
      <c r="E37" s="99">
        <v>30.171333054742998</v>
      </c>
      <c r="F37" s="107">
        <f t="shared" si="0"/>
        <v>-5.4892332772709551E-2</v>
      </c>
    </row>
    <row r="38" spans="1:6" customFormat="1" ht="13.5" customHeight="1" x14ac:dyDescent="0.25">
      <c r="A38" s="88" t="s">
        <v>83</v>
      </c>
      <c r="B38" s="100">
        <v>30.497443049744305</v>
      </c>
      <c r="C38" s="104">
        <v>28.533425861670136</v>
      </c>
      <c r="D38" s="98">
        <v>29.337732160312807</v>
      </c>
      <c r="E38" s="98">
        <v>14.819490027770765</v>
      </c>
      <c r="F38" s="98">
        <f t="shared" si="0"/>
        <v>-14.518242132542042</v>
      </c>
    </row>
    <row r="39" spans="1:6" customFormat="1" ht="13.5" customHeight="1" x14ac:dyDescent="0.25">
      <c r="A39" s="90" t="s">
        <v>84</v>
      </c>
      <c r="B39" s="99">
        <v>22.372858491838663</v>
      </c>
      <c r="C39" s="99">
        <v>26.057381465517242</v>
      </c>
      <c r="D39" s="99">
        <v>35.664833387253317</v>
      </c>
      <c r="E39" s="99">
        <v>32.290517297332386</v>
      </c>
      <c r="F39" s="107">
        <f t="shared" si="0"/>
        <v>-3.3743160899209315</v>
      </c>
    </row>
    <row r="40" spans="1:6" customFormat="1" ht="13.5" customHeight="1" x14ac:dyDescent="0.25">
      <c r="A40" s="88" t="s">
        <v>85</v>
      </c>
      <c r="B40" s="100">
        <v>16.262482168330955</v>
      </c>
      <c r="C40" s="104">
        <v>14.27267749589341</v>
      </c>
      <c r="D40" s="98">
        <v>7.9207920792079207</v>
      </c>
      <c r="E40" s="98">
        <v>8.2121156324802058</v>
      </c>
      <c r="F40" s="98">
        <f t="shared" si="0"/>
        <v>0.2913235532722851</v>
      </c>
    </row>
    <row r="41" spans="1:6" customFormat="1" ht="13.5" customHeight="1" x14ac:dyDescent="0.25">
      <c r="A41" s="90" t="s">
        <v>86</v>
      </c>
      <c r="B41" s="99">
        <v>24.329075354506035</v>
      </c>
      <c r="C41" s="99">
        <v>24.101130733070768</v>
      </c>
      <c r="D41" s="99">
        <v>18.836382782677372</v>
      </c>
      <c r="E41" s="99">
        <v>13.013302486986698</v>
      </c>
      <c r="F41" s="107">
        <f t="shared" si="0"/>
        <v>-5.8230802956906746</v>
      </c>
    </row>
    <row r="42" spans="1:6" customFormat="1" ht="13.5" customHeight="1" x14ac:dyDescent="0.25">
      <c r="A42" s="88" t="s">
        <v>87</v>
      </c>
      <c r="B42" s="100">
        <v>14.665841584158414</v>
      </c>
      <c r="C42" s="104">
        <v>14.204724409448819</v>
      </c>
      <c r="D42" s="98">
        <v>13.777917584145957</v>
      </c>
      <c r="E42" s="98">
        <v>9.79020979020979</v>
      </c>
      <c r="F42" s="98">
        <f t="shared" si="0"/>
        <v>-3.9877077939361669</v>
      </c>
    </row>
    <row r="43" spans="1:6" customFormat="1" ht="13.5" customHeight="1" x14ac:dyDescent="0.25">
      <c r="A43" s="90" t="s">
        <v>88</v>
      </c>
      <c r="B43" s="99">
        <v>16.911266651614358</v>
      </c>
      <c r="C43" s="99">
        <v>15.153829369408683</v>
      </c>
      <c r="D43" s="99">
        <v>18.791102514506768</v>
      </c>
      <c r="E43" s="99">
        <v>12.922083587819563</v>
      </c>
      <c r="F43" s="107">
        <f t="shared" si="0"/>
        <v>-5.8690189266872057</v>
      </c>
    </row>
    <row r="44" spans="1:6" customFormat="1" ht="13.5" customHeight="1" x14ac:dyDescent="0.25">
      <c r="A44" s="88" t="s">
        <v>89</v>
      </c>
      <c r="B44" s="100">
        <v>29.398453705449747</v>
      </c>
      <c r="C44" s="104">
        <v>27.356146052380044</v>
      </c>
      <c r="D44" s="98">
        <v>34.055957013155457</v>
      </c>
      <c r="E44" s="98">
        <v>33.976176971072036</v>
      </c>
      <c r="F44" s="98">
        <f t="shared" si="0"/>
        <v>-7.978004208342071E-2</v>
      </c>
    </row>
    <row r="45" spans="1:6" customFormat="1" ht="13.5" customHeight="1" x14ac:dyDescent="0.25">
      <c r="A45" s="90" t="s">
        <v>90</v>
      </c>
      <c r="B45" s="99">
        <v>46.35890767230169</v>
      </c>
      <c r="C45" s="99">
        <v>48.56948228882834</v>
      </c>
      <c r="D45" s="99">
        <v>44.054878048780488</v>
      </c>
      <c r="E45" s="99">
        <v>42.353770260747005</v>
      </c>
      <c r="F45" s="107">
        <f t="shared" si="0"/>
        <v>-1.7011077880334824</v>
      </c>
    </row>
    <row r="46" spans="1:6" customFormat="1" ht="13.5" customHeight="1" x14ac:dyDescent="0.25">
      <c r="A46" s="91" t="s">
        <v>91</v>
      </c>
      <c r="B46" s="101">
        <v>37.46</v>
      </c>
      <c r="C46" s="101">
        <v>37.76</v>
      </c>
      <c r="D46" s="101">
        <v>19.62</v>
      </c>
      <c r="E46" s="108">
        <v>17.54</v>
      </c>
      <c r="F46" s="109">
        <f>E46-D46</f>
        <v>-2.0800000000000018</v>
      </c>
    </row>
    <row r="47" spans="1:6" customFormat="1" ht="13.5" customHeight="1" x14ac:dyDescent="0.25">
      <c r="A47" s="90" t="s">
        <v>92</v>
      </c>
      <c r="B47" s="99">
        <v>39.149928670093523</v>
      </c>
      <c r="C47" s="99">
        <v>39.46</v>
      </c>
      <c r="D47" s="99">
        <v>16.54</v>
      </c>
      <c r="E47" s="99">
        <v>14.86</v>
      </c>
      <c r="F47" s="99">
        <f>E47-D47</f>
        <v>-1.6799999999999997</v>
      </c>
    </row>
    <row r="48" spans="1:6" customFormat="1" ht="13.5" customHeight="1" x14ac:dyDescent="0.25">
      <c r="A48" s="88" t="s">
        <v>93</v>
      </c>
      <c r="B48" s="100">
        <v>25.265739983646768</v>
      </c>
      <c r="C48" s="105">
        <v>25.86</v>
      </c>
      <c r="D48" s="105">
        <v>41.61</v>
      </c>
      <c r="E48" s="105">
        <v>38.85</v>
      </c>
      <c r="F48" s="105">
        <f>E48-D48</f>
        <v>-2.759999999999998</v>
      </c>
    </row>
    <row r="49" spans="1:6" ht="3" customHeight="1" x14ac:dyDescent="0.25">
      <c r="A49" s="92" t="s">
        <v>94</v>
      </c>
      <c r="B49" s="93">
        <v>33.74</v>
      </c>
      <c r="C49" s="93">
        <v>22.1</v>
      </c>
      <c r="D49" s="93">
        <v>19.167821864816414</v>
      </c>
      <c r="E49" s="93">
        <v>50.436245703912576</v>
      </c>
      <c r="F49" s="94">
        <f>E49-D49</f>
        <v>31.268423839096162</v>
      </c>
    </row>
    <row r="50" spans="1:6" ht="12" customHeight="1" x14ac:dyDescent="0.25">
      <c r="A50" s="95" t="s">
        <v>95</v>
      </c>
      <c r="B50" s="95"/>
      <c r="C50" s="95"/>
      <c r="D50" s="95"/>
      <c r="E50" s="95"/>
      <c r="F50" s="95"/>
    </row>
    <row r="51" spans="1:6" x14ac:dyDescent="0.25">
      <c r="A51" s="202" t="s">
        <v>129</v>
      </c>
      <c r="B51" s="202"/>
      <c r="C51" s="202"/>
      <c r="D51" s="202"/>
      <c r="E51" s="202"/>
      <c r="F51" s="202"/>
    </row>
    <row r="52" spans="1:6" ht="12" customHeight="1" x14ac:dyDescent="0.25"/>
    <row r="53" spans="1:6" ht="76.5" customHeight="1" x14ac:dyDescent="0.25">
      <c r="A53" s="203" t="s">
        <v>100</v>
      </c>
      <c r="B53" s="203"/>
      <c r="C53" s="203"/>
      <c r="D53" s="203"/>
      <c r="E53" s="203"/>
      <c r="F53" s="203"/>
    </row>
    <row r="54" spans="1:6" x14ac:dyDescent="0.25">
      <c r="F54" s="96"/>
    </row>
    <row r="55" spans="1:6" x14ac:dyDescent="0.25">
      <c r="F55" s="96"/>
    </row>
    <row r="56" spans="1:6" x14ac:dyDescent="0.25">
      <c r="F56" s="96"/>
    </row>
    <row r="57" spans="1:6" x14ac:dyDescent="0.25">
      <c r="F57" s="96"/>
    </row>
    <row r="58" spans="1:6" x14ac:dyDescent="0.25">
      <c r="F58" s="96"/>
    </row>
    <row r="59" spans="1:6" x14ac:dyDescent="0.25">
      <c r="F59" s="96"/>
    </row>
    <row r="60" spans="1:6" x14ac:dyDescent="0.25">
      <c r="F60" s="96"/>
    </row>
    <row r="61" spans="1:6" x14ac:dyDescent="0.25">
      <c r="F61" s="96"/>
    </row>
    <row r="62" spans="1:6" x14ac:dyDescent="0.25">
      <c r="F62" s="96"/>
    </row>
    <row r="63" spans="1:6" x14ac:dyDescent="0.25">
      <c r="F63" s="96"/>
    </row>
    <row r="64" spans="1:6" x14ac:dyDescent="0.25">
      <c r="F64" s="96"/>
    </row>
    <row r="65" spans="6:6" x14ac:dyDescent="0.25">
      <c r="F65" s="96"/>
    </row>
    <row r="66" spans="6:6" x14ac:dyDescent="0.25">
      <c r="F66" s="96"/>
    </row>
    <row r="67" spans="6:6" x14ac:dyDescent="0.25">
      <c r="F67" s="96"/>
    </row>
    <row r="68" spans="6:6" x14ac:dyDescent="0.25">
      <c r="F68" s="96"/>
    </row>
    <row r="69" spans="6:6" x14ac:dyDescent="0.25">
      <c r="F69" s="96"/>
    </row>
    <row r="70" spans="6:6" x14ac:dyDescent="0.25">
      <c r="F70" s="96"/>
    </row>
    <row r="71" spans="6:6" x14ac:dyDescent="0.25">
      <c r="F71" s="96"/>
    </row>
    <row r="72" spans="6:6" x14ac:dyDescent="0.25">
      <c r="F72" s="96"/>
    </row>
    <row r="73" spans="6:6" x14ac:dyDescent="0.25">
      <c r="F73" s="96"/>
    </row>
    <row r="74" spans="6:6" x14ac:dyDescent="0.25">
      <c r="F74" s="96"/>
    </row>
    <row r="75" spans="6:6" x14ac:dyDescent="0.25">
      <c r="F75" s="96"/>
    </row>
  </sheetData>
  <mergeCells count="4">
    <mergeCell ref="A5:F5"/>
    <mergeCell ref="A6:F6"/>
    <mergeCell ref="A51:F51"/>
    <mergeCell ref="A53:F53"/>
  </mergeCells>
  <printOptions horizontalCentered="1"/>
  <pageMargins left="0.51181102362204722" right="0.51181102362204722" top="0.55118110236220474" bottom="0.55118110236220474" header="0.31496062992125984" footer="0.31496062992125984"/>
  <pageSetup scale="84"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showGridLines="0" topLeftCell="A13" zoomScaleNormal="100" zoomScaleSheetLayoutView="115" workbookViewId="0">
      <selection activeCell="C55" sqref="C55"/>
    </sheetView>
  </sheetViews>
  <sheetFormatPr baseColWidth="10" defaultRowHeight="13.5" x14ac:dyDescent="0.25"/>
  <cols>
    <col min="1" max="1" width="23.42578125" style="2" customWidth="1"/>
    <col min="2" max="6" width="15.85546875" style="2" customWidth="1"/>
    <col min="7" max="7" width="20.140625" style="2" bestFit="1" customWidth="1"/>
    <col min="8" max="8" width="16.5703125" style="2" bestFit="1" customWidth="1"/>
    <col min="9" max="16384" width="11.42578125" style="2"/>
  </cols>
  <sheetData>
    <row r="1" spans="1:7" customFormat="1" ht="15" customHeight="1" x14ac:dyDescent="0.3">
      <c r="F1" s="1" t="s">
        <v>0</v>
      </c>
    </row>
    <row r="2" spans="1:7" customFormat="1" ht="15" customHeight="1" x14ac:dyDescent="0.25">
      <c r="F2" s="3" t="s">
        <v>1</v>
      </c>
    </row>
    <row r="3" spans="1:7" customFormat="1" ht="15" customHeight="1" x14ac:dyDescent="0.35">
      <c r="B3" s="4"/>
      <c r="C3" s="4"/>
      <c r="D3" s="4"/>
      <c r="E3" s="5"/>
      <c r="F3" s="6"/>
    </row>
    <row r="4" spans="1:7" customFormat="1" ht="12.75" customHeight="1" x14ac:dyDescent="0.35">
      <c r="B4" s="4"/>
      <c r="C4" s="4"/>
      <c r="D4" s="4"/>
      <c r="E4" s="5"/>
      <c r="F4" s="6"/>
    </row>
    <row r="5" spans="1:7" customFormat="1" ht="27.75" customHeight="1" x14ac:dyDescent="0.25">
      <c r="A5" s="7" t="s">
        <v>108</v>
      </c>
      <c r="B5" s="8"/>
      <c r="C5" s="8"/>
      <c r="D5" s="8"/>
      <c r="E5" s="115"/>
      <c r="F5" s="115"/>
    </row>
    <row r="6" spans="1:7" customFormat="1" ht="6.75" customHeight="1" x14ac:dyDescent="0.35">
      <c r="A6" s="116"/>
      <c r="B6" s="5"/>
      <c r="C6" s="10"/>
      <c r="D6" s="10"/>
      <c r="E6" s="117"/>
      <c r="F6" s="84"/>
    </row>
    <row r="7" spans="1:7" s="80" customFormat="1" ht="14.1" customHeight="1" x14ac:dyDescent="0.35">
      <c r="A7" s="79" t="s">
        <v>3</v>
      </c>
      <c r="B7" s="79" t="s">
        <v>59</v>
      </c>
      <c r="C7" s="118"/>
      <c r="D7" s="118"/>
      <c r="E7" s="5"/>
      <c r="F7" s="6"/>
    </row>
    <row r="8" spans="1:7" s="80" customFormat="1" ht="14.1" customHeight="1" x14ac:dyDescent="0.35">
      <c r="A8" s="81">
        <v>2019</v>
      </c>
      <c r="B8" s="119">
        <f>B51</f>
        <v>48287</v>
      </c>
      <c r="C8" s="118"/>
      <c r="D8" s="118"/>
      <c r="E8" s="5"/>
      <c r="F8" s="6"/>
    </row>
    <row r="9" spans="1:7" s="80" customFormat="1" ht="14.1" customHeight="1" x14ac:dyDescent="0.35">
      <c r="A9" s="81">
        <v>2020</v>
      </c>
      <c r="B9" s="119">
        <f>C51</f>
        <v>28368</v>
      </c>
      <c r="C9" s="118"/>
      <c r="D9" s="118"/>
      <c r="E9" s="5"/>
      <c r="F9" s="6"/>
    </row>
    <row r="10" spans="1:7" s="80" customFormat="1" ht="14.1" customHeight="1" x14ac:dyDescent="0.35">
      <c r="A10" s="81">
        <v>2021</v>
      </c>
      <c r="B10" s="119">
        <f>D51</f>
        <v>50755</v>
      </c>
      <c r="C10" s="118"/>
      <c r="D10" s="118"/>
      <c r="E10" s="5"/>
      <c r="F10" s="6"/>
      <c r="G10" s="120"/>
    </row>
    <row r="11" spans="1:7" s="80" customFormat="1" ht="14.1" customHeight="1" x14ac:dyDescent="0.35">
      <c r="A11" s="81">
        <v>2022</v>
      </c>
      <c r="B11" s="119">
        <f>E51</f>
        <v>69395</v>
      </c>
      <c r="C11" s="118"/>
      <c r="D11" s="118"/>
      <c r="E11" s="5"/>
      <c r="F11" s="6"/>
    </row>
    <row r="12" spans="1:7" s="80" customFormat="1" ht="14.1" customHeight="1" x14ac:dyDescent="0.35">
      <c r="A12" s="82" t="s">
        <v>29</v>
      </c>
      <c r="B12" s="119">
        <f>B11-B10</f>
        <v>18640</v>
      </c>
      <c r="C12" s="118"/>
      <c r="D12" s="118"/>
      <c r="E12" s="5"/>
      <c r="F12" s="6"/>
    </row>
    <row r="13" spans="1:7" customFormat="1" ht="6.75" customHeight="1" x14ac:dyDescent="0.35">
      <c r="A13" s="11"/>
      <c r="B13" s="204"/>
      <c r="C13" s="204"/>
      <c r="D13" s="204"/>
      <c r="E13" s="83"/>
      <c r="F13" s="84"/>
    </row>
    <row r="14" spans="1:7" customFormat="1" ht="9" customHeight="1" x14ac:dyDescent="0.25">
      <c r="A14" s="121"/>
      <c r="B14" s="121"/>
      <c r="C14" s="121"/>
      <c r="D14" s="121"/>
      <c r="E14" s="121"/>
      <c r="F14" s="121"/>
    </row>
    <row r="15" spans="1:7" customFormat="1" ht="12.75" customHeight="1" x14ac:dyDescent="0.25">
      <c r="A15" s="85"/>
      <c r="B15" s="86">
        <v>2019</v>
      </c>
      <c r="C15" s="86">
        <v>2020</v>
      </c>
      <c r="D15" s="86">
        <v>2021</v>
      </c>
      <c r="E15" s="86">
        <v>2022</v>
      </c>
      <c r="F15" s="86" t="s">
        <v>29</v>
      </c>
    </row>
    <row r="16" spans="1:7" customFormat="1" ht="12.75" customHeight="1" x14ac:dyDescent="0.25">
      <c r="A16" s="87" t="s">
        <v>104</v>
      </c>
      <c r="B16" s="122">
        <f>SUM(B17:B46)</f>
        <v>47026</v>
      </c>
      <c r="C16" s="122">
        <f>SUM(C17:C46)</f>
        <v>27369</v>
      </c>
      <c r="D16" s="122">
        <f>SUM(D17:D46)</f>
        <v>49473</v>
      </c>
      <c r="E16" s="122">
        <f>SUM(E17:E46)</f>
        <v>68495</v>
      </c>
      <c r="F16" s="122">
        <f t="shared" ref="F16:F50" si="0">E16-D16</f>
        <v>19022</v>
      </c>
    </row>
    <row r="17" spans="1:6" customFormat="1" ht="13.5" customHeight="1" x14ac:dyDescent="0.25">
      <c r="A17" s="88" t="s">
        <v>61</v>
      </c>
      <c r="B17" s="123">
        <v>1543</v>
      </c>
      <c r="C17" s="123">
        <v>129</v>
      </c>
      <c r="D17" s="124">
        <v>378</v>
      </c>
      <c r="E17" s="124">
        <v>1869</v>
      </c>
      <c r="F17" s="123">
        <f t="shared" si="0"/>
        <v>1491</v>
      </c>
    </row>
    <row r="18" spans="1:6" customFormat="1" ht="13.5" customHeight="1" x14ac:dyDescent="0.25">
      <c r="A18" s="89" t="s">
        <v>62</v>
      </c>
      <c r="B18" s="125">
        <v>3071</v>
      </c>
      <c r="C18" s="125">
        <v>660</v>
      </c>
      <c r="D18" s="126">
        <v>3229</v>
      </c>
      <c r="E18" s="126">
        <v>877</v>
      </c>
      <c r="F18" s="127">
        <f t="shared" si="0"/>
        <v>-2352</v>
      </c>
    </row>
    <row r="19" spans="1:6" customFormat="1" ht="13.5" customHeight="1" x14ac:dyDescent="0.25">
      <c r="A19" s="88" t="s">
        <v>63</v>
      </c>
      <c r="B19" s="128">
        <v>199</v>
      </c>
      <c r="C19" s="128">
        <v>82</v>
      </c>
      <c r="D19" s="123">
        <v>130</v>
      </c>
      <c r="E19" s="123">
        <v>222</v>
      </c>
      <c r="F19" s="123">
        <f t="shared" si="0"/>
        <v>92</v>
      </c>
    </row>
    <row r="20" spans="1:6" customFormat="1" ht="13.5" customHeight="1" x14ac:dyDescent="0.25">
      <c r="A20" s="90" t="s">
        <v>64</v>
      </c>
      <c r="B20" s="125">
        <v>540</v>
      </c>
      <c r="C20" s="125">
        <v>340</v>
      </c>
      <c r="D20" s="125">
        <v>1497</v>
      </c>
      <c r="E20" s="125">
        <v>695</v>
      </c>
      <c r="F20" s="125">
        <f t="shared" si="0"/>
        <v>-802</v>
      </c>
    </row>
    <row r="21" spans="1:6" customFormat="1" ht="13.5" customHeight="1" x14ac:dyDescent="0.25">
      <c r="A21" s="88" t="s">
        <v>65</v>
      </c>
      <c r="B21" s="128">
        <v>2402</v>
      </c>
      <c r="C21" s="128">
        <v>215</v>
      </c>
      <c r="D21" s="123">
        <v>1220</v>
      </c>
      <c r="E21" s="123">
        <v>1591</v>
      </c>
      <c r="F21" s="123">
        <f t="shared" si="0"/>
        <v>371</v>
      </c>
    </row>
    <row r="22" spans="1:6" customFormat="1" ht="13.5" customHeight="1" x14ac:dyDescent="0.25">
      <c r="A22" s="90" t="s">
        <v>66</v>
      </c>
      <c r="B22" s="125">
        <v>2078</v>
      </c>
      <c r="C22" s="125">
        <v>395</v>
      </c>
      <c r="D22" s="125">
        <v>565</v>
      </c>
      <c r="E22" s="125">
        <v>1137</v>
      </c>
      <c r="F22" s="125">
        <f t="shared" si="0"/>
        <v>572</v>
      </c>
    </row>
    <row r="23" spans="1:6" customFormat="1" ht="13.5" customHeight="1" x14ac:dyDescent="0.25">
      <c r="A23" s="88" t="s">
        <v>67</v>
      </c>
      <c r="B23" s="128">
        <v>1370</v>
      </c>
      <c r="C23" s="128">
        <v>543</v>
      </c>
      <c r="D23" s="123">
        <v>299</v>
      </c>
      <c r="E23" s="123">
        <v>120</v>
      </c>
      <c r="F23" s="123">
        <f t="shared" si="0"/>
        <v>-179</v>
      </c>
    </row>
    <row r="24" spans="1:6" customFormat="1" ht="13.5" customHeight="1" x14ac:dyDescent="0.25">
      <c r="A24" s="90" t="s">
        <v>68</v>
      </c>
      <c r="B24" s="125">
        <v>482</v>
      </c>
      <c r="C24" s="125">
        <v>127</v>
      </c>
      <c r="D24" s="125">
        <v>191</v>
      </c>
      <c r="E24" s="125">
        <v>255</v>
      </c>
      <c r="F24" s="125">
        <f t="shared" si="0"/>
        <v>64</v>
      </c>
    </row>
    <row r="25" spans="1:6" customFormat="1" ht="13.5" customHeight="1" x14ac:dyDescent="0.25">
      <c r="A25" s="88" t="s">
        <v>69</v>
      </c>
      <c r="B25" s="128">
        <v>1319</v>
      </c>
      <c r="C25" s="128">
        <v>319</v>
      </c>
      <c r="D25" s="123">
        <v>1373</v>
      </c>
      <c r="E25" s="123">
        <v>629</v>
      </c>
      <c r="F25" s="123">
        <f t="shared" si="0"/>
        <v>-744</v>
      </c>
    </row>
    <row r="26" spans="1:6" customFormat="1" ht="13.5" customHeight="1" x14ac:dyDescent="0.25">
      <c r="A26" s="90" t="s">
        <v>70</v>
      </c>
      <c r="B26" s="125">
        <v>698</v>
      </c>
      <c r="C26" s="125">
        <v>91</v>
      </c>
      <c r="D26" s="125">
        <v>0</v>
      </c>
      <c r="E26" s="125">
        <v>80</v>
      </c>
      <c r="F26" s="125">
        <f t="shared" si="0"/>
        <v>80</v>
      </c>
    </row>
    <row r="27" spans="1:6" customFormat="1" ht="13.5" customHeight="1" x14ac:dyDescent="0.25">
      <c r="A27" s="88" t="s">
        <v>71</v>
      </c>
      <c r="B27" s="128">
        <v>3776</v>
      </c>
      <c r="C27" s="128">
        <v>3400</v>
      </c>
      <c r="D27" s="123">
        <v>4275</v>
      </c>
      <c r="E27" s="123">
        <v>5377</v>
      </c>
      <c r="F27" s="123">
        <f t="shared" si="0"/>
        <v>1102</v>
      </c>
    </row>
    <row r="28" spans="1:6" customFormat="1" ht="13.5" customHeight="1" x14ac:dyDescent="0.25">
      <c r="A28" s="90" t="s">
        <v>72</v>
      </c>
      <c r="B28" s="125">
        <v>98</v>
      </c>
      <c r="C28" s="125">
        <v>107</v>
      </c>
      <c r="D28" s="125">
        <v>552</v>
      </c>
      <c r="E28" s="125">
        <v>1061</v>
      </c>
      <c r="F28" s="125">
        <f t="shared" si="0"/>
        <v>509</v>
      </c>
    </row>
    <row r="29" spans="1:6" customFormat="1" ht="13.5" customHeight="1" x14ac:dyDescent="0.25">
      <c r="A29" s="88" t="s">
        <v>73</v>
      </c>
      <c r="B29" s="128">
        <v>5909</v>
      </c>
      <c r="C29" s="128">
        <v>2912</v>
      </c>
      <c r="D29" s="123">
        <v>1378</v>
      </c>
      <c r="E29" s="123">
        <v>2020</v>
      </c>
      <c r="F29" s="123">
        <f t="shared" si="0"/>
        <v>642</v>
      </c>
    </row>
    <row r="30" spans="1:6" customFormat="1" ht="13.5" customHeight="1" x14ac:dyDescent="0.25">
      <c r="A30" s="90" t="s">
        <v>74</v>
      </c>
      <c r="B30" s="125">
        <v>3005</v>
      </c>
      <c r="C30" s="125">
        <v>958</v>
      </c>
      <c r="D30" s="125">
        <v>727</v>
      </c>
      <c r="E30" s="125">
        <v>1557</v>
      </c>
      <c r="F30" s="125">
        <f t="shared" si="0"/>
        <v>830</v>
      </c>
    </row>
    <row r="31" spans="1:6" customFormat="1" ht="13.5" customHeight="1" x14ac:dyDescent="0.25">
      <c r="A31" s="88" t="s">
        <v>75</v>
      </c>
      <c r="B31" s="128">
        <v>875</v>
      </c>
      <c r="C31" s="128">
        <v>622</v>
      </c>
      <c r="D31" s="123">
        <v>170</v>
      </c>
      <c r="E31" s="123">
        <v>684</v>
      </c>
      <c r="F31" s="123">
        <f t="shared" si="0"/>
        <v>514</v>
      </c>
    </row>
    <row r="32" spans="1:6" customFormat="1" ht="13.5" customHeight="1" x14ac:dyDescent="0.25">
      <c r="A32" s="90" t="s">
        <v>76</v>
      </c>
      <c r="B32" s="125">
        <v>187</v>
      </c>
      <c r="C32" s="125">
        <v>707</v>
      </c>
      <c r="D32" s="125">
        <v>989</v>
      </c>
      <c r="E32" s="125">
        <v>4978</v>
      </c>
      <c r="F32" s="125">
        <f t="shared" si="0"/>
        <v>3989</v>
      </c>
    </row>
    <row r="33" spans="1:6" customFormat="1" ht="13.5" customHeight="1" x14ac:dyDescent="0.25">
      <c r="A33" s="88" t="s">
        <v>77</v>
      </c>
      <c r="B33" s="128">
        <v>359</v>
      </c>
      <c r="C33" s="128">
        <v>782</v>
      </c>
      <c r="D33" s="123">
        <v>1350</v>
      </c>
      <c r="E33" s="123">
        <v>157</v>
      </c>
      <c r="F33" s="123">
        <f t="shared" si="0"/>
        <v>-1193</v>
      </c>
    </row>
    <row r="34" spans="1:6" customFormat="1" ht="13.5" customHeight="1" x14ac:dyDescent="0.25">
      <c r="A34" s="90" t="s">
        <v>78</v>
      </c>
      <c r="B34" s="125">
        <v>7630</v>
      </c>
      <c r="C34" s="125">
        <v>11437</v>
      </c>
      <c r="D34" s="125">
        <v>21363</v>
      </c>
      <c r="E34" s="125">
        <v>31143</v>
      </c>
      <c r="F34" s="125">
        <f t="shared" si="0"/>
        <v>9780</v>
      </c>
    </row>
    <row r="35" spans="1:6" customFormat="1" ht="13.5" customHeight="1" x14ac:dyDescent="0.25">
      <c r="A35" s="88" t="s">
        <v>79</v>
      </c>
      <c r="B35" s="128">
        <v>2296</v>
      </c>
      <c r="C35" s="128">
        <v>33</v>
      </c>
      <c r="D35" s="123">
        <v>226</v>
      </c>
      <c r="E35" s="123">
        <v>1345</v>
      </c>
      <c r="F35" s="123">
        <f t="shared" si="0"/>
        <v>1119</v>
      </c>
    </row>
    <row r="36" spans="1:6" customFormat="1" ht="13.5" customHeight="1" x14ac:dyDescent="0.25">
      <c r="A36" s="90" t="s">
        <v>80</v>
      </c>
      <c r="B36" s="125">
        <v>0</v>
      </c>
      <c r="C36" s="125">
        <v>0</v>
      </c>
      <c r="D36" s="125">
        <v>69</v>
      </c>
      <c r="E36" s="125">
        <v>155</v>
      </c>
      <c r="F36" s="125">
        <f t="shared" si="0"/>
        <v>86</v>
      </c>
    </row>
    <row r="37" spans="1:6" customFormat="1" ht="13.5" customHeight="1" x14ac:dyDescent="0.25">
      <c r="A37" s="88" t="s">
        <v>81</v>
      </c>
      <c r="B37" s="128">
        <v>612</v>
      </c>
      <c r="C37" s="128">
        <v>758</v>
      </c>
      <c r="D37" s="123">
        <v>2607</v>
      </c>
      <c r="E37" s="123">
        <v>3182</v>
      </c>
      <c r="F37" s="123">
        <f t="shared" si="0"/>
        <v>575</v>
      </c>
    </row>
    <row r="38" spans="1:6" customFormat="1" ht="13.5" customHeight="1" x14ac:dyDescent="0.25">
      <c r="A38" s="90" t="s">
        <v>82</v>
      </c>
      <c r="B38" s="125">
        <v>537</v>
      </c>
      <c r="C38" s="125">
        <v>39</v>
      </c>
      <c r="D38" s="125">
        <v>94</v>
      </c>
      <c r="E38" s="125">
        <v>282</v>
      </c>
      <c r="F38" s="125">
        <f t="shared" si="0"/>
        <v>188</v>
      </c>
    </row>
    <row r="39" spans="1:6" customFormat="1" ht="13.5" customHeight="1" x14ac:dyDescent="0.25">
      <c r="A39" s="88" t="s">
        <v>83</v>
      </c>
      <c r="B39" s="128">
        <v>45</v>
      </c>
      <c r="C39" s="128">
        <v>0</v>
      </c>
      <c r="D39" s="123">
        <v>0</v>
      </c>
      <c r="E39" s="123">
        <v>102</v>
      </c>
      <c r="F39" s="123">
        <f t="shared" si="0"/>
        <v>102</v>
      </c>
    </row>
    <row r="40" spans="1:6" customFormat="1" ht="13.5" customHeight="1" x14ac:dyDescent="0.25">
      <c r="A40" s="90" t="s">
        <v>84</v>
      </c>
      <c r="B40" s="125">
        <v>2918</v>
      </c>
      <c r="C40" s="125">
        <v>287</v>
      </c>
      <c r="D40" s="125">
        <v>465</v>
      </c>
      <c r="E40" s="125">
        <v>329</v>
      </c>
      <c r="F40" s="125">
        <f t="shared" si="0"/>
        <v>-136</v>
      </c>
    </row>
    <row r="41" spans="1:6" customFormat="1" ht="13.5" customHeight="1" x14ac:dyDescent="0.25">
      <c r="A41" s="88" t="s">
        <v>85</v>
      </c>
      <c r="B41" s="128">
        <v>34</v>
      </c>
      <c r="C41" s="128">
        <v>0</v>
      </c>
      <c r="D41" s="123">
        <v>0</v>
      </c>
      <c r="E41" s="123">
        <v>0</v>
      </c>
      <c r="F41" s="123">
        <f t="shared" si="0"/>
        <v>0</v>
      </c>
    </row>
    <row r="42" spans="1:6" customFormat="1" ht="13.5" customHeight="1" x14ac:dyDescent="0.25">
      <c r="A42" s="90" t="s">
        <v>86</v>
      </c>
      <c r="B42" s="125">
        <v>1500</v>
      </c>
      <c r="C42" s="125">
        <v>747</v>
      </c>
      <c r="D42" s="125">
        <v>1918</v>
      </c>
      <c r="E42" s="125">
        <v>1344</v>
      </c>
      <c r="F42" s="125">
        <f t="shared" si="0"/>
        <v>-574</v>
      </c>
    </row>
    <row r="43" spans="1:6" customFormat="1" ht="13.5" customHeight="1" x14ac:dyDescent="0.25">
      <c r="A43" s="88" t="s">
        <v>87</v>
      </c>
      <c r="B43" s="128">
        <v>268</v>
      </c>
      <c r="C43" s="128">
        <v>0</v>
      </c>
      <c r="D43" s="123">
        <v>0</v>
      </c>
      <c r="E43" s="123">
        <v>346</v>
      </c>
      <c r="F43" s="123">
        <f t="shared" si="0"/>
        <v>346</v>
      </c>
    </row>
    <row r="44" spans="1:6" customFormat="1" ht="13.5" customHeight="1" x14ac:dyDescent="0.25">
      <c r="A44" s="90" t="s">
        <v>88</v>
      </c>
      <c r="B44" s="125">
        <v>1518</v>
      </c>
      <c r="C44" s="125">
        <v>1003</v>
      </c>
      <c r="D44" s="125">
        <v>2139</v>
      </c>
      <c r="E44" s="125">
        <v>4223</v>
      </c>
      <c r="F44" s="125">
        <f t="shared" si="0"/>
        <v>2084</v>
      </c>
    </row>
    <row r="45" spans="1:6" customFormat="1" ht="13.5" customHeight="1" x14ac:dyDescent="0.25">
      <c r="A45" s="88" t="s">
        <v>89</v>
      </c>
      <c r="B45" s="128">
        <v>806</v>
      </c>
      <c r="C45" s="128">
        <v>478</v>
      </c>
      <c r="D45" s="123">
        <v>2128</v>
      </c>
      <c r="E45" s="123">
        <v>2692</v>
      </c>
      <c r="F45" s="123">
        <f t="shared" si="0"/>
        <v>564</v>
      </c>
    </row>
    <row r="46" spans="1:6" customFormat="1" ht="13.5" customHeight="1" x14ac:dyDescent="0.25">
      <c r="A46" s="90" t="s">
        <v>90</v>
      </c>
      <c r="B46" s="125">
        <v>951</v>
      </c>
      <c r="C46" s="125">
        <v>198</v>
      </c>
      <c r="D46" s="125">
        <v>141</v>
      </c>
      <c r="E46" s="125">
        <v>43</v>
      </c>
      <c r="F46" s="125">
        <f t="shared" si="0"/>
        <v>-98</v>
      </c>
    </row>
    <row r="47" spans="1:6" customFormat="1" ht="13.5" customHeight="1" x14ac:dyDescent="0.25">
      <c r="A47" s="91" t="s">
        <v>105</v>
      </c>
      <c r="B47" s="129">
        <f>SUM(B48:B49)</f>
        <v>1261</v>
      </c>
      <c r="C47" s="129">
        <f>SUM(C48:C50)</f>
        <v>999</v>
      </c>
      <c r="D47" s="129">
        <f>SUM(D48:D49)</f>
        <v>513</v>
      </c>
      <c r="E47" s="129">
        <f>SUM(E48:E49)</f>
        <v>900</v>
      </c>
      <c r="F47" s="129">
        <f t="shared" si="0"/>
        <v>387</v>
      </c>
    </row>
    <row r="48" spans="1:6" customFormat="1" ht="13.5" customHeight="1" x14ac:dyDescent="0.25">
      <c r="A48" s="90" t="s">
        <v>106</v>
      </c>
      <c r="B48" s="125">
        <v>658</v>
      </c>
      <c r="C48" s="125">
        <v>341</v>
      </c>
      <c r="D48" s="125">
        <v>363</v>
      </c>
      <c r="E48" s="125">
        <v>878</v>
      </c>
      <c r="F48" s="125">
        <f t="shared" si="0"/>
        <v>515</v>
      </c>
    </row>
    <row r="49" spans="1:6" customFormat="1" ht="13.5" customHeight="1" x14ac:dyDescent="0.25">
      <c r="A49" s="88" t="s">
        <v>93</v>
      </c>
      <c r="B49" s="124">
        <v>603</v>
      </c>
      <c r="C49" s="124">
        <v>446</v>
      </c>
      <c r="D49" s="124">
        <v>150</v>
      </c>
      <c r="E49" s="124">
        <v>22</v>
      </c>
      <c r="F49" s="124">
        <f t="shared" si="0"/>
        <v>-128</v>
      </c>
    </row>
    <row r="50" spans="1:6" customFormat="1" ht="12.75" customHeight="1" x14ac:dyDescent="0.25">
      <c r="A50" s="130" t="s">
        <v>7</v>
      </c>
      <c r="B50" s="131"/>
      <c r="C50" s="131">
        <v>212</v>
      </c>
      <c r="D50" s="131">
        <v>769</v>
      </c>
      <c r="E50" s="131">
        <v>0</v>
      </c>
      <c r="F50" s="131">
        <f t="shared" si="0"/>
        <v>-769</v>
      </c>
    </row>
    <row r="51" spans="1:6" ht="3" customHeight="1" x14ac:dyDescent="0.25">
      <c r="A51" s="92" t="s">
        <v>94</v>
      </c>
      <c r="B51" s="132">
        <f>B16+B47</f>
        <v>48287</v>
      </c>
      <c r="C51" s="132">
        <f>C16+C47</f>
        <v>28368</v>
      </c>
      <c r="D51" s="132">
        <f>D16+D47+D50</f>
        <v>50755</v>
      </c>
      <c r="E51" s="132">
        <f>E16+E47+E50</f>
        <v>69395</v>
      </c>
      <c r="F51" s="132"/>
    </row>
    <row r="52" spans="1:6" ht="14.25" customHeight="1" x14ac:dyDescent="0.25">
      <c r="A52" s="205"/>
      <c r="B52" s="205"/>
      <c r="C52" s="205"/>
      <c r="D52" s="205"/>
      <c r="E52" s="205"/>
      <c r="F52" s="205"/>
    </row>
    <row r="53" spans="1:6" x14ac:dyDescent="0.25">
      <c r="A53" s="133" t="s">
        <v>107</v>
      </c>
      <c r="B53" s="134"/>
      <c r="C53" s="135"/>
      <c r="D53" s="136"/>
      <c r="F53" s="96"/>
    </row>
    <row r="54" spans="1:6" ht="15" x14ac:dyDescent="0.3">
      <c r="A54" s="133" t="s">
        <v>111</v>
      </c>
      <c r="B54" s="137"/>
      <c r="C54" s="31"/>
      <c r="D54" s="31"/>
      <c r="F54" s="96"/>
    </row>
    <row r="55" spans="1:6" ht="12" customHeight="1" x14ac:dyDescent="0.3">
      <c r="A55" s="31"/>
      <c r="B55" s="31"/>
      <c r="C55" s="31"/>
      <c r="D55" s="31"/>
      <c r="F55" s="96"/>
    </row>
    <row r="56" spans="1:6" ht="15" x14ac:dyDescent="0.3">
      <c r="A56" s="31"/>
      <c r="B56" s="31"/>
      <c r="C56" s="31"/>
      <c r="D56" s="138"/>
      <c r="E56" s="139"/>
      <c r="F56" s="121"/>
    </row>
  </sheetData>
  <mergeCells count="2">
    <mergeCell ref="B13:D13"/>
    <mergeCell ref="A52:F52"/>
  </mergeCells>
  <printOptions horizontalCentered="1"/>
  <pageMargins left="0.51181102362204722" right="0.51181102362204722" top="0.55118110236220474" bottom="0.55118110236220474" header="0.31496062992125984" footer="0.31496062992125984"/>
  <pageSetup scale="92"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zoomScale="90" zoomScaleNormal="90" zoomScaleSheetLayoutView="120" workbookViewId="0"/>
  </sheetViews>
  <sheetFormatPr baseColWidth="10" defaultRowHeight="13.5" x14ac:dyDescent="0.25"/>
  <cols>
    <col min="1" max="1" width="23.42578125" style="2" customWidth="1"/>
    <col min="2" max="6" width="14.140625" style="2" customWidth="1"/>
    <col min="7" max="7" width="15.140625" style="2" bestFit="1" customWidth="1"/>
    <col min="8" max="8" width="11.5703125" style="2" bestFit="1" customWidth="1"/>
    <col min="9" max="9" width="15.140625" style="2" bestFit="1" customWidth="1"/>
    <col min="10" max="10" width="11.5703125" style="2" bestFit="1" customWidth="1"/>
    <col min="11" max="11" width="20.140625" style="2" bestFit="1" customWidth="1"/>
    <col min="12" max="12" width="16.5703125" style="2" bestFit="1" customWidth="1"/>
    <col min="13" max="16384" width="11.42578125" style="2"/>
  </cols>
  <sheetData>
    <row r="1" spans="1:6" customFormat="1" ht="15" customHeight="1" x14ac:dyDescent="0.3">
      <c r="F1" s="1" t="s">
        <v>0</v>
      </c>
    </row>
    <row r="2" spans="1:6" customFormat="1" ht="15" customHeight="1" x14ac:dyDescent="0.25">
      <c r="F2" s="3" t="s">
        <v>1</v>
      </c>
    </row>
    <row r="3" spans="1:6" customFormat="1" ht="15" customHeight="1" x14ac:dyDescent="0.35">
      <c r="B3" s="4"/>
      <c r="C3" s="4"/>
      <c r="D3" s="4"/>
      <c r="E3" s="5"/>
      <c r="F3" s="6"/>
    </row>
    <row r="4" spans="1:6" customFormat="1" ht="12.75" customHeight="1" x14ac:dyDescent="0.35">
      <c r="B4" s="4"/>
      <c r="C4" s="4"/>
      <c r="D4" s="4"/>
      <c r="E4" s="5"/>
      <c r="F4" s="6"/>
    </row>
    <row r="5" spans="1:6" customFormat="1" ht="25.5" customHeight="1" x14ac:dyDescent="0.25">
      <c r="A5" s="7" t="s">
        <v>109</v>
      </c>
      <c r="B5" s="8"/>
      <c r="C5" s="8"/>
      <c r="D5" s="8"/>
      <c r="E5" s="115"/>
      <c r="F5" s="115"/>
    </row>
    <row r="6" spans="1:6" customFormat="1" ht="6.75" customHeight="1" x14ac:dyDescent="0.35">
      <c r="A6" s="116"/>
      <c r="B6" s="5"/>
      <c r="C6" s="10"/>
      <c r="D6" s="10"/>
      <c r="E6" s="117"/>
      <c r="F6" s="84"/>
    </row>
    <row r="7" spans="1:6" s="80" customFormat="1" ht="14.1" customHeight="1" x14ac:dyDescent="0.35">
      <c r="A7" s="79" t="s">
        <v>3</v>
      </c>
      <c r="B7" s="79" t="s">
        <v>59</v>
      </c>
      <c r="C7" s="118"/>
      <c r="D7" s="118"/>
      <c r="E7" s="5"/>
      <c r="F7" s="6"/>
    </row>
    <row r="8" spans="1:6" s="80" customFormat="1" ht="14.1" customHeight="1" x14ac:dyDescent="0.35">
      <c r="A8" s="81">
        <v>2019</v>
      </c>
      <c r="B8" s="119">
        <f>B16</f>
        <v>8823</v>
      </c>
      <c r="C8" s="118"/>
      <c r="D8" s="118"/>
      <c r="E8" s="5"/>
      <c r="F8" s="6"/>
    </row>
    <row r="9" spans="1:6" s="80" customFormat="1" ht="14.1" customHeight="1" x14ac:dyDescent="0.35">
      <c r="A9" s="81">
        <v>2020</v>
      </c>
      <c r="B9" s="119">
        <f>C16</f>
        <v>3773</v>
      </c>
      <c r="C9" s="118"/>
      <c r="D9" s="118"/>
      <c r="E9" s="5"/>
      <c r="F9" s="6"/>
    </row>
    <row r="10" spans="1:6" s="80" customFormat="1" ht="14.1" customHeight="1" x14ac:dyDescent="0.35">
      <c r="A10" s="81">
        <v>2021</v>
      </c>
      <c r="B10" s="119">
        <f>D16</f>
        <v>4391</v>
      </c>
      <c r="C10" s="118"/>
      <c r="D10" s="118"/>
      <c r="E10" s="5"/>
      <c r="F10" s="6"/>
    </row>
    <row r="11" spans="1:6" s="80" customFormat="1" ht="14.1" customHeight="1" x14ac:dyDescent="0.35">
      <c r="A11" s="81">
        <v>2022</v>
      </c>
      <c r="B11" s="119">
        <f>E16</f>
        <v>5014</v>
      </c>
      <c r="C11" s="118"/>
      <c r="D11" s="118"/>
      <c r="E11" s="5"/>
      <c r="F11" s="6"/>
    </row>
    <row r="12" spans="1:6" s="80" customFormat="1" ht="14.1" customHeight="1" x14ac:dyDescent="0.35">
      <c r="A12" s="82" t="s">
        <v>29</v>
      </c>
      <c r="B12" s="119">
        <f>B11-B10</f>
        <v>623</v>
      </c>
      <c r="C12" s="118"/>
      <c r="D12" s="118"/>
      <c r="E12" s="5"/>
      <c r="F12" s="6"/>
    </row>
    <row r="13" spans="1:6" customFormat="1" ht="6.75" customHeight="1" x14ac:dyDescent="0.35">
      <c r="A13" s="11"/>
      <c r="B13" s="204"/>
      <c r="C13" s="204"/>
      <c r="D13" s="204"/>
      <c r="E13" s="83"/>
      <c r="F13" s="84"/>
    </row>
    <row r="14" spans="1:6" customFormat="1" ht="9" customHeight="1" x14ac:dyDescent="0.25">
      <c r="A14" s="121"/>
      <c r="B14" s="121"/>
      <c r="C14" s="121"/>
      <c r="D14" s="121"/>
      <c r="E14" s="121"/>
      <c r="F14" s="121"/>
    </row>
    <row r="15" spans="1:6" customFormat="1" ht="12.75" customHeight="1" x14ac:dyDescent="0.25">
      <c r="A15" s="85"/>
      <c r="B15" s="140">
        <v>2019</v>
      </c>
      <c r="C15" s="141">
        <v>2020</v>
      </c>
      <c r="D15" s="141">
        <v>2021</v>
      </c>
      <c r="E15" s="86">
        <v>2022</v>
      </c>
      <c r="F15" s="86" t="s">
        <v>29</v>
      </c>
    </row>
    <row r="16" spans="1:6" customFormat="1" ht="12.75" customHeight="1" x14ac:dyDescent="0.25">
      <c r="A16" s="87" t="s">
        <v>104</v>
      </c>
      <c r="B16" s="142">
        <f>SUM(B17:B24)</f>
        <v>8823</v>
      </c>
      <c r="C16" s="142">
        <f t="shared" ref="C16:E16" si="0">SUM(C17:C24)</f>
        <v>3773</v>
      </c>
      <c r="D16" s="142">
        <f t="shared" si="0"/>
        <v>4391</v>
      </c>
      <c r="E16" s="142">
        <f t="shared" si="0"/>
        <v>5014</v>
      </c>
      <c r="F16" s="122">
        <f t="shared" ref="F16:F24" si="1">E16-D16</f>
        <v>623</v>
      </c>
    </row>
    <row r="17" spans="1:6" customFormat="1" ht="13.5" customHeight="1" x14ac:dyDescent="0.25">
      <c r="A17" s="88" t="s">
        <v>62</v>
      </c>
      <c r="B17" s="143">
        <v>92</v>
      </c>
      <c r="C17" s="144">
        <v>138</v>
      </c>
      <c r="D17" s="144">
        <v>112</v>
      </c>
      <c r="E17" s="145">
        <v>137</v>
      </c>
      <c r="F17" s="145">
        <f t="shared" si="1"/>
        <v>25</v>
      </c>
    </row>
    <row r="18" spans="1:6" customFormat="1" ht="13.5" customHeight="1" x14ac:dyDescent="0.25">
      <c r="A18" s="90" t="s">
        <v>66</v>
      </c>
      <c r="B18" s="146">
        <v>384</v>
      </c>
      <c r="C18" s="146">
        <v>119</v>
      </c>
      <c r="D18" s="146">
        <v>167</v>
      </c>
      <c r="E18" s="146">
        <v>57</v>
      </c>
      <c r="F18" s="146">
        <f t="shared" si="1"/>
        <v>-110</v>
      </c>
    </row>
    <row r="19" spans="1:6" customFormat="1" ht="13.5" customHeight="1" x14ac:dyDescent="0.25">
      <c r="A19" s="88" t="s">
        <v>70</v>
      </c>
      <c r="B19" s="143">
        <v>6620</v>
      </c>
      <c r="C19" s="144">
        <v>2358</v>
      </c>
      <c r="D19" s="144">
        <v>2873</v>
      </c>
      <c r="E19" s="145">
        <v>3330</v>
      </c>
      <c r="F19" s="145">
        <f t="shared" si="1"/>
        <v>457</v>
      </c>
    </row>
    <row r="20" spans="1:6" customFormat="1" ht="13.5" customHeight="1" x14ac:dyDescent="0.25">
      <c r="A20" s="90" t="s">
        <v>73</v>
      </c>
      <c r="B20" s="146">
        <v>269</v>
      </c>
      <c r="C20" s="146">
        <v>371</v>
      </c>
      <c r="D20" s="146">
        <v>370</v>
      </c>
      <c r="E20" s="146">
        <v>261</v>
      </c>
      <c r="F20" s="146">
        <f t="shared" si="1"/>
        <v>-109</v>
      </c>
    </row>
    <row r="21" spans="1:6" customFormat="1" ht="13.5" customHeight="1" x14ac:dyDescent="0.25">
      <c r="A21" s="88" t="s">
        <v>74</v>
      </c>
      <c r="B21" s="143">
        <v>417</v>
      </c>
      <c r="C21" s="144">
        <v>542</v>
      </c>
      <c r="D21" s="144">
        <v>492</v>
      </c>
      <c r="E21" s="145">
        <v>754</v>
      </c>
      <c r="F21" s="145">
        <f t="shared" si="1"/>
        <v>262</v>
      </c>
    </row>
    <row r="22" spans="1:6" customFormat="1" ht="13.5" customHeight="1" x14ac:dyDescent="0.25">
      <c r="A22" s="90" t="s">
        <v>78</v>
      </c>
      <c r="B22" s="146">
        <v>672</v>
      </c>
      <c r="C22" s="146">
        <v>121</v>
      </c>
      <c r="D22" s="146">
        <v>178</v>
      </c>
      <c r="E22" s="146">
        <v>238</v>
      </c>
      <c r="F22" s="146">
        <f t="shared" si="1"/>
        <v>60</v>
      </c>
    </row>
    <row r="23" spans="1:6" customFormat="1" ht="13.5" customHeight="1" x14ac:dyDescent="0.25">
      <c r="A23" s="88" t="s">
        <v>86</v>
      </c>
      <c r="B23" s="143">
        <v>21</v>
      </c>
      <c r="C23" s="144">
        <v>18</v>
      </c>
      <c r="D23" s="144">
        <v>10</v>
      </c>
      <c r="E23" s="145">
        <v>20</v>
      </c>
      <c r="F23" s="145">
        <f t="shared" si="1"/>
        <v>10</v>
      </c>
    </row>
    <row r="24" spans="1:6" customFormat="1" ht="13.5" customHeight="1" x14ac:dyDescent="0.25">
      <c r="A24" s="89" t="s">
        <v>88</v>
      </c>
      <c r="B24" s="146">
        <v>348</v>
      </c>
      <c r="C24" s="146">
        <v>106</v>
      </c>
      <c r="D24" s="146">
        <v>189</v>
      </c>
      <c r="E24" s="146">
        <v>217</v>
      </c>
      <c r="F24" s="146">
        <f t="shared" si="1"/>
        <v>28</v>
      </c>
    </row>
    <row r="25" spans="1:6" ht="3.75" customHeight="1" x14ac:dyDescent="0.25">
      <c r="F25" s="96"/>
    </row>
    <row r="26" spans="1:6" x14ac:dyDescent="0.25">
      <c r="A26" s="205"/>
      <c r="B26" s="205"/>
      <c r="C26" s="205"/>
      <c r="D26" s="205"/>
      <c r="E26" s="205"/>
      <c r="F26" s="205"/>
    </row>
    <row r="27" spans="1:6" x14ac:dyDescent="0.25">
      <c r="A27" s="133" t="s">
        <v>110</v>
      </c>
      <c r="B27" s="134"/>
      <c r="C27" s="135"/>
      <c r="D27" s="136"/>
      <c r="F27" s="96"/>
    </row>
    <row r="28" spans="1:6" ht="15" x14ac:dyDescent="0.3">
      <c r="A28" s="133" t="s">
        <v>111</v>
      </c>
      <c r="B28" s="31"/>
      <c r="C28" s="31"/>
      <c r="D28" s="31"/>
      <c r="F28" s="96"/>
    </row>
    <row r="29" spans="1:6" ht="15" x14ac:dyDescent="0.3">
      <c r="A29" s="31"/>
      <c r="B29" s="31"/>
      <c r="C29" s="31"/>
      <c r="D29" s="31"/>
      <c r="F29" s="96"/>
    </row>
    <row r="30" spans="1:6" ht="3" customHeight="1" x14ac:dyDescent="0.25">
      <c r="A30" s="147"/>
      <c r="B30" s="148"/>
      <c r="C30" s="148"/>
      <c r="D30" s="148"/>
      <c r="E30" s="148"/>
      <c r="F30" s="149"/>
    </row>
    <row r="31" spans="1:6" ht="12" hidden="1" customHeight="1" x14ac:dyDescent="0.25">
      <c r="A31" s="147"/>
      <c r="B31" s="148"/>
      <c r="C31" s="148"/>
      <c r="D31" s="148"/>
      <c r="E31" s="148"/>
      <c r="F31" s="149"/>
    </row>
    <row r="32" spans="1:6" ht="12" hidden="1" customHeight="1" x14ac:dyDescent="0.25">
      <c r="A32" s="147"/>
      <c r="B32" s="148"/>
      <c r="C32" s="148"/>
      <c r="D32" s="148"/>
      <c r="E32" s="148"/>
      <c r="F32" s="149"/>
    </row>
    <row r="33" spans="1:6" ht="12" hidden="1" customHeight="1" x14ac:dyDescent="0.25">
      <c r="A33" s="147"/>
      <c r="B33" s="148"/>
      <c r="C33" s="148"/>
      <c r="D33" s="148"/>
      <c r="E33" s="148"/>
      <c r="F33" s="149"/>
    </row>
    <row r="34" spans="1:6" ht="12" hidden="1" customHeight="1" x14ac:dyDescent="0.25">
      <c r="A34" s="147"/>
      <c r="B34" s="148"/>
      <c r="C34" s="148"/>
      <c r="D34" s="148"/>
      <c r="E34" s="148"/>
      <c r="F34" s="149"/>
    </row>
    <row r="35" spans="1:6" ht="12" hidden="1" customHeight="1" x14ac:dyDescent="0.25">
      <c r="A35" s="147"/>
      <c r="B35" s="148"/>
      <c r="C35" s="148"/>
      <c r="D35" s="148"/>
      <c r="E35" s="148"/>
      <c r="F35" s="149"/>
    </row>
    <row r="36" spans="1:6" ht="12" hidden="1" customHeight="1" x14ac:dyDescent="0.25">
      <c r="A36" s="147"/>
      <c r="B36" s="148"/>
      <c r="C36" s="148"/>
      <c r="D36" s="148"/>
      <c r="E36" s="148"/>
      <c r="F36" s="149"/>
    </row>
    <row r="37" spans="1:6" ht="12" hidden="1" customHeight="1" x14ac:dyDescent="0.25">
      <c r="A37" s="150"/>
      <c r="B37" s="151"/>
      <c r="C37" s="151"/>
      <c r="D37" s="151"/>
      <c r="E37" s="151"/>
      <c r="F37" s="152"/>
    </row>
    <row r="38" spans="1:6" ht="15" x14ac:dyDescent="0.3">
      <c r="A38" s="31"/>
      <c r="B38" s="31"/>
      <c r="C38" s="31"/>
      <c r="D38" s="31"/>
      <c r="F38" s="96"/>
    </row>
    <row r="39" spans="1:6" x14ac:dyDescent="0.25">
      <c r="F39" s="96"/>
    </row>
    <row r="40" spans="1:6" x14ac:dyDescent="0.25">
      <c r="F40" s="96"/>
    </row>
    <row r="41" spans="1:6" x14ac:dyDescent="0.25">
      <c r="F41" s="96"/>
    </row>
    <row r="42" spans="1:6" x14ac:dyDescent="0.25">
      <c r="F42" s="96"/>
    </row>
    <row r="43" spans="1:6" x14ac:dyDescent="0.25">
      <c r="F43" s="96"/>
    </row>
    <row r="44" spans="1:6" x14ac:dyDescent="0.25">
      <c r="F44" s="96"/>
    </row>
    <row r="45" spans="1:6" x14ac:dyDescent="0.25">
      <c r="F45" s="96"/>
    </row>
    <row r="46" spans="1:6" x14ac:dyDescent="0.25">
      <c r="F46" s="96"/>
    </row>
  </sheetData>
  <mergeCells count="2">
    <mergeCell ref="B13:D13"/>
    <mergeCell ref="A26:F26"/>
  </mergeCells>
  <printOptions horizontalCentered="1"/>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showGridLines="0" view="pageBreakPreview" topLeftCell="A34" zoomScale="115" zoomScaleNormal="115" zoomScaleSheetLayoutView="115" workbookViewId="0">
      <selection activeCell="E60" sqref="E60"/>
    </sheetView>
  </sheetViews>
  <sheetFormatPr baseColWidth="10" defaultColWidth="11.42578125" defaultRowHeight="13.5" x14ac:dyDescent="0.25"/>
  <cols>
    <col min="1" max="1" width="23.42578125" style="2" customWidth="1"/>
    <col min="2" max="6" width="15.28515625" style="2" customWidth="1"/>
    <col min="7" max="16384" width="11.42578125" style="2"/>
  </cols>
  <sheetData>
    <row r="1" spans="1:7" customFormat="1" ht="15" customHeight="1" x14ac:dyDescent="0.3">
      <c r="F1" s="1" t="s">
        <v>0</v>
      </c>
    </row>
    <row r="2" spans="1:7" customFormat="1" ht="15" customHeight="1" x14ac:dyDescent="0.25">
      <c r="F2" s="3" t="s">
        <v>1</v>
      </c>
    </row>
    <row r="3" spans="1:7" customFormat="1" ht="15" customHeight="1" x14ac:dyDescent="0.25"/>
    <row r="4" spans="1:7" customFormat="1" ht="12.75" customHeight="1" x14ac:dyDescent="0.35">
      <c r="B4" s="4"/>
      <c r="C4" s="4"/>
      <c r="D4" s="5"/>
      <c r="E4" s="5"/>
      <c r="F4" s="6"/>
    </row>
    <row r="5" spans="1:7" customFormat="1" ht="30.75" customHeight="1" x14ac:dyDescent="0.25">
      <c r="A5" s="7" t="s">
        <v>116</v>
      </c>
      <c r="B5" s="8"/>
      <c r="C5" s="8"/>
      <c r="D5" s="115"/>
      <c r="E5" s="115"/>
      <c r="F5" s="115"/>
    </row>
    <row r="6" spans="1:7" customFormat="1" ht="6.75" customHeight="1" x14ac:dyDescent="0.35">
      <c r="A6" s="116"/>
      <c r="B6" s="5"/>
      <c r="C6" s="117"/>
      <c r="D6" s="117"/>
      <c r="E6" s="117"/>
      <c r="F6" s="84"/>
    </row>
    <row r="7" spans="1:7" s="80" customFormat="1" ht="21" customHeight="1" x14ac:dyDescent="0.35">
      <c r="A7" s="79" t="s">
        <v>3</v>
      </c>
      <c r="B7" s="79" t="s">
        <v>59</v>
      </c>
      <c r="C7" s="5"/>
      <c r="D7" s="5"/>
      <c r="E7" s="5"/>
      <c r="F7" s="6"/>
    </row>
    <row r="8" spans="1:7" s="80" customFormat="1" ht="18.75" customHeight="1" x14ac:dyDescent="0.35">
      <c r="A8" s="81">
        <v>2019</v>
      </c>
      <c r="B8" s="119">
        <f>B53</f>
        <v>87004</v>
      </c>
      <c r="C8" s="5"/>
      <c r="D8" s="5"/>
      <c r="E8" s="5"/>
      <c r="F8" s="6"/>
    </row>
    <row r="9" spans="1:7" s="80" customFormat="1" ht="18.75" customHeight="1" x14ac:dyDescent="0.35">
      <c r="A9" s="81">
        <v>2020</v>
      </c>
      <c r="B9" s="119">
        <f>C53</f>
        <v>24371</v>
      </c>
      <c r="C9" s="5"/>
      <c r="D9" s="5"/>
      <c r="E9" s="5"/>
      <c r="F9" s="6"/>
    </row>
    <row r="10" spans="1:7" s="80" customFormat="1" ht="18.75" customHeight="1" x14ac:dyDescent="0.35">
      <c r="A10" s="81">
        <v>2021</v>
      </c>
      <c r="B10" s="119">
        <f>D53</f>
        <v>39430</v>
      </c>
      <c r="C10" s="5"/>
      <c r="D10" s="5"/>
      <c r="E10" s="5"/>
      <c r="F10" s="6"/>
    </row>
    <row r="11" spans="1:7" s="80" customFormat="1" ht="18.75" customHeight="1" x14ac:dyDescent="0.35">
      <c r="A11" s="81">
        <v>2022</v>
      </c>
      <c r="B11" s="119">
        <f>E53</f>
        <v>30755</v>
      </c>
      <c r="C11" s="5"/>
      <c r="D11" s="5"/>
      <c r="E11" s="5"/>
      <c r="F11" s="6"/>
      <c r="G11" s="120"/>
    </row>
    <row r="12" spans="1:7" s="80" customFormat="1" ht="18.75" customHeight="1" x14ac:dyDescent="0.35">
      <c r="A12" s="82" t="s">
        <v>29</v>
      </c>
      <c r="B12" s="119">
        <f>F53</f>
        <v>-8675</v>
      </c>
      <c r="C12" s="5"/>
      <c r="D12" s="5"/>
      <c r="E12" s="5"/>
      <c r="F12" s="6"/>
    </row>
    <row r="13" spans="1:7" customFormat="1" ht="6.75" customHeight="1" x14ac:dyDescent="0.35">
      <c r="A13" s="11"/>
      <c r="B13" s="97"/>
      <c r="C13" s="83"/>
      <c r="D13" s="83"/>
      <c r="E13" s="83"/>
      <c r="F13" s="84"/>
    </row>
    <row r="14" spans="1:7" customFormat="1" ht="6.75" customHeight="1" x14ac:dyDescent="0.35">
      <c r="A14" s="11"/>
      <c r="B14" s="97"/>
      <c r="C14" s="83"/>
      <c r="D14" s="83"/>
      <c r="E14" s="83"/>
      <c r="F14" s="84"/>
    </row>
    <row r="15" spans="1:7" customFormat="1" ht="9" customHeight="1" x14ac:dyDescent="0.25">
      <c r="A15" s="121"/>
      <c r="B15" s="121"/>
      <c r="C15" s="121"/>
      <c r="D15" s="121"/>
      <c r="E15" s="121"/>
      <c r="F15" s="121"/>
    </row>
    <row r="16" spans="1:7" customFormat="1" ht="12.75" customHeight="1" x14ac:dyDescent="0.25">
      <c r="A16" s="85"/>
      <c r="B16" s="86">
        <v>2019</v>
      </c>
      <c r="C16" s="86">
        <v>2020</v>
      </c>
      <c r="D16" s="86">
        <v>2021</v>
      </c>
      <c r="E16" s="86">
        <v>2022</v>
      </c>
      <c r="F16" s="86" t="s">
        <v>29</v>
      </c>
    </row>
    <row r="17" spans="1:6" customFormat="1" ht="12.75" customHeight="1" x14ac:dyDescent="0.25">
      <c r="A17" s="87" t="s">
        <v>104</v>
      </c>
      <c r="B17" s="122">
        <f>SUM(B18:B47)</f>
        <v>85679</v>
      </c>
      <c r="C17" s="122">
        <f>SUM(C18:C47)</f>
        <v>23643</v>
      </c>
      <c r="D17" s="122">
        <f>SUM(D18:D47)</f>
        <v>38504</v>
      </c>
      <c r="E17" s="122">
        <f>SUM(E18:E47)</f>
        <v>28277</v>
      </c>
      <c r="F17" s="122">
        <f>E17-D17</f>
        <v>-10227</v>
      </c>
    </row>
    <row r="18" spans="1:6" customFormat="1" ht="13.5" customHeight="1" x14ac:dyDescent="0.25">
      <c r="A18" s="88" t="s">
        <v>61</v>
      </c>
      <c r="B18" s="187">
        <v>85</v>
      </c>
      <c r="C18" s="187">
        <v>528</v>
      </c>
      <c r="D18" s="187">
        <v>396</v>
      </c>
      <c r="E18" s="187">
        <v>592</v>
      </c>
      <c r="F18" s="187">
        <f t="shared" ref="F18:F53" si="0">E18-D18</f>
        <v>196</v>
      </c>
    </row>
    <row r="19" spans="1:6" customFormat="1" ht="13.5" customHeight="1" x14ac:dyDescent="0.25">
      <c r="A19" s="89" t="s">
        <v>62</v>
      </c>
      <c r="B19" s="146">
        <v>2326</v>
      </c>
      <c r="C19" s="146">
        <v>361</v>
      </c>
      <c r="D19" s="146">
        <v>670</v>
      </c>
      <c r="E19" s="146">
        <v>1140</v>
      </c>
      <c r="F19" s="146">
        <f t="shared" si="0"/>
        <v>470</v>
      </c>
    </row>
    <row r="20" spans="1:6" customFormat="1" ht="13.5" customHeight="1" x14ac:dyDescent="0.25">
      <c r="A20" s="88" t="s">
        <v>63</v>
      </c>
      <c r="B20" s="187">
        <v>0</v>
      </c>
      <c r="C20" s="187">
        <v>10</v>
      </c>
      <c r="D20" s="187">
        <v>0</v>
      </c>
      <c r="E20" s="187">
        <v>0</v>
      </c>
      <c r="F20" s="187">
        <f t="shared" si="0"/>
        <v>0</v>
      </c>
    </row>
    <row r="21" spans="1:6" customFormat="1" ht="13.5" customHeight="1" x14ac:dyDescent="0.25">
      <c r="A21" s="89" t="s">
        <v>64</v>
      </c>
      <c r="B21" s="146">
        <v>616</v>
      </c>
      <c r="C21" s="146">
        <v>37</v>
      </c>
      <c r="D21" s="146">
        <v>378</v>
      </c>
      <c r="E21" s="146">
        <v>192</v>
      </c>
      <c r="F21" s="146">
        <f t="shared" si="0"/>
        <v>-186</v>
      </c>
    </row>
    <row r="22" spans="1:6" customFormat="1" ht="13.5" customHeight="1" x14ac:dyDescent="0.25">
      <c r="A22" s="88" t="s">
        <v>65</v>
      </c>
      <c r="B22" s="187">
        <v>797</v>
      </c>
      <c r="C22" s="187">
        <v>57</v>
      </c>
      <c r="D22" s="187">
        <v>259</v>
      </c>
      <c r="E22" s="187">
        <v>293</v>
      </c>
      <c r="F22" s="187">
        <f t="shared" si="0"/>
        <v>34</v>
      </c>
    </row>
    <row r="23" spans="1:6" customFormat="1" ht="13.5" customHeight="1" x14ac:dyDescent="0.25">
      <c r="A23" s="89" t="s">
        <v>66</v>
      </c>
      <c r="B23" s="146">
        <v>1122</v>
      </c>
      <c r="C23" s="146">
        <v>238</v>
      </c>
      <c r="D23" s="146">
        <v>166</v>
      </c>
      <c r="E23" s="146">
        <v>1</v>
      </c>
      <c r="F23" s="146">
        <f t="shared" si="0"/>
        <v>-165</v>
      </c>
    </row>
    <row r="24" spans="1:6" customFormat="1" ht="13.5" customHeight="1" x14ac:dyDescent="0.25">
      <c r="A24" s="88" t="s">
        <v>67</v>
      </c>
      <c r="B24" s="187">
        <v>215</v>
      </c>
      <c r="C24" s="187">
        <v>118</v>
      </c>
      <c r="D24" s="187">
        <v>9</v>
      </c>
      <c r="E24" s="187">
        <v>52</v>
      </c>
      <c r="F24" s="187">
        <f t="shared" si="0"/>
        <v>43</v>
      </c>
    </row>
    <row r="25" spans="1:6" customFormat="1" ht="13.5" customHeight="1" x14ac:dyDescent="0.25">
      <c r="A25" s="89" t="s">
        <v>68</v>
      </c>
      <c r="B25" s="146">
        <v>149</v>
      </c>
      <c r="C25" s="146">
        <v>23</v>
      </c>
      <c r="D25" s="146">
        <v>5</v>
      </c>
      <c r="E25" s="146">
        <v>0</v>
      </c>
      <c r="F25" s="146">
        <f t="shared" si="0"/>
        <v>-5</v>
      </c>
    </row>
    <row r="26" spans="1:6" customFormat="1" ht="13.5" customHeight="1" x14ac:dyDescent="0.25">
      <c r="A26" s="88" t="s">
        <v>69</v>
      </c>
      <c r="B26" s="187">
        <v>123</v>
      </c>
      <c r="C26" s="187">
        <v>198</v>
      </c>
      <c r="D26" s="187">
        <v>26</v>
      </c>
      <c r="E26" s="187">
        <v>36</v>
      </c>
      <c r="F26" s="187">
        <f t="shared" si="0"/>
        <v>10</v>
      </c>
    </row>
    <row r="27" spans="1:6" customFormat="1" ht="13.5" customHeight="1" x14ac:dyDescent="0.25">
      <c r="A27" s="89" t="s">
        <v>70</v>
      </c>
      <c r="B27" s="146">
        <v>1963</v>
      </c>
      <c r="C27" s="146">
        <v>108</v>
      </c>
      <c r="D27" s="146">
        <v>12</v>
      </c>
      <c r="E27" s="146">
        <v>3</v>
      </c>
      <c r="F27" s="146">
        <f t="shared" si="0"/>
        <v>-9</v>
      </c>
    </row>
    <row r="28" spans="1:6" customFormat="1" ht="13.5" customHeight="1" x14ac:dyDescent="0.25">
      <c r="A28" s="88" t="s">
        <v>71</v>
      </c>
      <c r="B28" s="187">
        <v>1014</v>
      </c>
      <c r="C28" s="187">
        <v>20</v>
      </c>
      <c r="D28" s="187">
        <v>0</v>
      </c>
      <c r="E28" s="187">
        <v>0</v>
      </c>
      <c r="F28" s="187">
        <f t="shared" si="0"/>
        <v>0</v>
      </c>
    </row>
    <row r="29" spans="1:6" customFormat="1" ht="13.5" customHeight="1" x14ac:dyDescent="0.25">
      <c r="A29" s="89" t="s">
        <v>72</v>
      </c>
      <c r="B29" s="146">
        <v>163</v>
      </c>
      <c r="C29" s="146">
        <v>27</v>
      </c>
      <c r="D29" s="146">
        <v>24</v>
      </c>
      <c r="E29" s="146">
        <v>5</v>
      </c>
      <c r="F29" s="146">
        <f t="shared" si="0"/>
        <v>-19</v>
      </c>
    </row>
    <row r="30" spans="1:6" customFormat="1" ht="13.5" customHeight="1" x14ac:dyDescent="0.25">
      <c r="A30" s="88" t="s">
        <v>73</v>
      </c>
      <c r="B30" s="187">
        <v>168</v>
      </c>
      <c r="C30" s="187">
        <v>28</v>
      </c>
      <c r="D30" s="187">
        <v>60</v>
      </c>
      <c r="E30" s="187">
        <v>185</v>
      </c>
      <c r="F30" s="187">
        <f t="shared" si="0"/>
        <v>125</v>
      </c>
    </row>
    <row r="31" spans="1:6" customFormat="1" ht="13.5" customHeight="1" x14ac:dyDescent="0.25">
      <c r="A31" s="89" t="s">
        <v>112</v>
      </c>
      <c r="B31" s="146">
        <v>28821</v>
      </c>
      <c r="C31" s="146">
        <v>7801</v>
      </c>
      <c r="D31" s="146">
        <v>1171</v>
      </c>
      <c r="E31" s="146">
        <v>15690</v>
      </c>
      <c r="F31" s="146">
        <f t="shared" si="0"/>
        <v>14519</v>
      </c>
    </row>
    <row r="32" spans="1:6" customFormat="1" ht="13.5" customHeight="1" x14ac:dyDescent="0.25">
      <c r="A32" s="88" t="s">
        <v>75</v>
      </c>
      <c r="B32" s="187">
        <v>3270</v>
      </c>
      <c r="C32" s="187">
        <v>3867</v>
      </c>
      <c r="D32" s="187">
        <v>2705</v>
      </c>
      <c r="E32" s="187">
        <v>2065</v>
      </c>
      <c r="F32" s="187">
        <f t="shared" si="0"/>
        <v>-640</v>
      </c>
    </row>
    <row r="33" spans="1:6" customFormat="1" ht="13.5" customHeight="1" x14ac:dyDescent="0.25">
      <c r="A33" s="89" t="s">
        <v>76</v>
      </c>
      <c r="B33" s="146">
        <v>1067</v>
      </c>
      <c r="C33" s="146">
        <v>24</v>
      </c>
      <c r="D33" s="146">
        <v>0</v>
      </c>
      <c r="E33" s="146">
        <v>0</v>
      </c>
      <c r="F33" s="146">
        <f t="shared" si="0"/>
        <v>0</v>
      </c>
    </row>
    <row r="34" spans="1:6" customFormat="1" ht="13.5" customHeight="1" x14ac:dyDescent="0.25">
      <c r="A34" s="88" t="s">
        <v>77</v>
      </c>
      <c r="B34" s="187">
        <v>95</v>
      </c>
      <c r="C34" s="187">
        <v>17</v>
      </c>
      <c r="D34" s="187">
        <v>0</v>
      </c>
      <c r="E34" s="187">
        <v>0</v>
      </c>
      <c r="F34" s="187">
        <f t="shared" si="0"/>
        <v>0</v>
      </c>
    </row>
    <row r="35" spans="1:6" customFormat="1" ht="13.5" customHeight="1" x14ac:dyDescent="0.25">
      <c r="A35" s="89" t="s">
        <v>78</v>
      </c>
      <c r="B35" s="146">
        <v>34982</v>
      </c>
      <c r="C35" s="146">
        <v>9567</v>
      </c>
      <c r="D35" s="146">
        <v>30791</v>
      </c>
      <c r="E35" s="146">
        <v>7314</v>
      </c>
      <c r="F35" s="146">
        <f t="shared" si="0"/>
        <v>-23477</v>
      </c>
    </row>
    <row r="36" spans="1:6" customFormat="1" ht="13.5" customHeight="1" x14ac:dyDescent="0.25">
      <c r="A36" s="88" t="s">
        <v>79</v>
      </c>
      <c r="B36" s="187">
        <v>1982</v>
      </c>
      <c r="C36" s="187">
        <v>90</v>
      </c>
      <c r="D36" s="187">
        <v>1359</v>
      </c>
      <c r="E36" s="187">
        <v>442</v>
      </c>
      <c r="F36" s="187">
        <f t="shared" si="0"/>
        <v>-917</v>
      </c>
    </row>
    <row r="37" spans="1:6" customFormat="1" ht="13.5" customHeight="1" x14ac:dyDescent="0.25">
      <c r="A37" s="89" t="s">
        <v>80</v>
      </c>
      <c r="B37" s="146">
        <v>187</v>
      </c>
      <c r="C37" s="146">
        <v>80</v>
      </c>
      <c r="D37" s="146">
        <v>1</v>
      </c>
      <c r="E37" s="146">
        <v>0</v>
      </c>
      <c r="F37" s="146">
        <f t="shared" si="0"/>
        <v>-1</v>
      </c>
    </row>
    <row r="38" spans="1:6" customFormat="1" ht="13.5" customHeight="1" x14ac:dyDescent="0.25">
      <c r="A38" s="88" t="s">
        <v>81</v>
      </c>
      <c r="B38" s="187">
        <v>1418</v>
      </c>
      <c r="C38" s="187">
        <v>21</v>
      </c>
      <c r="D38" s="187">
        <v>42</v>
      </c>
      <c r="E38" s="187">
        <v>22</v>
      </c>
      <c r="F38" s="187">
        <f t="shared" si="0"/>
        <v>-20</v>
      </c>
    </row>
    <row r="39" spans="1:6" customFormat="1" ht="13.5" customHeight="1" x14ac:dyDescent="0.25">
      <c r="A39" s="89" t="s">
        <v>82</v>
      </c>
      <c r="B39" s="146">
        <v>816</v>
      </c>
      <c r="C39" s="146">
        <v>27</v>
      </c>
      <c r="D39" s="146">
        <v>50</v>
      </c>
      <c r="E39" s="146">
        <v>1</v>
      </c>
      <c r="F39" s="146">
        <f t="shared" si="0"/>
        <v>-49</v>
      </c>
    </row>
    <row r="40" spans="1:6" customFormat="1" ht="13.5" customHeight="1" x14ac:dyDescent="0.25">
      <c r="A40" s="88" t="s">
        <v>83</v>
      </c>
      <c r="B40" s="187">
        <v>2</v>
      </c>
      <c r="C40" s="187">
        <v>0</v>
      </c>
      <c r="D40" s="187">
        <v>0</v>
      </c>
      <c r="E40" s="187">
        <v>0</v>
      </c>
      <c r="F40" s="187">
        <f t="shared" si="0"/>
        <v>0</v>
      </c>
    </row>
    <row r="41" spans="1:6" customFormat="1" ht="13.5" customHeight="1" x14ac:dyDescent="0.25">
      <c r="A41" s="89" t="s">
        <v>84</v>
      </c>
      <c r="B41" s="146">
        <v>363</v>
      </c>
      <c r="C41" s="146">
        <v>65</v>
      </c>
      <c r="D41" s="146">
        <v>5</v>
      </c>
      <c r="E41" s="146">
        <v>9</v>
      </c>
      <c r="F41" s="146">
        <f t="shared" si="0"/>
        <v>4</v>
      </c>
    </row>
    <row r="42" spans="1:6" customFormat="1" ht="13.5" customHeight="1" x14ac:dyDescent="0.25">
      <c r="A42" s="88" t="s">
        <v>85</v>
      </c>
      <c r="B42" s="187">
        <v>278</v>
      </c>
      <c r="C42" s="187">
        <v>30</v>
      </c>
      <c r="D42" s="187">
        <v>0</v>
      </c>
      <c r="E42" s="187">
        <v>3</v>
      </c>
      <c r="F42" s="187">
        <f t="shared" si="0"/>
        <v>3</v>
      </c>
    </row>
    <row r="43" spans="1:6" customFormat="1" ht="13.5" customHeight="1" x14ac:dyDescent="0.25">
      <c r="A43" s="89" t="s">
        <v>86</v>
      </c>
      <c r="B43" s="146">
        <v>375</v>
      </c>
      <c r="C43" s="146">
        <v>0</v>
      </c>
      <c r="D43" s="146">
        <v>0</v>
      </c>
      <c r="E43" s="146">
        <v>0</v>
      </c>
      <c r="F43" s="146">
        <f t="shared" si="0"/>
        <v>0</v>
      </c>
    </row>
    <row r="44" spans="1:6" customFormat="1" ht="13.5" customHeight="1" x14ac:dyDescent="0.25">
      <c r="A44" s="88" t="s">
        <v>87</v>
      </c>
      <c r="B44" s="187">
        <v>238</v>
      </c>
      <c r="C44" s="187">
        <v>1</v>
      </c>
      <c r="D44" s="187">
        <v>0</v>
      </c>
      <c r="E44" s="187">
        <v>0</v>
      </c>
      <c r="F44" s="187">
        <f t="shared" si="0"/>
        <v>0</v>
      </c>
    </row>
    <row r="45" spans="1:6" customFormat="1" ht="13.5" customHeight="1" x14ac:dyDescent="0.25">
      <c r="A45" s="89" t="s">
        <v>88</v>
      </c>
      <c r="B45" s="146">
        <v>1882</v>
      </c>
      <c r="C45" s="146">
        <v>276</v>
      </c>
      <c r="D45" s="146">
        <v>353</v>
      </c>
      <c r="E45" s="146">
        <v>137</v>
      </c>
      <c r="F45" s="146">
        <f t="shared" si="0"/>
        <v>-216</v>
      </c>
    </row>
    <row r="46" spans="1:6" customFormat="1" ht="13.5" customHeight="1" x14ac:dyDescent="0.25">
      <c r="A46" s="88" t="s">
        <v>89</v>
      </c>
      <c r="B46" s="187">
        <v>697</v>
      </c>
      <c r="C46" s="187">
        <v>1</v>
      </c>
      <c r="D46" s="187">
        <v>22</v>
      </c>
      <c r="E46" s="187">
        <v>95</v>
      </c>
      <c r="F46" s="187">
        <f t="shared" si="0"/>
        <v>73</v>
      </c>
    </row>
    <row r="47" spans="1:6" customFormat="1" ht="13.5" customHeight="1" x14ac:dyDescent="0.25">
      <c r="A47" s="89" t="s">
        <v>90</v>
      </c>
      <c r="B47" s="146">
        <v>465</v>
      </c>
      <c r="C47" s="146">
        <v>23</v>
      </c>
      <c r="D47" s="146">
        <v>0</v>
      </c>
      <c r="E47" s="146">
        <v>0</v>
      </c>
      <c r="F47" s="146">
        <f t="shared" si="0"/>
        <v>0</v>
      </c>
    </row>
    <row r="48" spans="1:6" customFormat="1" ht="13.5" customHeight="1" x14ac:dyDescent="0.25">
      <c r="A48" s="91" t="s">
        <v>105</v>
      </c>
      <c r="B48" s="188">
        <f>SUM(B49:B50)</f>
        <v>561</v>
      </c>
      <c r="C48" s="188">
        <f t="shared" ref="C48:F48" si="1">SUM(C49:C50)</f>
        <v>410</v>
      </c>
      <c r="D48" s="188">
        <f t="shared" si="1"/>
        <v>69</v>
      </c>
      <c r="E48" s="188">
        <f t="shared" si="1"/>
        <v>1205</v>
      </c>
      <c r="F48" s="188">
        <f t="shared" si="1"/>
        <v>1136</v>
      </c>
    </row>
    <row r="49" spans="1:6" customFormat="1" ht="13.5" customHeight="1" x14ac:dyDescent="0.25">
      <c r="A49" s="90" t="s">
        <v>92</v>
      </c>
      <c r="B49" s="146">
        <v>336</v>
      </c>
      <c r="C49" s="146">
        <v>304</v>
      </c>
      <c r="D49" s="146">
        <v>69</v>
      </c>
      <c r="E49" s="146">
        <v>1205</v>
      </c>
      <c r="F49" s="146">
        <f t="shared" si="0"/>
        <v>1136</v>
      </c>
    </row>
    <row r="50" spans="1:6" customFormat="1" ht="13.5" customHeight="1" x14ac:dyDescent="0.25">
      <c r="A50" s="88" t="s">
        <v>93</v>
      </c>
      <c r="B50" s="143">
        <v>225</v>
      </c>
      <c r="C50" s="187">
        <v>106</v>
      </c>
      <c r="D50" s="187">
        <v>0</v>
      </c>
      <c r="E50" s="187">
        <v>0</v>
      </c>
      <c r="F50" s="187">
        <f t="shared" si="0"/>
        <v>0</v>
      </c>
    </row>
    <row r="51" spans="1:6" customFormat="1" ht="13.5" customHeight="1" x14ac:dyDescent="0.25">
      <c r="A51" s="153" t="s">
        <v>7</v>
      </c>
      <c r="B51" s="189">
        <v>245</v>
      </c>
      <c r="C51" s="189">
        <v>16</v>
      </c>
      <c r="D51" s="189">
        <v>775</v>
      </c>
      <c r="E51" s="146">
        <v>1068</v>
      </c>
      <c r="F51" s="189">
        <f t="shared" si="0"/>
        <v>293</v>
      </c>
    </row>
    <row r="52" spans="1:6" customFormat="1" ht="13.5" customHeight="1" x14ac:dyDescent="0.25">
      <c r="A52" s="91" t="s">
        <v>113</v>
      </c>
      <c r="B52" s="188">
        <v>519</v>
      </c>
      <c r="C52" s="190">
        <v>302</v>
      </c>
      <c r="D52" s="190">
        <v>82</v>
      </c>
      <c r="E52" s="190">
        <v>205</v>
      </c>
      <c r="F52" s="190">
        <f t="shared" si="0"/>
        <v>123</v>
      </c>
    </row>
    <row r="53" spans="1:6" ht="1.5" customHeight="1" x14ac:dyDescent="0.25">
      <c r="A53" s="92" t="s">
        <v>94</v>
      </c>
      <c r="B53" s="132">
        <f>B17+B48+B51+B52</f>
        <v>87004</v>
      </c>
      <c r="C53" s="132">
        <f>C17+C48+C51+C52</f>
        <v>24371</v>
      </c>
      <c r="D53" s="132">
        <f>D17+D48+D51+D52</f>
        <v>39430</v>
      </c>
      <c r="E53" s="132">
        <f>E17+E48+E51+E52</f>
        <v>30755</v>
      </c>
      <c r="F53" s="94">
        <f t="shared" si="0"/>
        <v>-8675</v>
      </c>
    </row>
    <row r="54" spans="1:6" ht="3.75" customHeight="1" x14ac:dyDescent="0.25">
      <c r="F54" s="96"/>
    </row>
    <row r="55" spans="1:6" x14ac:dyDescent="0.25">
      <c r="A55" s="133" t="s">
        <v>114</v>
      </c>
      <c r="B55" s="134"/>
      <c r="C55" s="135"/>
      <c r="D55" s="136"/>
      <c r="E55" s="26"/>
      <c r="F55" s="96"/>
    </row>
    <row r="56" spans="1:6" ht="15" x14ac:dyDescent="0.3">
      <c r="A56" s="133" t="s">
        <v>115</v>
      </c>
      <c r="B56" s="31"/>
      <c r="C56" s="31"/>
      <c r="D56" s="31"/>
      <c r="E56" s="31"/>
    </row>
    <row r="57" spans="1:6" ht="15" x14ac:dyDescent="0.3">
      <c r="A57" s="31"/>
      <c r="B57" s="31"/>
      <c r="C57" s="31"/>
      <c r="D57" s="31"/>
      <c r="E57" s="31"/>
    </row>
    <row r="58" spans="1:6" ht="15" x14ac:dyDescent="0.3">
      <c r="A58" s="31"/>
      <c r="B58" s="31"/>
      <c r="C58" s="31"/>
      <c r="D58" s="31"/>
      <c r="E58" s="31"/>
    </row>
    <row r="59" spans="1:6" x14ac:dyDescent="0.25">
      <c r="F59" s="96"/>
    </row>
    <row r="60" spans="1:6" x14ac:dyDescent="0.25">
      <c r="F60" s="96"/>
    </row>
    <row r="61" spans="1:6" x14ac:dyDescent="0.25">
      <c r="F61" s="96"/>
    </row>
    <row r="62" spans="1:6" x14ac:dyDescent="0.25">
      <c r="F62" s="96"/>
    </row>
    <row r="63" spans="1:6" x14ac:dyDescent="0.25">
      <c r="F63" s="96"/>
    </row>
    <row r="64" spans="1:6" x14ac:dyDescent="0.25">
      <c r="F64" s="96"/>
    </row>
    <row r="65" spans="6:6" x14ac:dyDescent="0.25">
      <c r="F65" s="96"/>
    </row>
    <row r="66" spans="6:6" x14ac:dyDescent="0.25">
      <c r="F66" s="96"/>
    </row>
    <row r="67" spans="6:6" x14ac:dyDescent="0.25">
      <c r="F67" s="96"/>
    </row>
    <row r="68" spans="6:6" x14ac:dyDescent="0.25">
      <c r="F68" s="96"/>
    </row>
    <row r="69" spans="6:6" x14ac:dyDescent="0.25">
      <c r="F69" s="96"/>
    </row>
  </sheetData>
  <printOptions horizontalCentered="1"/>
  <pageMargins left="0.51181102362204722" right="0.51181102362204722" top="0.55118110236220474" bottom="0.55118110236220474" header="0.31496062992125984" footer="0.31496062992125984"/>
  <pageSetup scale="95" fitToHeight="0" orientation="portrait" r:id="rId1"/>
  <colBreaks count="1" manualBreakCount="1">
    <brk id="6" max="1048575" man="1"/>
  </col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showGridLines="0" tabSelected="1" view="pageBreakPreview" topLeftCell="A31" zoomScaleNormal="115" zoomScaleSheetLayoutView="100" workbookViewId="0">
      <selection activeCell="H52" sqref="H52"/>
    </sheetView>
  </sheetViews>
  <sheetFormatPr baseColWidth="10" defaultColWidth="11.42578125" defaultRowHeight="13.5" x14ac:dyDescent="0.25"/>
  <cols>
    <col min="1" max="1" width="23.42578125" style="2" customWidth="1"/>
    <col min="2" max="6" width="15.28515625" style="2" customWidth="1"/>
    <col min="7" max="16384" width="11.42578125" style="2"/>
  </cols>
  <sheetData>
    <row r="1" spans="1:7" customFormat="1" ht="15" customHeight="1" x14ac:dyDescent="0.3">
      <c r="F1" s="1" t="s">
        <v>0</v>
      </c>
    </row>
    <row r="2" spans="1:7" customFormat="1" ht="15" customHeight="1" x14ac:dyDescent="0.25">
      <c r="F2" s="3" t="s">
        <v>1</v>
      </c>
    </row>
    <row r="3" spans="1:7" customFormat="1" ht="15" customHeight="1" x14ac:dyDescent="0.25"/>
    <row r="4" spans="1:7" customFormat="1" ht="12.75" customHeight="1" x14ac:dyDescent="0.35">
      <c r="B4" s="4"/>
      <c r="C4" s="4"/>
      <c r="D4" s="5"/>
      <c r="E4" s="5"/>
      <c r="F4" s="6"/>
    </row>
    <row r="5" spans="1:7" customFormat="1" ht="30.75" customHeight="1" x14ac:dyDescent="0.25">
      <c r="A5" s="7" t="s">
        <v>117</v>
      </c>
      <c r="B5" s="8"/>
      <c r="C5" s="8"/>
      <c r="D5" s="115"/>
      <c r="E5" s="115"/>
      <c r="F5" s="115"/>
    </row>
    <row r="6" spans="1:7" customFormat="1" ht="6.75" customHeight="1" x14ac:dyDescent="0.35">
      <c r="A6" s="116"/>
      <c r="B6" s="5"/>
      <c r="C6" s="117"/>
      <c r="D6" s="117"/>
      <c r="E6" s="117"/>
      <c r="F6" s="84"/>
    </row>
    <row r="7" spans="1:7" s="80" customFormat="1" ht="21" customHeight="1" x14ac:dyDescent="0.35">
      <c r="A7" s="79" t="s">
        <v>3</v>
      </c>
      <c r="B7" s="79" t="s">
        <v>59</v>
      </c>
      <c r="C7" s="5"/>
      <c r="D7" s="5"/>
      <c r="E7" s="5"/>
      <c r="F7" s="6"/>
    </row>
    <row r="8" spans="1:7" s="80" customFormat="1" ht="18.75" customHeight="1" x14ac:dyDescent="0.35">
      <c r="A8" s="81">
        <v>2019</v>
      </c>
      <c r="B8" s="119">
        <f>B53</f>
        <v>121303</v>
      </c>
      <c r="C8" s="5"/>
      <c r="D8" s="5"/>
      <c r="E8" s="5"/>
      <c r="F8" s="6"/>
    </row>
    <row r="9" spans="1:7" s="80" customFormat="1" ht="18.75" customHeight="1" x14ac:dyDescent="0.35">
      <c r="A9" s="81">
        <v>2020</v>
      </c>
      <c r="B9" s="119">
        <f>C53</f>
        <v>32750</v>
      </c>
      <c r="C9" s="5"/>
      <c r="D9" s="5"/>
      <c r="E9" s="5"/>
      <c r="F9" s="6"/>
    </row>
    <row r="10" spans="1:7" s="80" customFormat="1" ht="18.75" customHeight="1" x14ac:dyDescent="0.35">
      <c r="A10" s="81">
        <v>2021</v>
      </c>
      <c r="B10" s="119">
        <f>D53</f>
        <v>48140</v>
      </c>
      <c r="C10" s="5"/>
      <c r="D10" s="5"/>
      <c r="E10" s="5"/>
      <c r="F10" s="6"/>
    </row>
    <row r="11" spans="1:7" s="80" customFormat="1" ht="18.75" customHeight="1" x14ac:dyDescent="0.35">
      <c r="A11" s="81">
        <v>2022</v>
      </c>
      <c r="B11" s="119">
        <f>E53</f>
        <v>39011</v>
      </c>
      <c r="C11" s="5"/>
      <c r="D11" s="5"/>
      <c r="E11" s="5"/>
      <c r="F11" s="6"/>
      <c r="G11" s="120"/>
    </row>
    <row r="12" spans="1:7" s="80" customFormat="1" ht="18.75" customHeight="1" x14ac:dyDescent="0.35">
      <c r="A12" s="82" t="s">
        <v>29</v>
      </c>
      <c r="B12" s="119">
        <f>F53</f>
        <v>-9129</v>
      </c>
      <c r="C12" s="5"/>
      <c r="D12" s="5"/>
      <c r="E12" s="5"/>
      <c r="F12" s="6"/>
    </row>
    <row r="13" spans="1:7" customFormat="1" ht="6.75" customHeight="1" x14ac:dyDescent="0.35">
      <c r="A13" s="11"/>
      <c r="B13" s="97"/>
      <c r="C13" s="83"/>
      <c r="D13" s="83"/>
      <c r="E13" s="83"/>
      <c r="F13" s="84"/>
    </row>
    <row r="14" spans="1:7" customFormat="1" ht="6.75" customHeight="1" x14ac:dyDescent="0.35">
      <c r="A14" s="11"/>
      <c r="B14" s="97"/>
      <c r="C14" s="83"/>
      <c r="D14" s="83"/>
      <c r="E14" s="83"/>
      <c r="F14" s="84"/>
    </row>
    <row r="15" spans="1:7" customFormat="1" ht="9" customHeight="1" x14ac:dyDescent="0.25">
      <c r="A15" s="121"/>
      <c r="B15" s="121"/>
      <c r="C15" s="121"/>
      <c r="D15" s="121"/>
      <c r="E15" s="121"/>
      <c r="F15" s="121"/>
    </row>
    <row r="16" spans="1:7" customFormat="1" ht="12.75" customHeight="1" x14ac:dyDescent="0.25">
      <c r="A16" s="85"/>
      <c r="B16" s="86">
        <v>2019</v>
      </c>
      <c r="C16" s="86">
        <v>2020</v>
      </c>
      <c r="D16" s="86">
        <v>2021</v>
      </c>
      <c r="E16" s="86">
        <v>2022</v>
      </c>
      <c r="F16" s="86" t="s">
        <v>29</v>
      </c>
    </row>
    <row r="17" spans="1:6" customFormat="1" ht="12.75" customHeight="1" x14ac:dyDescent="0.25">
      <c r="A17" s="87" t="s">
        <v>104</v>
      </c>
      <c r="B17" s="122">
        <f>SUM(B18:B47)</f>
        <v>119651</v>
      </c>
      <c r="C17" s="122">
        <f>SUM(C18:C47)</f>
        <v>31934</v>
      </c>
      <c r="D17" s="122">
        <f>SUM(D18:D47)</f>
        <v>46859</v>
      </c>
      <c r="E17" s="122">
        <f>SUM(E18:E47)</f>
        <v>36335</v>
      </c>
      <c r="F17" s="122">
        <f t="shared" ref="F17:F47" si="0">E17-D17</f>
        <v>-10524</v>
      </c>
    </row>
    <row r="18" spans="1:6" customFormat="1" ht="13.5" customHeight="1" x14ac:dyDescent="0.25">
      <c r="A18" s="88" t="s">
        <v>61</v>
      </c>
      <c r="B18" s="187">
        <v>174</v>
      </c>
      <c r="C18" s="187">
        <v>561</v>
      </c>
      <c r="D18" s="187">
        <v>883</v>
      </c>
      <c r="E18" s="187">
        <v>1261</v>
      </c>
      <c r="F18" s="187">
        <f t="shared" si="0"/>
        <v>378</v>
      </c>
    </row>
    <row r="19" spans="1:6" customFormat="1" ht="13.5" customHeight="1" x14ac:dyDescent="0.25">
      <c r="A19" s="89" t="s">
        <v>62</v>
      </c>
      <c r="B19" s="146">
        <v>3403</v>
      </c>
      <c r="C19" s="146">
        <v>424</v>
      </c>
      <c r="D19" s="146">
        <v>671</v>
      </c>
      <c r="E19" s="146">
        <v>1142</v>
      </c>
      <c r="F19" s="146">
        <f t="shared" si="0"/>
        <v>471</v>
      </c>
    </row>
    <row r="20" spans="1:6" customFormat="1" ht="13.5" customHeight="1" x14ac:dyDescent="0.25">
      <c r="A20" s="88" t="s">
        <v>63</v>
      </c>
      <c r="B20" s="187">
        <v>0</v>
      </c>
      <c r="C20" s="187">
        <v>12</v>
      </c>
      <c r="D20" s="187">
        <v>0</v>
      </c>
      <c r="E20" s="187">
        <v>0</v>
      </c>
      <c r="F20" s="187">
        <f t="shared" si="0"/>
        <v>0</v>
      </c>
    </row>
    <row r="21" spans="1:6" customFormat="1" ht="13.5" customHeight="1" x14ac:dyDescent="0.25">
      <c r="A21" s="89" t="s">
        <v>64</v>
      </c>
      <c r="B21" s="146">
        <v>1498</v>
      </c>
      <c r="C21" s="146">
        <v>115</v>
      </c>
      <c r="D21" s="146">
        <v>402</v>
      </c>
      <c r="E21" s="146">
        <v>197</v>
      </c>
      <c r="F21" s="146">
        <f t="shared" si="0"/>
        <v>-205</v>
      </c>
    </row>
    <row r="22" spans="1:6" customFormat="1" ht="13.5" customHeight="1" x14ac:dyDescent="0.25">
      <c r="A22" s="88" t="s">
        <v>65</v>
      </c>
      <c r="B22" s="187">
        <v>1470</v>
      </c>
      <c r="C22" s="187">
        <v>59</v>
      </c>
      <c r="D22" s="187">
        <v>260</v>
      </c>
      <c r="E22" s="187">
        <v>301</v>
      </c>
      <c r="F22" s="187">
        <f t="shared" si="0"/>
        <v>41</v>
      </c>
    </row>
    <row r="23" spans="1:6" customFormat="1" ht="13.5" customHeight="1" x14ac:dyDescent="0.25">
      <c r="A23" s="89" t="s">
        <v>66</v>
      </c>
      <c r="B23" s="146">
        <v>1168</v>
      </c>
      <c r="C23" s="146">
        <v>246</v>
      </c>
      <c r="D23" s="146">
        <v>174</v>
      </c>
      <c r="E23" s="146">
        <v>1</v>
      </c>
      <c r="F23" s="146">
        <f t="shared" si="0"/>
        <v>-173</v>
      </c>
    </row>
    <row r="24" spans="1:6" customFormat="1" ht="13.5" customHeight="1" x14ac:dyDescent="0.25">
      <c r="A24" s="88" t="s">
        <v>67</v>
      </c>
      <c r="B24" s="187">
        <v>444</v>
      </c>
      <c r="C24" s="187">
        <v>126</v>
      </c>
      <c r="D24" s="187">
        <v>13</v>
      </c>
      <c r="E24" s="187">
        <v>52</v>
      </c>
      <c r="F24" s="187">
        <f t="shared" si="0"/>
        <v>39</v>
      </c>
    </row>
    <row r="25" spans="1:6" customFormat="1" ht="13.5" customHeight="1" x14ac:dyDescent="0.25">
      <c r="A25" s="89" t="s">
        <v>68</v>
      </c>
      <c r="B25" s="146">
        <v>250</v>
      </c>
      <c r="C25" s="146">
        <v>29</v>
      </c>
      <c r="D25" s="146">
        <v>5</v>
      </c>
      <c r="E25" s="146">
        <v>0</v>
      </c>
      <c r="F25" s="146">
        <f t="shared" si="0"/>
        <v>-5</v>
      </c>
    </row>
    <row r="26" spans="1:6" customFormat="1" ht="13.5" customHeight="1" x14ac:dyDescent="0.25">
      <c r="A26" s="88" t="s">
        <v>69</v>
      </c>
      <c r="B26" s="187">
        <v>166</v>
      </c>
      <c r="C26" s="187">
        <v>243</v>
      </c>
      <c r="D26" s="187">
        <v>26</v>
      </c>
      <c r="E26" s="187">
        <v>47</v>
      </c>
      <c r="F26" s="187">
        <f t="shared" si="0"/>
        <v>21</v>
      </c>
    </row>
    <row r="27" spans="1:6" customFormat="1" ht="13.5" customHeight="1" x14ac:dyDescent="0.25">
      <c r="A27" s="89" t="s">
        <v>70</v>
      </c>
      <c r="B27" s="146">
        <v>2177</v>
      </c>
      <c r="C27" s="146">
        <v>123</v>
      </c>
      <c r="D27" s="146">
        <v>12</v>
      </c>
      <c r="E27" s="146">
        <v>3</v>
      </c>
      <c r="F27" s="146">
        <f t="shared" si="0"/>
        <v>-9</v>
      </c>
    </row>
    <row r="28" spans="1:6" customFormat="1" ht="13.5" customHeight="1" x14ac:dyDescent="0.25">
      <c r="A28" s="88" t="s">
        <v>71</v>
      </c>
      <c r="B28" s="187">
        <v>1222</v>
      </c>
      <c r="C28" s="187">
        <v>24</v>
      </c>
      <c r="D28" s="187">
        <v>25</v>
      </c>
      <c r="E28" s="187">
        <v>0</v>
      </c>
      <c r="F28" s="187">
        <f t="shared" si="0"/>
        <v>-25</v>
      </c>
    </row>
    <row r="29" spans="1:6" customFormat="1" ht="13.5" customHeight="1" x14ac:dyDescent="0.25">
      <c r="A29" s="89" t="s">
        <v>72</v>
      </c>
      <c r="B29" s="146">
        <v>335</v>
      </c>
      <c r="C29" s="146">
        <v>46</v>
      </c>
      <c r="D29" s="146">
        <v>25</v>
      </c>
      <c r="E29" s="146">
        <v>5</v>
      </c>
      <c r="F29" s="146">
        <f t="shared" si="0"/>
        <v>-20</v>
      </c>
    </row>
    <row r="30" spans="1:6" customFormat="1" ht="13.5" customHeight="1" x14ac:dyDescent="0.25">
      <c r="A30" s="88" t="s">
        <v>73</v>
      </c>
      <c r="B30" s="187">
        <v>638</v>
      </c>
      <c r="C30" s="187">
        <v>69</v>
      </c>
      <c r="D30" s="187">
        <v>140</v>
      </c>
      <c r="E30" s="187">
        <v>306</v>
      </c>
      <c r="F30" s="187">
        <f t="shared" si="0"/>
        <v>166</v>
      </c>
    </row>
    <row r="31" spans="1:6" customFormat="1" ht="13.5" customHeight="1" x14ac:dyDescent="0.25">
      <c r="A31" s="89" t="s">
        <v>112</v>
      </c>
      <c r="B31" s="146">
        <v>36075</v>
      </c>
      <c r="C31" s="146">
        <v>11451</v>
      </c>
      <c r="D31" s="146">
        <v>2732</v>
      </c>
      <c r="E31" s="146">
        <v>18728</v>
      </c>
      <c r="F31" s="146">
        <f t="shared" si="0"/>
        <v>15996</v>
      </c>
    </row>
    <row r="32" spans="1:6" customFormat="1" ht="13.5" customHeight="1" x14ac:dyDescent="0.25">
      <c r="A32" s="88" t="s">
        <v>75</v>
      </c>
      <c r="B32" s="187">
        <v>5886</v>
      </c>
      <c r="C32" s="187">
        <v>3962</v>
      </c>
      <c r="D32" s="187">
        <v>3207</v>
      </c>
      <c r="E32" s="187">
        <v>3188</v>
      </c>
      <c r="F32" s="187">
        <f t="shared" si="0"/>
        <v>-19</v>
      </c>
    </row>
    <row r="33" spans="1:6" customFormat="1" ht="13.5" customHeight="1" x14ac:dyDescent="0.25">
      <c r="A33" s="89" t="s">
        <v>76</v>
      </c>
      <c r="B33" s="146">
        <v>1351</v>
      </c>
      <c r="C33" s="146">
        <v>26</v>
      </c>
      <c r="D33" s="146">
        <v>0</v>
      </c>
      <c r="E33" s="146">
        <v>8</v>
      </c>
      <c r="F33" s="146">
        <f t="shared" si="0"/>
        <v>8</v>
      </c>
    </row>
    <row r="34" spans="1:6" customFormat="1" ht="13.5" customHeight="1" x14ac:dyDescent="0.25">
      <c r="A34" s="88" t="s">
        <v>77</v>
      </c>
      <c r="B34" s="187">
        <v>977</v>
      </c>
      <c r="C34" s="187">
        <v>19</v>
      </c>
      <c r="D34" s="187">
        <v>0</v>
      </c>
      <c r="E34" s="187">
        <v>0</v>
      </c>
      <c r="F34" s="187">
        <f t="shared" si="0"/>
        <v>0</v>
      </c>
    </row>
    <row r="35" spans="1:6" customFormat="1" ht="13.5" customHeight="1" x14ac:dyDescent="0.25">
      <c r="A35" s="89" t="s">
        <v>78</v>
      </c>
      <c r="B35" s="146">
        <v>48285</v>
      </c>
      <c r="C35" s="146">
        <v>13309</v>
      </c>
      <c r="D35" s="146">
        <v>35805</v>
      </c>
      <c r="E35" s="146">
        <v>9770</v>
      </c>
      <c r="F35" s="146">
        <f t="shared" si="0"/>
        <v>-26035</v>
      </c>
    </row>
    <row r="36" spans="1:6" customFormat="1" ht="13.5" customHeight="1" x14ac:dyDescent="0.25">
      <c r="A36" s="88" t="s">
        <v>79</v>
      </c>
      <c r="B36" s="187">
        <v>2774</v>
      </c>
      <c r="C36" s="187">
        <v>135</v>
      </c>
      <c r="D36" s="187">
        <v>1858</v>
      </c>
      <c r="E36" s="187">
        <v>721</v>
      </c>
      <c r="F36" s="187">
        <f t="shared" si="0"/>
        <v>-1137</v>
      </c>
    </row>
    <row r="37" spans="1:6" customFormat="1" ht="13.5" customHeight="1" x14ac:dyDescent="0.25">
      <c r="A37" s="89" t="s">
        <v>80</v>
      </c>
      <c r="B37" s="146">
        <v>347</v>
      </c>
      <c r="C37" s="146">
        <v>95</v>
      </c>
      <c r="D37" s="146">
        <v>2</v>
      </c>
      <c r="E37" s="146">
        <v>0</v>
      </c>
      <c r="F37" s="146">
        <f t="shared" si="0"/>
        <v>-2</v>
      </c>
    </row>
    <row r="38" spans="1:6" customFormat="1" ht="13.5" customHeight="1" x14ac:dyDescent="0.25">
      <c r="A38" s="88" t="s">
        <v>81</v>
      </c>
      <c r="B38" s="187">
        <v>2134</v>
      </c>
      <c r="C38" s="187">
        <v>23</v>
      </c>
      <c r="D38" s="187">
        <v>42</v>
      </c>
      <c r="E38" s="187">
        <v>283</v>
      </c>
      <c r="F38" s="187">
        <f t="shared" si="0"/>
        <v>241</v>
      </c>
    </row>
    <row r="39" spans="1:6" customFormat="1" ht="13.5" customHeight="1" x14ac:dyDescent="0.25">
      <c r="A39" s="89" t="s">
        <v>82</v>
      </c>
      <c r="B39" s="146">
        <v>1118</v>
      </c>
      <c r="C39" s="146">
        <v>48</v>
      </c>
      <c r="D39" s="146">
        <v>181</v>
      </c>
      <c r="E39" s="146">
        <v>1</v>
      </c>
      <c r="F39" s="146">
        <f t="shared" si="0"/>
        <v>-180</v>
      </c>
    </row>
    <row r="40" spans="1:6" customFormat="1" ht="13.5" customHeight="1" x14ac:dyDescent="0.25">
      <c r="A40" s="88" t="s">
        <v>83</v>
      </c>
      <c r="B40" s="187">
        <v>2</v>
      </c>
      <c r="C40" s="187">
        <v>2</v>
      </c>
      <c r="D40" s="187">
        <v>0</v>
      </c>
      <c r="E40" s="187">
        <v>0</v>
      </c>
      <c r="F40" s="187">
        <f t="shared" si="0"/>
        <v>0</v>
      </c>
    </row>
    <row r="41" spans="1:6" customFormat="1" ht="13.5" customHeight="1" x14ac:dyDescent="0.25">
      <c r="A41" s="89" t="s">
        <v>84</v>
      </c>
      <c r="B41" s="146">
        <v>501</v>
      </c>
      <c r="C41" s="146">
        <v>75</v>
      </c>
      <c r="D41" s="146">
        <v>7</v>
      </c>
      <c r="E41" s="146">
        <v>9</v>
      </c>
      <c r="F41" s="146">
        <f t="shared" si="0"/>
        <v>2</v>
      </c>
    </row>
    <row r="42" spans="1:6" customFormat="1" ht="13.5" customHeight="1" x14ac:dyDescent="0.25">
      <c r="A42" s="88" t="s">
        <v>85</v>
      </c>
      <c r="B42" s="187">
        <v>431</v>
      </c>
      <c r="C42" s="187">
        <v>32</v>
      </c>
      <c r="D42" s="187">
        <v>0</v>
      </c>
      <c r="E42" s="187">
        <v>11</v>
      </c>
      <c r="F42" s="187">
        <f t="shared" si="0"/>
        <v>11</v>
      </c>
    </row>
    <row r="43" spans="1:6" customFormat="1" ht="13.5" customHeight="1" x14ac:dyDescent="0.25">
      <c r="A43" s="89" t="s">
        <v>86</v>
      </c>
      <c r="B43" s="146">
        <v>450</v>
      </c>
      <c r="C43" s="146">
        <v>2</v>
      </c>
      <c r="D43" s="146">
        <v>0</v>
      </c>
      <c r="E43" s="146">
        <v>0</v>
      </c>
      <c r="F43" s="146">
        <f t="shared" si="0"/>
        <v>0</v>
      </c>
    </row>
    <row r="44" spans="1:6" customFormat="1" ht="13.5" customHeight="1" x14ac:dyDescent="0.25">
      <c r="A44" s="88" t="s">
        <v>87</v>
      </c>
      <c r="B44" s="187">
        <v>795</v>
      </c>
      <c r="C44" s="187">
        <v>5</v>
      </c>
      <c r="D44" s="187">
        <v>0</v>
      </c>
      <c r="E44" s="187">
        <v>0</v>
      </c>
      <c r="F44" s="187">
        <f t="shared" si="0"/>
        <v>0</v>
      </c>
    </row>
    <row r="45" spans="1:6" customFormat="1" ht="13.5" customHeight="1" x14ac:dyDescent="0.25">
      <c r="A45" s="89" t="s">
        <v>88</v>
      </c>
      <c r="B45" s="146">
        <v>3924</v>
      </c>
      <c r="C45" s="146">
        <v>646</v>
      </c>
      <c r="D45" s="146">
        <v>364</v>
      </c>
      <c r="E45" s="146">
        <v>201</v>
      </c>
      <c r="F45" s="146">
        <f t="shared" si="0"/>
        <v>-163</v>
      </c>
    </row>
    <row r="46" spans="1:6" customFormat="1" ht="13.5" customHeight="1" x14ac:dyDescent="0.25">
      <c r="A46" s="88" t="s">
        <v>89</v>
      </c>
      <c r="B46" s="187">
        <v>1090</v>
      </c>
      <c r="C46" s="187">
        <v>3</v>
      </c>
      <c r="D46" s="187">
        <v>25</v>
      </c>
      <c r="E46" s="187">
        <v>100</v>
      </c>
      <c r="F46" s="187">
        <f t="shared" si="0"/>
        <v>75</v>
      </c>
    </row>
    <row r="47" spans="1:6" customFormat="1" ht="13.5" customHeight="1" x14ac:dyDescent="0.25">
      <c r="A47" s="89" t="s">
        <v>90</v>
      </c>
      <c r="B47" s="146">
        <v>566</v>
      </c>
      <c r="C47" s="146">
        <v>24</v>
      </c>
      <c r="D47" s="146">
        <v>0</v>
      </c>
      <c r="E47" s="146">
        <v>0</v>
      </c>
      <c r="F47" s="146">
        <f t="shared" si="0"/>
        <v>0</v>
      </c>
    </row>
    <row r="48" spans="1:6" customFormat="1" ht="13.5" customHeight="1" x14ac:dyDescent="0.25">
      <c r="A48" s="91" t="s">
        <v>105</v>
      </c>
      <c r="B48" s="188">
        <f>B49+B50</f>
        <v>802</v>
      </c>
      <c r="C48" s="188">
        <f>C49+C50</f>
        <v>495</v>
      </c>
      <c r="D48" s="188">
        <f>D49+D50</f>
        <v>103</v>
      </c>
      <c r="E48" s="188">
        <f>E49+E50</f>
        <v>1213</v>
      </c>
      <c r="F48" s="188">
        <f>SUM(F49:F50)</f>
        <v>1110</v>
      </c>
    </row>
    <row r="49" spans="1:6" customFormat="1" ht="13.5" customHeight="1" x14ac:dyDescent="0.25">
      <c r="A49" s="90" t="s">
        <v>92</v>
      </c>
      <c r="B49" s="146">
        <v>441</v>
      </c>
      <c r="C49" s="146">
        <v>340</v>
      </c>
      <c r="D49" s="146">
        <v>103</v>
      </c>
      <c r="E49" s="146">
        <v>1212</v>
      </c>
      <c r="F49" s="146">
        <f>E49-D49</f>
        <v>1109</v>
      </c>
    </row>
    <row r="50" spans="1:6" customFormat="1" ht="13.5" customHeight="1" x14ac:dyDescent="0.25">
      <c r="A50" s="88" t="s">
        <v>93</v>
      </c>
      <c r="B50" s="143">
        <v>361</v>
      </c>
      <c r="C50" s="187">
        <v>155</v>
      </c>
      <c r="D50" s="187">
        <v>0</v>
      </c>
      <c r="E50" s="187">
        <v>1</v>
      </c>
      <c r="F50" s="187">
        <f>E50-D50</f>
        <v>1</v>
      </c>
    </row>
    <row r="51" spans="1:6" customFormat="1" ht="13.5" customHeight="1" x14ac:dyDescent="0.25">
      <c r="A51" s="153" t="s">
        <v>7</v>
      </c>
      <c r="B51" s="189">
        <v>296</v>
      </c>
      <c r="C51" s="189">
        <v>19</v>
      </c>
      <c r="D51" s="189">
        <v>1056</v>
      </c>
      <c r="E51" s="146">
        <v>1251</v>
      </c>
      <c r="F51" s="189">
        <f>E51-D51</f>
        <v>195</v>
      </c>
    </row>
    <row r="52" spans="1:6" customFormat="1" ht="13.5" customHeight="1" x14ac:dyDescent="0.25">
      <c r="A52" s="91" t="s">
        <v>113</v>
      </c>
      <c r="B52" s="188">
        <v>554</v>
      </c>
      <c r="C52" s="190">
        <v>302</v>
      </c>
      <c r="D52" s="190">
        <v>122</v>
      </c>
      <c r="E52" s="190">
        <v>212</v>
      </c>
      <c r="F52" s="190">
        <f>E52-D52</f>
        <v>90</v>
      </c>
    </row>
    <row r="53" spans="1:6" ht="1.1499999999999999" customHeight="1" x14ac:dyDescent="0.25">
      <c r="A53" s="92" t="s">
        <v>94</v>
      </c>
      <c r="B53" s="132">
        <f>B17+B48+B51+B52</f>
        <v>121303</v>
      </c>
      <c r="C53" s="132">
        <f>C17+C48+C51+C52</f>
        <v>32750</v>
      </c>
      <c r="D53" s="132">
        <f>D17+D48+D51+D52</f>
        <v>48140</v>
      </c>
      <c r="E53" s="132">
        <f>E17+E48+E51+E52</f>
        <v>39011</v>
      </c>
      <c r="F53" s="94">
        <f>E53-D53</f>
        <v>-9129</v>
      </c>
    </row>
    <row r="54" spans="1:6" ht="3.75" customHeight="1" x14ac:dyDescent="0.25">
      <c r="F54" s="96"/>
    </row>
    <row r="55" spans="1:6" x14ac:dyDescent="0.25">
      <c r="A55" s="133" t="s">
        <v>114</v>
      </c>
      <c r="B55" s="134"/>
      <c r="C55" s="135"/>
      <c r="D55" s="136"/>
      <c r="E55" s="26"/>
      <c r="F55" s="96"/>
    </row>
    <row r="56" spans="1:6" ht="15" x14ac:dyDescent="0.3">
      <c r="A56" s="133" t="s">
        <v>115</v>
      </c>
      <c r="B56" s="31"/>
      <c r="C56" s="31"/>
      <c r="D56" s="31"/>
      <c r="E56" s="31"/>
    </row>
    <row r="57" spans="1:6" ht="15" x14ac:dyDescent="0.3">
      <c r="A57" s="31"/>
      <c r="B57" s="31"/>
      <c r="C57" s="31"/>
      <c r="D57" s="31"/>
      <c r="E57" s="31"/>
    </row>
    <row r="58" spans="1:6" ht="15" x14ac:dyDescent="0.3">
      <c r="A58" s="31"/>
      <c r="B58" s="31"/>
      <c r="C58" s="31"/>
      <c r="D58" s="31"/>
      <c r="E58" s="31"/>
    </row>
    <row r="59" spans="1:6" x14ac:dyDescent="0.25">
      <c r="F59" s="96"/>
    </row>
    <row r="60" spans="1:6" x14ac:dyDescent="0.25">
      <c r="F60" s="96"/>
    </row>
    <row r="61" spans="1:6" x14ac:dyDescent="0.25">
      <c r="F61" s="96"/>
    </row>
    <row r="62" spans="1:6" x14ac:dyDescent="0.25">
      <c r="F62" s="96"/>
    </row>
    <row r="63" spans="1:6" x14ac:dyDescent="0.25">
      <c r="F63" s="96"/>
    </row>
    <row r="64" spans="1:6" x14ac:dyDescent="0.25">
      <c r="F64" s="96"/>
    </row>
    <row r="65" spans="6:6" x14ac:dyDescent="0.25">
      <c r="F65" s="96"/>
    </row>
    <row r="66" spans="6:6" x14ac:dyDescent="0.25">
      <c r="F66" s="96"/>
    </row>
    <row r="67" spans="6:6" x14ac:dyDescent="0.25">
      <c r="F67" s="96"/>
    </row>
    <row r="68" spans="6:6" x14ac:dyDescent="0.25">
      <c r="F68" s="96"/>
    </row>
    <row r="69" spans="6:6" x14ac:dyDescent="0.25">
      <c r="F69" s="96"/>
    </row>
  </sheetData>
  <printOptions horizontalCentered="1"/>
  <pageMargins left="0.51181102362204722" right="0.51181102362204722" top="0.55118110236220474" bottom="0.55118110236220474" header="0.31496062992125984" footer="0.31496062992125984"/>
  <pageSetup scale="95" fitToHeight="0" orientation="portrait" r:id="rId1"/>
  <colBreaks count="1" manualBreakCount="1">
    <brk id="6" max="1048575" man="1"/>
  </col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view="pageBreakPreview" zoomScaleNormal="100" zoomScaleSheetLayoutView="100" workbookViewId="0">
      <selection activeCell="I17" sqref="I17"/>
    </sheetView>
  </sheetViews>
  <sheetFormatPr baseColWidth="10" defaultRowHeight="13.5" x14ac:dyDescent="0.25"/>
  <cols>
    <col min="1" max="1" width="23.42578125" style="2" customWidth="1"/>
    <col min="2" max="6" width="15.7109375" style="2" customWidth="1"/>
    <col min="7" max="7" width="15.140625" style="2" bestFit="1" customWidth="1"/>
    <col min="8" max="16384" width="11.42578125" style="2"/>
  </cols>
  <sheetData>
    <row r="1" spans="1:7" s="154" customFormat="1" ht="21" customHeight="1" x14ac:dyDescent="0.3">
      <c r="C1" s="155"/>
      <c r="D1" s="155"/>
      <c r="E1" s="155"/>
      <c r="F1" s="1" t="s">
        <v>0</v>
      </c>
      <c r="G1" s="155"/>
    </row>
    <row r="2" spans="1:7" s="154" customFormat="1" ht="13.5" customHeight="1" x14ac:dyDescent="0.25">
      <c r="C2" s="155"/>
      <c r="D2" s="155"/>
      <c r="E2" s="155"/>
      <c r="F2" s="3" t="s">
        <v>1</v>
      </c>
      <c r="G2" s="155"/>
    </row>
    <row r="3" spans="1:7" s="154" customFormat="1" ht="12.75" customHeight="1" x14ac:dyDescent="0.15">
      <c r="A3" s="156"/>
      <c r="B3" s="157"/>
      <c r="C3" s="157"/>
      <c r="D3" s="157"/>
      <c r="E3" s="157"/>
      <c r="F3" s="155"/>
      <c r="G3" s="155"/>
    </row>
    <row r="4" spans="1:7" customFormat="1" ht="12.75" customHeight="1" x14ac:dyDescent="0.35">
      <c r="B4" s="4"/>
      <c r="C4" s="4"/>
      <c r="D4" s="4"/>
      <c r="E4" s="4"/>
      <c r="F4" s="6"/>
    </row>
    <row r="5" spans="1:7" customFormat="1" ht="34.5" customHeight="1" x14ac:dyDescent="0.25">
      <c r="A5" s="7" t="s">
        <v>126</v>
      </c>
      <c r="B5" s="8"/>
      <c r="C5" s="8"/>
      <c r="D5" s="8"/>
      <c r="E5" s="8"/>
      <c r="F5" s="115"/>
    </row>
    <row r="6" spans="1:7" customFormat="1" ht="6.75" customHeight="1" x14ac:dyDescent="0.35">
      <c r="A6" s="116"/>
      <c r="B6" s="5"/>
      <c r="C6" s="10"/>
      <c r="D6" s="10"/>
      <c r="E6" s="117"/>
      <c r="F6" s="84"/>
    </row>
    <row r="7" spans="1:7" s="80" customFormat="1" ht="14.1" customHeight="1" x14ac:dyDescent="0.35">
      <c r="A7" s="79" t="s">
        <v>3</v>
      </c>
      <c r="B7" s="79" t="s">
        <v>59</v>
      </c>
      <c r="C7" s="118"/>
      <c r="D7" s="118"/>
      <c r="E7" s="5"/>
      <c r="F7" s="6"/>
    </row>
    <row r="8" spans="1:7" s="80" customFormat="1" ht="14.1" customHeight="1" x14ac:dyDescent="0.35">
      <c r="A8" s="81">
        <v>2019</v>
      </c>
      <c r="B8" s="158">
        <v>2.5732492397465578</v>
      </c>
      <c r="C8" s="118"/>
      <c r="D8" s="118"/>
      <c r="E8" s="5"/>
      <c r="F8" s="6"/>
    </row>
    <row r="9" spans="1:7" s="80" customFormat="1" ht="14.1" customHeight="1" x14ac:dyDescent="0.35">
      <c r="A9" s="81">
        <v>2020</v>
      </c>
      <c r="B9" s="158">
        <v>4.4466054385017104</v>
      </c>
      <c r="C9" s="118"/>
      <c r="D9" s="118"/>
      <c r="E9" s="5"/>
      <c r="F9" s="6"/>
    </row>
    <row r="10" spans="1:7" s="80" customFormat="1" ht="14.1" customHeight="1" x14ac:dyDescent="0.35">
      <c r="A10" s="81">
        <v>2021</v>
      </c>
      <c r="B10" s="158">
        <v>3.6</v>
      </c>
      <c r="C10" s="118"/>
      <c r="D10" s="118"/>
      <c r="E10" s="5"/>
      <c r="F10" s="6"/>
    </row>
    <row r="11" spans="1:7" s="80" customFormat="1" ht="14.1" customHeight="1" x14ac:dyDescent="0.35">
      <c r="A11" s="81">
        <v>2022</v>
      </c>
      <c r="B11" s="158">
        <v>5</v>
      </c>
      <c r="C11" s="118"/>
      <c r="D11" s="118"/>
      <c r="E11" s="5"/>
      <c r="F11" s="6"/>
    </row>
    <row r="12" spans="1:7" s="80" customFormat="1" ht="14.1" customHeight="1" x14ac:dyDescent="0.35">
      <c r="A12" s="82" t="s">
        <v>103</v>
      </c>
      <c r="B12" s="158">
        <f>B11-B10</f>
        <v>1.4</v>
      </c>
      <c r="C12" s="118"/>
      <c r="D12" s="118"/>
      <c r="E12" s="5"/>
      <c r="F12" s="6"/>
    </row>
    <row r="13" spans="1:7" customFormat="1" ht="6.75" customHeight="1" x14ac:dyDescent="0.35">
      <c r="A13" s="11"/>
      <c r="B13" s="204"/>
      <c r="C13" s="204"/>
      <c r="D13" s="204"/>
      <c r="E13" s="83"/>
      <c r="F13" s="84"/>
    </row>
    <row r="14" spans="1:7" customFormat="1" ht="9" customHeight="1" x14ac:dyDescent="0.25">
      <c r="A14" s="121"/>
      <c r="B14" s="121"/>
      <c r="C14" s="121"/>
      <c r="D14" s="121"/>
      <c r="E14" s="121"/>
      <c r="F14" s="121"/>
    </row>
    <row r="15" spans="1:7" customFormat="1" ht="12.75" customHeight="1" x14ac:dyDescent="0.25">
      <c r="A15" s="85"/>
      <c r="B15" s="86">
        <v>2019</v>
      </c>
      <c r="C15" s="86">
        <v>2020</v>
      </c>
      <c r="D15" s="86">
        <v>2021</v>
      </c>
      <c r="E15" s="86">
        <v>2022</v>
      </c>
      <c r="F15" s="86" t="s">
        <v>29</v>
      </c>
    </row>
    <row r="16" spans="1:7" customFormat="1" ht="12.75" customHeight="1" x14ac:dyDescent="0.25">
      <c r="A16" s="87" t="s">
        <v>104</v>
      </c>
      <c r="B16" s="159">
        <v>2.7982099686230133</v>
      </c>
      <c r="C16" s="159">
        <v>5.1051051051051051</v>
      </c>
      <c r="D16" s="159">
        <v>4.2</v>
      </c>
      <c r="E16" s="159">
        <v>6</v>
      </c>
      <c r="F16" s="159">
        <f>E16-D16</f>
        <v>1.7999999999999998</v>
      </c>
    </row>
    <row r="17" spans="1:6" customFormat="1" ht="13.5" customHeight="1" x14ac:dyDescent="0.25">
      <c r="A17" s="88" t="s">
        <v>61</v>
      </c>
      <c r="B17" s="179">
        <v>3.4147444595205787</v>
      </c>
      <c r="C17" s="180">
        <v>5.6994818652849739</v>
      </c>
      <c r="D17" s="180">
        <v>2.0574041148082296</v>
      </c>
      <c r="E17" s="180">
        <v>3.4702730288338861</v>
      </c>
      <c r="F17" s="179">
        <f>E17-D17</f>
        <v>1.4128689140256565</v>
      </c>
    </row>
    <row r="18" spans="1:6" customFormat="1" ht="13.5" customHeight="1" x14ac:dyDescent="0.25">
      <c r="A18" s="89" t="s">
        <v>62</v>
      </c>
      <c r="B18" s="181">
        <v>0.1822204867890147</v>
      </c>
      <c r="C18" s="181">
        <v>1.0002564760194921</v>
      </c>
      <c r="D18" s="181">
        <v>1.6155705380994783</v>
      </c>
      <c r="E18" s="181">
        <v>3.638781431334623</v>
      </c>
      <c r="F18" s="182">
        <f>E18-D18</f>
        <v>2.0232108932351447</v>
      </c>
    </row>
    <row r="19" spans="1:6" customFormat="1" ht="13.5" customHeight="1" x14ac:dyDescent="0.25">
      <c r="A19" s="88" t="s">
        <v>63</v>
      </c>
      <c r="B19" s="183">
        <v>0.62814070351758799</v>
      </c>
      <c r="C19" s="184">
        <v>5.5826936496859734</v>
      </c>
      <c r="D19" s="184">
        <v>0</v>
      </c>
      <c r="E19" s="184">
        <v>1.2734082397003745</v>
      </c>
      <c r="F19" s="179">
        <f t="shared" ref="F19:F46" si="0">E19-D19</f>
        <v>1.2734082397003745</v>
      </c>
    </row>
    <row r="20" spans="1:6" customFormat="1" ht="13.5" customHeight="1" x14ac:dyDescent="0.25">
      <c r="A20" s="90" t="s">
        <v>64</v>
      </c>
      <c r="B20" s="181">
        <v>3.8394415357766145</v>
      </c>
      <c r="C20" s="181">
        <v>7.1913929784824457</v>
      </c>
      <c r="D20" s="181">
        <v>1.4988009592326139</v>
      </c>
      <c r="E20" s="181">
        <v>1.1473429951690821</v>
      </c>
      <c r="F20" s="182">
        <f t="shared" si="0"/>
        <v>-0.3514579640635318</v>
      </c>
    </row>
    <row r="21" spans="1:6" customFormat="1" ht="13.5" customHeight="1" x14ac:dyDescent="0.25">
      <c r="A21" s="88" t="s">
        <v>65</v>
      </c>
      <c r="B21" s="183">
        <v>7.7435341489855966E-2</v>
      </c>
      <c r="C21" s="184">
        <v>8.078849571820973E-2</v>
      </c>
      <c r="D21" s="184">
        <v>1.4714537963507945E-2</v>
      </c>
      <c r="E21" s="184">
        <v>0.34801231428189</v>
      </c>
      <c r="F21" s="179">
        <f t="shared" si="0"/>
        <v>0.33329777631838203</v>
      </c>
    </row>
    <row r="22" spans="1:6" customFormat="1" ht="13.5" customHeight="1" x14ac:dyDescent="0.25">
      <c r="A22" s="90" t="s">
        <v>66</v>
      </c>
      <c r="B22" s="181">
        <v>3.6047888435732136</v>
      </c>
      <c r="C22" s="181">
        <v>5.0821355236139629</v>
      </c>
      <c r="D22" s="181">
        <v>7.4452969593634553</v>
      </c>
      <c r="E22" s="181">
        <v>10.809281267685341</v>
      </c>
      <c r="F22" s="182">
        <f t="shared" si="0"/>
        <v>3.3639843083218857</v>
      </c>
    </row>
    <row r="23" spans="1:6" customFormat="1" ht="13.5" customHeight="1" x14ac:dyDescent="0.25">
      <c r="A23" s="88" t="s">
        <v>67</v>
      </c>
      <c r="B23" s="183">
        <v>0.27672440299272316</v>
      </c>
      <c r="C23" s="184">
        <v>1.8196604655891024</v>
      </c>
      <c r="D23" s="184">
        <v>4.0174495282540326</v>
      </c>
      <c r="E23" s="184">
        <v>0.67962196028459176</v>
      </c>
      <c r="F23" s="179">
        <f t="shared" si="0"/>
        <v>-3.3378275679694407</v>
      </c>
    </row>
    <row r="24" spans="1:6" customFormat="1" ht="13.5" customHeight="1" x14ac:dyDescent="0.25">
      <c r="A24" s="90" t="s">
        <v>68</v>
      </c>
      <c r="B24" s="181">
        <v>0</v>
      </c>
      <c r="C24" s="181">
        <v>1.3513513513513513</v>
      </c>
      <c r="D24" s="181">
        <v>0</v>
      </c>
      <c r="E24" s="181">
        <v>3.7061118335500653</v>
      </c>
      <c r="F24" s="182">
        <f t="shared" si="0"/>
        <v>3.7061118335500653</v>
      </c>
    </row>
    <row r="25" spans="1:6" customFormat="1" ht="13.5" customHeight="1" x14ac:dyDescent="0.25">
      <c r="A25" s="88" t="s">
        <v>69</v>
      </c>
      <c r="B25" s="183">
        <v>2.0693852708460132</v>
      </c>
      <c r="C25" s="184">
        <v>6.5379825653798251</v>
      </c>
      <c r="D25" s="184">
        <v>7.841614906832298</v>
      </c>
      <c r="E25" s="184">
        <v>6.4162754303599367</v>
      </c>
      <c r="F25" s="179">
        <f t="shared" si="0"/>
        <v>-1.4253394764723613</v>
      </c>
    </row>
    <row r="26" spans="1:6" customFormat="1" ht="13.5" customHeight="1" x14ac:dyDescent="0.25">
      <c r="A26" s="90" t="s">
        <v>70</v>
      </c>
      <c r="B26" s="181">
        <v>0.93742536422259382</v>
      </c>
      <c r="C26" s="181">
        <v>4.3961864406779663</v>
      </c>
      <c r="D26" s="181">
        <v>3.171545968156138</v>
      </c>
      <c r="E26" s="181">
        <v>2.9288428777355522</v>
      </c>
      <c r="F26" s="182">
        <f t="shared" si="0"/>
        <v>-0.2427030904205858</v>
      </c>
    </row>
    <row r="27" spans="1:6" customFormat="1" ht="13.5" customHeight="1" x14ac:dyDescent="0.25">
      <c r="A27" s="88" t="s">
        <v>71</v>
      </c>
      <c r="B27" s="183">
        <v>14.262502256725041</v>
      </c>
      <c r="C27" s="184">
        <v>31.648745519713263</v>
      </c>
      <c r="D27" s="184">
        <v>32.749003984063748</v>
      </c>
      <c r="E27" s="184">
        <v>30.3419689119171</v>
      </c>
      <c r="F27" s="179">
        <f t="shared" si="0"/>
        <v>-2.4070350721466482</v>
      </c>
    </row>
    <row r="28" spans="1:6" customFormat="1" ht="13.5" customHeight="1" x14ac:dyDescent="0.25">
      <c r="A28" s="90" t="s">
        <v>72</v>
      </c>
      <c r="B28" s="181">
        <v>1.5470297029702971</v>
      </c>
      <c r="C28" s="181">
        <v>14.511232544019428</v>
      </c>
      <c r="D28" s="181">
        <v>0</v>
      </c>
      <c r="E28" s="181">
        <v>10.584472230299506</v>
      </c>
      <c r="F28" s="182">
        <f t="shared" si="0"/>
        <v>10.584472230299506</v>
      </c>
    </row>
    <row r="29" spans="1:6" customFormat="1" ht="13.5" customHeight="1" x14ac:dyDescent="0.25">
      <c r="A29" s="88" t="s">
        <v>73</v>
      </c>
      <c r="B29" s="183">
        <v>3.2834191233816874</v>
      </c>
      <c r="C29" s="184">
        <v>5.046270663608321</v>
      </c>
      <c r="D29" s="184">
        <v>3.5389530597198329</v>
      </c>
      <c r="E29" s="184">
        <v>7.186685719088846</v>
      </c>
      <c r="F29" s="179">
        <f t="shared" si="0"/>
        <v>3.6477326593690131</v>
      </c>
    </row>
    <row r="30" spans="1:6" customFormat="1" ht="13.5" customHeight="1" x14ac:dyDescent="0.25">
      <c r="A30" s="90" t="s">
        <v>74</v>
      </c>
      <c r="B30" s="181">
        <v>2.1209759323555115</v>
      </c>
      <c r="C30" s="181">
        <v>3.2192310395726431</v>
      </c>
      <c r="D30" s="181">
        <v>3.582414024376142</v>
      </c>
      <c r="E30" s="181">
        <v>5.1827605019094376</v>
      </c>
      <c r="F30" s="182">
        <f t="shared" si="0"/>
        <v>1.6003464775332956</v>
      </c>
    </row>
    <row r="31" spans="1:6" customFormat="1" ht="13.5" customHeight="1" x14ac:dyDescent="0.25">
      <c r="A31" s="88" t="s">
        <v>75</v>
      </c>
      <c r="B31" s="183">
        <v>2.0989505247376314</v>
      </c>
      <c r="C31" s="184">
        <v>1.8038442582552983</v>
      </c>
      <c r="D31" s="184">
        <v>7.2459121513305549</v>
      </c>
      <c r="E31" s="184">
        <v>4.6623629470232606</v>
      </c>
      <c r="F31" s="179">
        <f t="shared" si="0"/>
        <v>-2.5835492043072943</v>
      </c>
    </row>
    <row r="32" spans="1:6" customFormat="1" ht="13.5" customHeight="1" x14ac:dyDescent="0.25">
      <c r="A32" s="90" t="s">
        <v>76</v>
      </c>
      <c r="B32" s="181">
        <v>0.29985007496251875</v>
      </c>
      <c r="C32" s="181">
        <v>2.6125193998965339</v>
      </c>
      <c r="D32" s="181">
        <v>3.6233873181443865</v>
      </c>
      <c r="E32" s="181">
        <v>4.2570951585976635</v>
      </c>
      <c r="F32" s="182">
        <f t="shared" si="0"/>
        <v>0.63370784045327699</v>
      </c>
    </row>
    <row r="33" spans="1:6" customFormat="1" ht="13.5" customHeight="1" x14ac:dyDescent="0.25">
      <c r="A33" s="88" t="s">
        <v>77</v>
      </c>
      <c r="B33" s="183">
        <v>3.9065646395489324</v>
      </c>
      <c r="C33" s="184">
        <v>4.2224928948436862</v>
      </c>
      <c r="D33" s="184">
        <v>4.6077210460772102</v>
      </c>
      <c r="E33" s="184">
        <v>12.665684830633284</v>
      </c>
      <c r="F33" s="179">
        <f t="shared" si="0"/>
        <v>8.0579637845560725</v>
      </c>
    </row>
    <row r="34" spans="1:6" customFormat="1" ht="13.5" customHeight="1" x14ac:dyDescent="0.25">
      <c r="A34" s="90" t="s">
        <v>78</v>
      </c>
      <c r="B34" s="181">
        <v>8.6801007556675067</v>
      </c>
      <c r="C34" s="181">
        <v>13.544135773205651</v>
      </c>
      <c r="D34" s="181">
        <v>6.1899378179762579</v>
      </c>
      <c r="E34" s="181">
        <v>17.941614078292545</v>
      </c>
      <c r="F34" s="182">
        <f t="shared" si="0"/>
        <v>11.751676260316287</v>
      </c>
    </row>
    <row r="35" spans="1:6" customFormat="1" ht="13.5" customHeight="1" x14ac:dyDescent="0.25">
      <c r="A35" s="88" t="s">
        <v>79</v>
      </c>
      <c r="B35" s="183">
        <v>0.46303211351755041</v>
      </c>
      <c r="C35" s="184">
        <v>5.1112093091766093</v>
      </c>
      <c r="D35" s="184">
        <v>3.9624302905782214</v>
      </c>
      <c r="E35" s="184">
        <v>4.4714285714285715</v>
      </c>
      <c r="F35" s="179">
        <f t="shared" si="0"/>
        <v>0.50899828085035015</v>
      </c>
    </row>
    <row r="36" spans="1:6" customFormat="1" ht="13.5" customHeight="1" x14ac:dyDescent="0.25">
      <c r="A36" s="90" t="s">
        <v>80</v>
      </c>
      <c r="B36" s="181">
        <v>0.57124722310377662</v>
      </c>
      <c r="C36" s="181">
        <v>0.66162570888468808</v>
      </c>
      <c r="D36" s="181">
        <v>1.1736278909216431</v>
      </c>
      <c r="E36" s="181">
        <v>0.38265306122448978</v>
      </c>
      <c r="F36" s="182">
        <f t="shared" si="0"/>
        <v>-0.79097482969715327</v>
      </c>
    </row>
    <row r="37" spans="1:6" customFormat="1" ht="13.5" customHeight="1" x14ac:dyDescent="0.25">
      <c r="A37" s="88" t="s">
        <v>81</v>
      </c>
      <c r="B37" s="183">
        <v>0.44489640269480102</v>
      </c>
      <c r="C37" s="184">
        <v>0.79957356076759067</v>
      </c>
      <c r="D37" s="184">
        <v>0.79980610761027637</v>
      </c>
      <c r="E37" s="184">
        <v>0.57523122039251073</v>
      </c>
      <c r="F37" s="179">
        <f t="shared" si="0"/>
        <v>-0.22457488721776564</v>
      </c>
    </row>
    <row r="38" spans="1:6" customFormat="1" ht="13.5" customHeight="1" x14ac:dyDescent="0.25">
      <c r="A38" s="90" t="s">
        <v>82</v>
      </c>
      <c r="B38" s="181">
        <v>2.7420375448217675</v>
      </c>
      <c r="C38" s="181">
        <v>9.0151676992095719</v>
      </c>
      <c r="D38" s="181">
        <v>7.5594960335977595</v>
      </c>
      <c r="E38" s="181">
        <v>4.9693669162695713</v>
      </c>
      <c r="F38" s="182">
        <f t="shared" si="0"/>
        <v>-2.5901291173281882</v>
      </c>
    </row>
    <row r="39" spans="1:6" customFormat="1" ht="13.5" customHeight="1" x14ac:dyDescent="0.25">
      <c r="A39" s="88" t="s">
        <v>83</v>
      </c>
      <c r="B39" s="183">
        <v>0.49408399427902744</v>
      </c>
      <c r="C39" s="184">
        <v>1.421383647798742</v>
      </c>
      <c r="D39" s="184">
        <v>6.594448205822613</v>
      </c>
      <c r="E39" s="184">
        <v>2.2079958191795139</v>
      </c>
      <c r="F39" s="179">
        <f t="shared" si="0"/>
        <v>-4.3864523866430991</v>
      </c>
    </row>
    <row r="40" spans="1:6" customFormat="1" ht="13.5" customHeight="1" x14ac:dyDescent="0.25">
      <c r="A40" s="90" t="s">
        <v>84</v>
      </c>
      <c r="B40" s="181">
        <v>3.3588685916322922</v>
      </c>
      <c r="C40" s="181">
        <v>4.8327674637000646</v>
      </c>
      <c r="D40" s="181">
        <v>1.6080617495711835</v>
      </c>
      <c r="E40" s="181">
        <v>3.6330352742378369</v>
      </c>
      <c r="F40" s="182">
        <f t="shared" si="0"/>
        <v>2.0249735246666534</v>
      </c>
    </row>
    <row r="41" spans="1:6" customFormat="1" ht="13.5" customHeight="1" x14ac:dyDescent="0.25">
      <c r="A41" s="88" t="s">
        <v>85</v>
      </c>
      <c r="B41" s="183">
        <v>1.2178353957965036</v>
      </c>
      <c r="C41" s="184">
        <v>0.43842168194499798</v>
      </c>
      <c r="D41" s="184">
        <v>0.50576572931418162</v>
      </c>
      <c r="E41" s="184">
        <v>0.47856049004594176</v>
      </c>
      <c r="F41" s="179">
        <f t="shared" si="0"/>
        <v>-2.7205239268239867E-2</v>
      </c>
    </row>
    <row r="42" spans="1:6" customFormat="1" ht="13.5" customHeight="1" x14ac:dyDescent="0.25">
      <c r="A42" s="90" t="s">
        <v>86</v>
      </c>
      <c r="B42" s="181">
        <v>1.3973108357500659</v>
      </c>
      <c r="C42" s="181">
        <v>2.1311929144755051</v>
      </c>
      <c r="D42" s="181">
        <v>0.23710729104919975</v>
      </c>
      <c r="E42" s="181">
        <v>2.8897451096621221</v>
      </c>
      <c r="F42" s="182">
        <f t="shared" si="0"/>
        <v>2.6526378186129222</v>
      </c>
    </row>
    <row r="43" spans="1:6" customFormat="1" ht="13.5" customHeight="1" x14ac:dyDescent="0.25">
      <c r="A43" s="88" t="s">
        <v>87</v>
      </c>
      <c r="B43" s="183">
        <v>6.6376131411330874</v>
      </c>
      <c r="C43" s="184">
        <v>3.4867975626269461</v>
      </c>
      <c r="D43" s="184">
        <v>6.5337001375515822</v>
      </c>
      <c r="E43" s="184">
        <v>1.1404366243075921</v>
      </c>
      <c r="F43" s="179">
        <f t="shared" si="0"/>
        <v>-5.3932635132439906</v>
      </c>
    </row>
    <row r="44" spans="1:6" customFormat="1" ht="13.5" customHeight="1" x14ac:dyDescent="0.25">
      <c r="A44" s="90" t="s">
        <v>88</v>
      </c>
      <c r="B44" s="181">
        <v>1.0010855144132191</v>
      </c>
      <c r="C44" s="181">
        <v>1.4567561367286075</v>
      </c>
      <c r="D44" s="181">
        <v>0.27111155738527964</v>
      </c>
      <c r="E44" s="181">
        <v>0.43513734022300787</v>
      </c>
      <c r="F44" s="182">
        <f t="shared" si="0"/>
        <v>0.16402578283772823</v>
      </c>
    </row>
    <row r="45" spans="1:6" customFormat="1" ht="13.5" customHeight="1" x14ac:dyDescent="0.25">
      <c r="A45" s="88" t="s">
        <v>89</v>
      </c>
      <c r="B45" s="183">
        <v>4.6364594309799791</v>
      </c>
      <c r="C45" s="184">
        <v>7.0200573065902576</v>
      </c>
      <c r="D45" s="184">
        <v>9.987085665088248</v>
      </c>
      <c r="E45" s="184">
        <v>9.9769440368895417</v>
      </c>
      <c r="F45" s="179">
        <f t="shared" si="0"/>
        <v>-1.0141628198706343E-2</v>
      </c>
    </row>
    <row r="46" spans="1:6" customFormat="1" ht="13.5" customHeight="1" x14ac:dyDescent="0.25">
      <c r="A46" s="90" t="s">
        <v>90</v>
      </c>
      <c r="B46" s="181">
        <v>16.282642089093702</v>
      </c>
      <c r="C46" s="181">
        <v>11.237785016286644</v>
      </c>
      <c r="D46" s="181">
        <v>7.9662605435801312</v>
      </c>
      <c r="E46" s="181">
        <v>27.78675282714055</v>
      </c>
      <c r="F46" s="182">
        <f t="shared" si="0"/>
        <v>19.820492283560419</v>
      </c>
    </row>
    <row r="47" spans="1:6" customFormat="1" ht="13.5" customHeight="1" x14ac:dyDescent="0.25">
      <c r="A47" s="91" t="s">
        <v>105</v>
      </c>
      <c r="B47" s="185">
        <v>1.3317878601504471</v>
      </c>
      <c r="C47" s="186">
        <v>0.80842263583380325</v>
      </c>
      <c r="D47" s="186">
        <v>0.3</v>
      </c>
      <c r="E47" s="186">
        <v>1</v>
      </c>
      <c r="F47" s="186">
        <f>E47-D47</f>
        <v>0.7</v>
      </c>
    </row>
    <row r="48" spans="1:6" customFormat="1" ht="13.5" customHeight="1" x14ac:dyDescent="0.25">
      <c r="A48" s="90" t="s">
        <v>92</v>
      </c>
      <c r="B48" s="181">
        <v>1.4542087633779037</v>
      </c>
      <c r="C48" s="181">
        <v>295</v>
      </c>
      <c r="D48" s="181">
        <v>0.36540229614088027</v>
      </c>
      <c r="E48" s="181">
        <v>0.70857351165386984</v>
      </c>
      <c r="F48" s="182">
        <f>E48-D48</f>
        <v>0.34317121551298957</v>
      </c>
    </row>
    <row r="49" spans="1:7" customFormat="1" ht="13.5" customHeight="1" x14ac:dyDescent="0.25">
      <c r="A49" s="88" t="s">
        <v>93</v>
      </c>
      <c r="B49" s="180">
        <v>0.52224023050603274</v>
      </c>
      <c r="C49" s="180">
        <v>49</v>
      </c>
      <c r="D49" s="180">
        <v>0</v>
      </c>
      <c r="E49" s="184">
        <v>0.31885213232363491</v>
      </c>
      <c r="F49" s="179">
        <f t="shared" ref="F49:F50" si="1">E49-D49</f>
        <v>0.31885213232363491</v>
      </c>
    </row>
    <row r="50" spans="1:7" ht="15" hidden="1" customHeight="1" x14ac:dyDescent="0.25">
      <c r="A50" s="92" t="s">
        <v>94</v>
      </c>
      <c r="B50" s="93">
        <v>2.6309930987027177E-2</v>
      </c>
      <c r="C50" s="93">
        <v>0.13963654025175051</v>
      </c>
      <c r="D50" s="162">
        <v>6.4867414935230863E-2</v>
      </c>
      <c r="E50" s="163">
        <v>0.32599322775359119</v>
      </c>
      <c r="F50" s="161">
        <f t="shared" si="1"/>
        <v>0.26112581281836034</v>
      </c>
    </row>
    <row r="51" spans="1:7" s="164" customFormat="1" ht="21" customHeight="1" x14ac:dyDescent="0.3">
      <c r="A51" s="31" t="s">
        <v>118</v>
      </c>
      <c r="B51" s="134"/>
      <c r="C51" s="135"/>
      <c r="D51" s="136"/>
      <c r="E51" s="26"/>
    </row>
    <row r="52" spans="1:7" s="164" customFormat="1" ht="15.75" x14ac:dyDescent="0.3">
      <c r="A52" s="31" t="s">
        <v>111</v>
      </c>
      <c r="B52" s="31"/>
      <c r="C52" s="31"/>
      <c r="D52" s="31"/>
      <c r="E52" s="31"/>
    </row>
    <row r="53" spans="1:7" s="164" customFormat="1" ht="15.75" x14ac:dyDescent="0.3">
      <c r="A53" s="31"/>
      <c r="B53" s="31"/>
      <c r="C53" s="31"/>
      <c r="D53" s="31"/>
      <c r="E53" s="31"/>
    </row>
    <row r="54" spans="1:7" s="164" customFormat="1" ht="15" hidden="1" x14ac:dyDescent="0.25">
      <c r="A54" s="165" t="s">
        <v>119</v>
      </c>
      <c r="B54" s="166"/>
      <c r="C54" s="166"/>
      <c r="D54" s="166"/>
      <c r="E54" s="166"/>
      <c r="F54" s="167"/>
    </row>
    <row r="55" spans="1:7" s="164" customFormat="1" ht="15" hidden="1" x14ac:dyDescent="0.25">
      <c r="A55" s="206" t="s">
        <v>120</v>
      </c>
      <c r="B55" s="207"/>
      <c r="C55" s="207"/>
      <c r="D55" s="207"/>
      <c r="E55" s="207"/>
      <c r="F55" s="208"/>
    </row>
    <row r="56" spans="1:7" s="164" customFormat="1" ht="15" hidden="1" x14ac:dyDescent="0.25">
      <c r="A56" s="206"/>
      <c r="B56" s="207"/>
      <c r="C56" s="207"/>
      <c r="D56" s="207"/>
      <c r="E56" s="207"/>
      <c r="F56" s="208"/>
    </row>
    <row r="57" spans="1:7" s="164" customFormat="1" ht="15" hidden="1" x14ac:dyDescent="0.25">
      <c r="A57" s="209"/>
      <c r="B57" s="210"/>
      <c r="C57" s="210"/>
      <c r="D57" s="210"/>
      <c r="E57" s="210"/>
      <c r="F57" s="211"/>
    </row>
    <row r="58" spans="1:7" s="164" customFormat="1" ht="15.75" x14ac:dyDescent="0.3">
      <c r="A58" s="31"/>
      <c r="B58" s="31"/>
      <c r="C58" s="31"/>
      <c r="D58" s="31"/>
      <c r="E58" s="31"/>
    </row>
    <row r="59" spans="1:7" customFormat="1" ht="15.75" x14ac:dyDescent="0.3">
      <c r="A59" s="31"/>
      <c r="B59" s="31"/>
      <c r="C59" s="31"/>
      <c r="D59" s="31"/>
      <c r="E59" s="31"/>
      <c r="F59" s="164"/>
      <c r="G59" s="164"/>
    </row>
    <row r="60" spans="1:7" x14ac:dyDescent="0.25">
      <c r="F60" s="96"/>
    </row>
    <row r="61" spans="1:7" x14ac:dyDescent="0.25">
      <c r="F61" s="96"/>
    </row>
    <row r="62" spans="1:7" x14ac:dyDescent="0.25">
      <c r="F62" s="96"/>
    </row>
    <row r="63" spans="1:7" x14ac:dyDescent="0.25">
      <c r="F63" s="96"/>
    </row>
    <row r="64" spans="1:7" x14ac:dyDescent="0.25">
      <c r="F64" s="96"/>
    </row>
    <row r="65" spans="6:6" x14ac:dyDescent="0.25">
      <c r="F65" s="96"/>
    </row>
    <row r="66" spans="6:6" x14ac:dyDescent="0.25">
      <c r="F66" s="96"/>
    </row>
    <row r="67" spans="6:6" x14ac:dyDescent="0.25">
      <c r="F67" s="96"/>
    </row>
    <row r="68" spans="6:6" x14ac:dyDescent="0.25">
      <c r="F68" s="96"/>
    </row>
    <row r="69" spans="6:6" x14ac:dyDescent="0.25">
      <c r="F69" s="96"/>
    </row>
    <row r="70" spans="6:6" x14ac:dyDescent="0.25">
      <c r="F70" s="96"/>
    </row>
    <row r="71" spans="6:6" x14ac:dyDescent="0.25">
      <c r="F71" s="96"/>
    </row>
    <row r="72" spans="6:6" x14ac:dyDescent="0.25">
      <c r="F72" s="96"/>
    </row>
    <row r="73" spans="6:6" x14ac:dyDescent="0.25">
      <c r="F73" s="96"/>
    </row>
  </sheetData>
  <mergeCells count="2">
    <mergeCell ref="B13:D13"/>
    <mergeCell ref="A55:F57"/>
  </mergeCells>
  <pageMargins left="0.51181102362204722" right="0.51181102362204722" top="0.55118110236220474" bottom="0.55118110236220474" header="0.31496062992125984" footer="0.31496062992125984"/>
  <pageSetup scale="93"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77"/>
  <sheetViews>
    <sheetView showGridLines="0" view="pageBreakPreview" topLeftCell="A7" zoomScale="120" zoomScaleNormal="115" zoomScaleSheetLayoutView="120" workbookViewId="0">
      <selection activeCell="A50" sqref="A50"/>
    </sheetView>
  </sheetViews>
  <sheetFormatPr baseColWidth="10" defaultRowHeight="13.5" x14ac:dyDescent="0.25"/>
  <cols>
    <col min="1" max="1" width="23.42578125" style="2" customWidth="1"/>
    <col min="2" max="4" width="17.5703125" style="2" customWidth="1"/>
    <col min="5" max="5" width="11.5703125" style="2" bestFit="1" customWidth="1"/>
    <col min="6" max="6" width="15.140625" style="2" bestFit="1" customWidth="1"/>
    <col min="7" max="7" width="11.5703125" style="2" bestFit="1" customWidth="1"/>
    <col min="8" max="8" width="20.140625" style="2" bestFit="1" customWidth="1"/>
    <col min="9" max="9" width="16.5703125" style="2" bestFit="1" customWidth="1"/>
    <col min="10" max="16384" width="11.42578125" style="2"/>
  </cols>
  <sheetData>
    <row r="1" spans="1:5" customFormat="1" ht="15" customHeight="1" x14ac:dyDescent="0.3">
      <c r="B1" s="4"/>
      <c r="C1" s="4"/>
      <c r="D1" s="1" t="s">
        <v>0</v>
      </c>
      <c r="E1" s="2"/>
    </row>
    <row r="2" spans="1:5" customFormat="1" ht="15" customHeight="1" x14ac:dyDescent="0.25">
      <c r="B2" s="4"/>
      <c r="C2" s="4"/>
      <c r="D2" s="3" t="s">
        <v>1</v>
      </c>
      <c r="E2" s="2"/>
    </row>
    <row r="3" spans="1:5" customFormat="1" ht="15" customHeight="1" x14ac:dyDescent="0.35">
      <c r="B3" s="4"/>
      <c r="C3" s="4"/>
      <c r="D3" s="6"/>
    </row>
    <row r="4" spans="1:5" customFormat="1" ht="12.75" customHeight="1" x14ac:dyDescent="0.35">
      <c r="B4" s="4"/>
      <c r="C4" s="4"/>
      <c r="D4" s="6"/>
    </row>
    <row r="5" spans="1:5" customFormat="1" ht="33" customHeight="1" x14ac:dyDescent="0.25">
      <c r="A5" s="7" t="s">
        <v>127</v>
      </c>
      <c r="B5" s="8"/>
      <c r="C5" s="8"/>
      <c r="D5" s="115"/>
    </row>
    <row r="6" spans="1:5" customFormat="1" ht="13.5" customHeight="1" x14ac:dyDescent="0.25">
      <c r="A6" s="201"/>
      <c r="B6" s="201"/>
      <c r="C6" s="201"/>
      <c r="D6" s="201"/>
    </row>
    <row r="7" spans="1:5" s="80" customFormat="1" ht="24" customHeight="1" x14ac:dyDescent="0.35">
      <c r="A7" s="79" t="s">
        <v>3</v>
      </c>
      <c r="B7" s="79" t="s">
        <v>59</v>
      </c>
      <c r="C7" s="118"/>
      <c r="D7" s="6"/>
    </row>
    <row r="8" spans="1:5" s="80" customFormat="1" ht="18.75" customHeight="1" x14ac:dyDescent="0.35">
      <c r="A8" s="81">
        <v>2022</v>
      </c>
      <c r="B8" s="178">
        <f>D46</f>
        <v>87.696019300361883</v>
      </c>
      <c r="C8" s="118"/>
      <c r="D8" s="6"/>
    </row>
    <row r="9" spans="1:5" customFormat="1" ht="6.75" customHeight="1" x14ac:dyDescent="0.35">
      <c r="A9" s="11"/>
      <c r="B9" s="97"/>
      <c r="C9" s="97"/>
      <c r="D9" s="84"/>
    </row>
    <row r="10" spans="1:5" customFormat="1" ht="9" customHeight="1" x14ac:dyDescent="0.25">
      <c r="A10" s="121"/>
      <c r="B10" s="121"/>
      <c r="C10" s="121"/>
      <c r="D10" s="121"/>
    </row>
    <row r="11" spans="1:5" customFormat="1" ht="45" customHeight="1" x14ac:dyDescent="0.25">
      <c r="A11" s="85"/>
      <c r="B11" s="168" t="s">
        <v>121</v>
      </c>
      <c r="C11" s="168" t="s">
        <v>122</v>
      </c>
      <c r="D11" s="168" t="s">
        <v>128</v>
      </c>
    </row>
    <row r="12" spans="1:5" customFormat="1" ht="12.75" customHeight="1" x14ac:dyDescent="0.25">
      <c r="A12" s="87" t="s">
        <v>104</v>
      </c>
      <c r="B12" s="169">
        <f>SUM(B13:B42)</f>
        <v>2091</v>
      </c>
      <c r="C12" s="169">
        <f>SUM(C13:C42)</f>
        <v>2358</v>
      </c>
      <c r="D12" s="170">
        <f>B12/C12*100</f>
        <v>88.676844783715012</v>
      </c>
    </row>
    <row r="13" spans="1:5" customFormat="1" ht="13.5" customHeight="1" x14ac:dyDescent="0.25">
      <c r="A13" s="88" t="s">
        <v>61</v>
      </c>
      <c r="B13" s="171">
        <v>0</v>
      </c>
      <c r="C13" s="171">
        <v>2</v>
      </c>
      <c r="D13" s="160">
        <f>B13/C13*100</f>
        <v>0</v>
      </c>
    </row>
    <row r="14" spans="1:5" customFormat="1" ht="13.5" customHeight="1" x14ac:dyDescent="0.25">
      <c r="A14" s="89" t="s">
        <v>62</v>
      </c>
      <c r="B14" s="89">
        <v>94</v>
      </c>
      <c r="C14" s="121">
        <v>106</v>
      </c>
      <c r="D14" s="161">
        <f>B14/C14*100</f>
        <v>88.679245283018872</v>
      </c>
    </row>
    <row r="15" spans="1:5" customFormat="1" ht="13.5" customHeight="1" x14ac:dyDescent="0.25">
      <c r="A15" s="88" t="s">
        <v>63</v>
      </c>
      <c r="B15" s="172">
        <v>0</v>
      </c>
      <c r="C15" s="171">
        <v>2</v>
      </c>
      <c r="D15" s="160">
        <f t="shared" ref="D15:D46" si="0">B15/C15*100</f>
        <v>0</v>
      </c>
    </row>
    <row r="16" spans="1:5" customFormat="1" ht="13.5" customHeight="1" x14ac:dyDescent="0.25">
      <c r="A16" s="90" t="s">
        <v>64</v>
      </c>
      <c r="B16" s="89">
        <v>10</v>
      </c>
      <c r="C16" s="89">
        <v>10</v>
      </c>
      <c r="D16" s="161">
        <f t="shared" si="0"/>
        <v>100</v>
      </c>
    </row>
    <row r="17" spans="1:4" customFormat="1" ht="13.5" customHeight="1" x14ac:dyDescent="0.25">
      <c r="A17" s="88" t="s">
        <v>65</v>
      </c>
      <c r="B17" s="172">
        <v>24</v>
      </c>
      <c r="C17" s="171">
        <v>50</v>
      </c>
      <c r="D17" s="160">
        <f t="shared" si="0"/>
        <v>48</v>
      </c>
    </row>
    <row r="18" spans="1:4" customFormat="1" ht="13.5" customHeight="1" x14ac:dyDescent="0.25">
      <c r="A18" s="90" t="s">
        <v>66</v>
      </c>
      <c r="B18" s="89">
        <v>40</v>
      </c>
      <c r="C18" s="89">
        <v>44</v>
      </c>
      <c r="D18" s="161">
        <f t="shared" si="0"/>
        <v>90.909090909090907</v>
      </c>
    </row>
    <row r="19" spans="1:4" customFormat="1" ht="13.5" customHeight="1" x14ac:dyDescent="0.25">
      <c r="A19" s="88" t="s">
        <v>67</v>
      </c>
      <c r="B19" s="172">
        <v>19</v>
      </c>
      <c r="C19" s="171">
        <v>19</v>
      </c>
      <c r="D19" s="160">
        <f t="shared" si="0"/>
        <v>100</v>
      </c>
    </row>
    <row r="20" spans="1:4" customFormat="1" ht="13.5" customHeight="1" x14ac:dyDescent="0.25">
      <c r="A20" s="90" t="s">
        <v>68</v>
      </c>
      <c r="B20" s="89">
        <v>0</v>
      </c>
      <c r="C20" s="89">
        <v>0</v>
      </c>
      <c r="D20" s="161">
        <v>0</v>
      </c>
    </row>
    <row r="21" spans="1:4" customFormat="1" ht="13.5" customHeight="1" x14ac:dyDescent="0.25">
      <c r="A21" s="88" t="s">
        <v>69</v>
      </c>
      <c r="B21" s="172">
        <v>9</v>
      </c>
      <c r="C21" s="171">
        <v>9</v>
      </c>
      <c r="D21" s="160">
        <f t="shared" si="0"/>
        <v>100</v>
      </c>
    </row>
    <row r="22" spans="1:4" customFormat="1" ht="13.5" customHeight="1" x14ac:dyDescent="0.25">
      <c r="A22" s="90" t="s">
        <v>70</v>
      </c>
      <c r="B22" s="89">
        <v>542</v>
      </c>
      <c r="C22" s="89">
        <v>563</v>
      </c>
      <c r="D22" s="161">
        <f t="shared" si="0"/>
        <v>96.269982238010655</v>
      </c>
    </row>
    <row r="23" spans="1:4" customFormat="1" ht="13.5" customHeight="1" x14ac:dyDescent="0.25">
      <c r="A23" s="88" t="s">
        <v>71</v>
      </c>
      <c r="B23" s="172">
        <v>3</v>
      </c>
      <c r="C23" s="171">
        <v>3</v>
      </c>
      <c r="D23" s="160">
        <f t="shared" si="0"/>
        <v>100</v>
      </c>
    </row>
    <row r="24" spans="1:4" customFormat="1" ht="13.5" customHeight="1" x14ac:dyDescent="0.25">
      <c r="A24" s="90" t="s">
        <v>72</v>
      </c>
      <c r="B24" s="89">
        <v>12</v>
      </c>
      <c r="C24" s="89">
        <v>16</v>
      </c>
      <c r="D24" s="161">
        <f t="shared" si="0"/>
        <v>75</v>
      </c>
    </row>
    <row r="25" spans="1:4" customFormat="1" ht="13.5" customHeight="1" x14ac:dyDescent="0.25">
      <c r="A25" s="88" t="s">
        <v>73</v>
      </c>
      <c r="B25" s="172">
        <v>120</v>
      </c>
      <c r="C25" s="171">
        <v>120</v>
      </c>
      <c r="D25" s="160">
        <f t="shared" si="0"/>
        <v>100</v>
      </c>
    </row>
    <row r="26" spans="1:4" customFormat="1" ht="13.5" customHeight="1" x14ac:dyDescent="0.25">
      <c r="A26" s="90" t="s">
        <v>74</v>
      </c>
      <c r="B26" s="89">
        <v>410</v>
      </c>
      <c r="C26" s="89">
        <v>498</v>
      </c>
      <c r="D26" s="161">
        <f t="shared" si="0"/>
        <v>82.329317269076313</v>
      </c>
    </row>
    <row r="27" spans="1:4" customFormat="1" ht="13.5" customHeight="1" x14ac:dyDescent="0.25">
      <c r="A27" s="88" t="s">
        <v>75</v>
      </c>
      <c r="B27" s="172">
        <v>16</v>
      </c>
      <c r="C27" s="171">
        <v>16</v>
      </c>
      <c r="D27" s="160">
        <f t="shared" si="0"/>
        <v>100</v>
      </c>
    </row>
    <row r="28" spans="1:4" customFormat="1" ht="13.5" customHeight="1" x14ac:dyDescent="0.25">
      <c r="A28" s="90" t="s">
        <v>76</v>
      </c>
      <c r="B28" s="89">
        <v>4</v>
      </c>
      <c r="C28" s="89">
        <v>4</v>
      </c>
      <c r="D28" s="161">
        <f t="shared" si="0"/>
        <v>100</v>
      </c>
    </row>
    <row r="29" spans="1:4" customFormat="1" ht="13.5" customHeight="1" x14ac:dyDescent="0.25">
      <c r="A29" s="88" t="s">
        <v>77</v>
      </c>
      <c r="B29" s="172">
        <v>7</v>
      </c>
      <c r="C29" s="171">
        <v>7</v>
      </c>
      <c r="D29" s="160">
        <f t="shared" si="0"/>
        <v>100</v>
      </c>
    </row>
    <row r="30" spans="1:4" customFormat="1" ht="13.5" customHeight="1" x14ac:dyDescent="0.25">
      <c r="A30" s="90" t="s">
        <v>78</v>
      </c>
      <c r="B30" s="89">
        <v>367</v>
      </c>
      <c r="C30" s="89">
        <v>423</v>
      </c>
      <c r="D30" s="161">
        <f t="shared" si="0"/>
        <v>86.761229314420802</v>
      </c>
    </row>
    <row r="31" spans="1:4" customFormat="1" ht="13.5" customHeight="1" x14ac:dyDescent="0.25">
      <c r="A31" s="88" t="s">
        <v>79</v>
      </c>
      <c r="B31" s="172">
        <v>11</v>
      </c>
      <c r="C31" s="171">
        <v>11</v>
      </c>
      <c r="D31" s="160">
        <f t="shared" si="0"/>
        <v>100</v>
      </c>
    </row>
    <row r="32" spans="1:4" customFormat="1" ht="13.5" customHeight="1" x14ac:dyDescent="0.25">
      <c r="A32" s="90" t="s">
        <v>80</v>
      </c>
      <c r="B32" s="89">
        <v>0</v>
      </c>
      <c r="C32" s="89">
        <v>0</v>
      </c>
      <c r="D32" s="161">
        <v>0</v>
      </c>
    </row>
    <row r="33" spans="1:4" customFormat="1" ht="13.5" customHeight="1" x14ac:dyDescent="0.25">
      <c r="A33" s="88" t="s">
        <v>81</v>
      </c>
      <c r="B33" s="172">
        <v>37</v>
      </c>
      <c r="C33" s="171">
        <v>37</v>
      </c>
      <c r="D33" s="160">
        <f t="shared" si="0"/>
        <v>100</v>
      </c>
    </row>
    <row r="34" spans="1:4" customFormat="1" ht="13.5" customHeight="1" x14ac:dyDescent="0.25">
      <c r="A34" s="90" t="s">
        <v>82</v>
      </c>
      <c r="B34" s="89">
        <v>150</v>
      </c>
      <c r="C34" s="89">
        <v>151</v>
      </c>
      <c r="D34" s="161">
        <f t="shared" si="0"/>
        <v>99.337748344370851</v>
      </c>
    </row>
    <row r="35" spans="1:4" customFormat="1" ht="13.5" customHeight="1" x14ac:dyDescent="0.25">
      <c r="A35" s="88" t="s">
        <v>83</v>
      </c>
      <c r="B35" s="172">
        <v>31</v>
      </c>
      <c r="C35" s="171">
        <v>54</v>
      </c>
      <c r="D35" s="160">
        <f t="shared" si="0"/>
        <v>57.407407407407405</v>
      </c>
    </row>
    <row r="36" spans="1:4" customFormat="1" ht="13.5" customHeight="1" x14ac:dyDescent="0.25">
      <c r="A36" s="90" t="s">
        <v>84</v>
      </c>
      <c r="B36" s="89">
        <v>22</v>
      </c>
      <c r="C36" s="89">
        <v>33</v>
      </c>
      <c r="D36" s="161">
        <f t="shared" si="0"/>
        <v>66.666666666666657</v>
      </c>
    </row>
    <row r="37" spans="1:4" customFormat="1" ht="13.5" customHeight="1" x14ac:dyDescent="0.25">
      <c r="A37" s="88" t="s">
        <v>85</v>
      </c>
      <c r="B37" s="172">
        <v>57</v>
      </c>
      <c r="C37" s="171">
        <v>68</v>
      </c>
      <c r="D37" s="160">
        <f t="shared" si="0"/>
        <v>83.82352941176471</v>
      </c>
    </row>
    <row r="38" spans="1:4" customFormat="1" ht="13.5" customHeight="1" x14ac:dyDescent="0.25">
      <c r="A38" s="90" t="s">
        <v>86</v>
      </c>
      <c r="B38" s="89">
        <v>9</v>
      </c>
      <c r="C38" s="89">
        <v>10</v>
      </c>
      <c r="D38" s="161">
        <f t="shared" si="0"/>
        <v>90</v>
      </c>
    </row>
    <row r="39" spans="1:4" customFormat="1" ht="13.5" customHeight="1" x14ac:dyDescent="0.25">
      <c r="A39" s="88" t="s">
        <v>87</v>
      </c>
      <c r="B39" s="172">
        <v>0</v>
      </c>
      <c r="C39" s="171">
        <v>0</v>
      </c>
      <c r="D39" s="160">
        <v>0</v>
      </c>
    </row>
    <row r="40" spans="1:4" customFormat="1" ht="13.5" customHeight="1" x14ac:dyDescent="0.25">
      <c r="A40" s="90" t="s">
        <v>88</v>
      </c>
      <c r="B40" s="89">
        <v>25</v>
      </c>
      <c r="C40" s="89">
        <v>26</v>
      </c>
      <c r="D40" s="161">
        <f t="shared" si="0"/>
        <v>96.15384615384616</v>
      </c>
    </row>
    <row r="41" spans="1:4" customFormat="1" ht="13.5" customHeight="1" x14ac:dyDescent="0.25">
      <c r="A41" s="88" t="s">
        <v>89</v>
      </c>
      <c r="B41" s="172">
        <v>50</v>
      </c>
      <c r="C41" s="171">
        <v>54</v>
      </c>
      <c r="D41" s="160">
        <f t="shared" si="0"/>
        <v>92.592592592592595</v>
      </c>
    </row>
    <row r="42" spans="1:4" customFormat="1" ht="13.5" customHeight="1" x14ac:dyDescent="0.25">
      <c r="A42" s="90" t="s">
        <v>90</v>
      </c>
      <c r="B42" s="89">
        <v>22</v>
      </c>
      <c r="C42" s="89">
        <v>22</v>
      </c>
      <c r="D42" s="161">
        <f t="shared" si="0"/>
        <v>100</v>
      </c>
    </row>
    <row r="43" spans="1:4" customFormat="1" ht="13.5" customHeight="1" x14ac:dyDescent="0.25">
      <c r="A43" s="91" t="s">
        <v>105</v>
      </c>
      <c r="B43" s="173">
        <f>SUM(B44:B45)</f>
        <v>90</v>
      </c>
      <c r="C43" s="173">
        <f>SUM(C44:C45)</f>
        <v>129</v>
      </c>
      <c r="D43" s="174">
        <f t="shared" si="0"/>
        <v>69.767441860465112</v>
      </c>
    </row>
    <row r="44" spans="1:4" customFormat="1" ht="13.5" customHeight="1" x14ac:dyDescent="0.25">
      <c r="A44" s="90" t="s">
        <v>92</v>
      </c>
      <c r="B44" s="89">
        <v>90</v>
      </c>
      <c r="C44" s="89">
        <v>119</v>
      </c>
      <c r="D44" s="161">
        <f t="shared" si="0"/>
        <v>75.630252100840337</v>
      </c>
    </row>
    <row r="45" spans="1:4" customFormat="1" ht="13.5" customHeight="1" x14ac:dyDescent="0.25">
      <c r="A45" s="88" t="s">
        <v>93</v>
      </c>
      <c r="B45" s="88">
        <v>0</v>
      </c>
      <c r="C45" s="88">
        <v>10</v>
      </c>
      <c r="D45" s="160">
        <f t="shared" si="0"/>
        <v>0</v>
      </c>
    </row>
    <row r="46" spans="1:4" ht="1.5" hidden="1" customHeight="1" x14ac:dyDescent="0.25">
      <c r="A46" s="91" t="s">
        <v>123</v>
      </c>
      <c r="B46" s="175">
        <f>B12+B43</f>
        <v>2181</v>
      </c>
      <c r="C46" s="175">
        <f>C12+C43</f>
        <v>2487</v>
      </c>
      <c r="D46" s="176">
        <f t="shared" si="0"/>
        <v>87.696019300361883</v>
      </c>
    </row>
    <row r="47" spans="1:4" ht="12" customHeight="1" x14ac:dyDescent="0.25">
      <c r="D47" s="96"/>
    </row>
    <row r="48" spans="1:4" ht="12" customHeight="1" x14ac:dyDescent="0.25">
      <c r="A48" s="177" t="s">
        <v>124</v>
      </c>
    </row>
    <row r="49" spans="1:4" ht="36.75" customHeight="1" x14ac:dyDescent="0.25">
      <c r="A49" s="212" t="s">
        <v>125</v>
      </c>
      <c r="B49" s="212"/>
      <c r="C49" s="212"/>
      <c r="D49" s="212"/>
    </row>
    <row r="50" spans="1:4" x14ac:dyDescent="0.25">
      <c r="A50" s="133" t="s">
        <v>111</v>
      </c>
      <c r="D50" s="96"/>
    </row>
    <row r="51" spans="1:4" x14ac:dyDescent="0.25">
      <c r="D51" s="96"/>
    </row>
    <row r="52" spans="1:4" x14ac:dyDescent="0.25">
      <c r="D52" s="96"/>
    </row>
    <row r="53" spans="1:4" x14ac:dyDescent="0.25">
      <c r="D53" s="96"/>
    </row>
    <row r="54" spans="1:4" x14ac:dyDescent="0.25">
      <c r="D54" s="96"/>
    </row>
    <row r="55" spans="1:4" x14ac:dyDescent="0.25">
      <c r="D55" s="96"/>
    </row>
    <row r="56" spans="1:4" x14ac:dyDescent="0.25">
      <c r="D56" s="96"/>
    </row>
    <row r="57" spans="1:4" x14ac:dyDescent="0.25">
      <c r="D57" s="96"/>
    </row>
    <row r="58" spans="1:4" x14ac:dyDescent="0.25">
      <c r="D58" s="96"/>
    </row>
    <row r="59" spans="1:4" x14ac:dyDescent="0.25">
      <c r="D59" s="96"/>
    </row>
    <row r="60" spans="1:4" x14ac:dyDescent="0.25">
      <c r="D60" s="96"/>
    </row>
    <row r="61" spans="1:4" x14ac:dyDescent="0.25">
      <c r="D61" s="96"/>
    </row>
    <row r="62" spans="1:4" x14ac:dyDescent="0.25">
      <c r="D62" s="96"/>
    </row>
    <row r="63" spans="1:4" x14ac:dyDescent="0.25">
      <c r="D63" s="96"/>
    </row>
    <row r="64" spans="1:4" x14ac:dyDescent="0.25">
      <c r="D64" s="96"/>
    </row>
    <row r="65" spans="4:4" x14ac:dyDescent="0.25">
      <c r="D65" s="96"/>
    </row>
    <row r="66" spans="4:4" x14ac:dyDescent="0.25">
      <c r="D66" s="96"/>
    </row>
    <row r="67" spans="4:4" x14ac:dyDescent="0.25">
      <c r="D67" s="96"/>
    </row>
    <row r="68" spans="4:4" x14ac:dyDescent="0.25">
      <c r="D68" s="96"/>
    </row>
    <row r="69" spans="4:4" x14ac:dyDescent="0.25">
      <c r="D69" s="96"/>
    </row>
    <row r="70" spans="4:4" x14ac:dyDescent="0.25">
      <c r="D70" s="96"/>
    </row>
    <row r="71" spans="4:4" x14ac:dyDescent="0.25">
      <c r="D71" s="96"/>
    </row>
    <row r="72" spans="4:4" x14ac:dyDescent="0.25">
      <c r="D72" s="96"/>
    </row>
    <row r="73" spans="4:4" x14ac:dyDescent="0.25">
      <c r="D73" s="96"/>
    </row>
    <row r="74" spans="4:4" x14ac:dyDescent="0.25">
      <c r="D74" s="96"/>
    </row>
    <row r="75" spans="4:4" x14ac:dyDescent="0.25">
      <c r="D75" s="96"/>
    </row>
    <row r="76" spans="4:4" x14ac:dyDescent="0.25">
      <c r="D76" s="96"/>
    </row>
    <row r="77" spans="4:4" x14ac:dyDescent="0.25">
      <c r="D77" s="96"/>
    </row>
  </sheetData>
  <mergeCells count="2">
    <mergeCell ref="A6:D6"/>
    <mergeCell ref="A49:D49"/>
  </mergeCells>
  <printOptions horizontalCentered="1"/>
  <pageMargins left="0.51181102362204722" right="0.51181102362204722" top="0.55118110236220474" bottom="0.55118110236220474" header="0.31496062992125984" footer="0.31496062992125984"/>
  <pageSetup scale="95"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0"/>
  <sheetViews>
    <sheetView showGridLines="0" zoomScaleNormal="100" workbookViewId="0">
      <selection activeCell="A36" sqref="A36"/>
    </sheetView>
  </sheetViews>
  <sheetFormatPr baseColWidth="10" defaultColWidth="11.42578125" defaultRowHeight="13.5" x14ac:dyDescent="0.25"/>
  <cols>
    <col min="1" max="1" width="23.42578125" style="2" customWidth="1"/>
    <col min="2" max="4" width="23.140625" style="2" customWidth="1"/>
    <col min="5" max="5" width="2.570312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35">
      <c r="B3" s="4"/>
      <c r="C3" s="4"/>
      <c r="D3" s="4"/>
      <c r="E3" s="5"/>
      <c r="F3" s="6"/>
    </row>
    <row r="4" spans="1:11" customFormat="1" ht="12.75" customHeight="1" x14ac:dyDescent="0.25">
      <c r="B4" s="4"/>
      <c r="C4" s="4"/>
      <c r="D4" s="4"/>
    </row>
    <row r="5" spans="1:11" customFormat="1" ht="31.5" customHeight="1" x14ac:dyDescent="0.25">
      <c r="A5" s="7" t="s">
        <v>28</v>
      </c>
      <c r="B5" s="8"/>
      <c r="C5" s="8"/>
      <c r="D5" s="8"/>
    </row>
    <row r="6" spans="1:11" customFormat="1" ht="16.5" customHeight="1" x14ac:dyDescent="0.25">
      <c r="A6" s="9" t="s">
        <v>2</v>
      </c>
      <c r="C6" s="10"/>
      <c r="D6" s="10"/>
    </row>
    <row r="7" spans="1:11" customFormat="1" ht="9.75" customHeight="1" x14ac:dyDescent="0.35">
      <c r="A7" s="11"/>
      <c r="B7" s="204"/>
      <c r="C7" s="204"/>
      <c r="D7" s="204"/>
    </row>
    <row r="8" spans="1:11" s="15" customFormat="1" ht="27" x14ac:dyDescent="0.25">
      <c r="A8" s="12" t="s">
        <v>3</v>
      </c>
      <c r="B8" s="13" t="s">
        <v>4</v>
      </c>
      <c r="C8" s="13" t="s">
        <v>5</v>
      </c>
      <c r="D8" s="13" t="s">
        <v>6</v>
      </c>
      <c r="E8" s="14"/>
      <c r="F8" s="14"/>
      <c r="G8" s="14"/>
      <c r="H8" s="14"/>
      <c r="I8" s="14"/>
      <c r="J8" s="14"/>
      <c r="K8" s="14"/>
    </row>
    <row r="9" spans="1:11" ht="15.75" hidden="1" x14ac:dyDescent="0.3">
      <c r="A9" s="16" t="s">
        <v>7</v>
      </c>
      <c r="B9" s="17"/>
      <c r="C9" s="17"/>
      <c r="D9" s="18"/>
      <c r="E9"/>
      <c r="F9"/>
      <c r="G9"/>
      <c r="H9"/>
      <c r="I9"/>
      <c r="J9"/>
      <c r="K9"/>
    </row>
    <row r="10" spans="1:11" ht="15.75" x14ac:dyDescent="0.3">
      <c r="A10" s="19" t="s">
        <v>8</v>
      </c>
      <c r="B10" s="20">
        <v>598040.902</v>
      </c>
      <c r="C10" s="20">
        <v>167308.47763000001</v>
      </c>
      <c r="D10" s="21">
        <f t="shared" ref="D10:D12" si="0">(C10/B10)*100</f>
        <v>27.976092784035028</v>
      </c>
      <c r="E10"/>
      <c r="F10"/>
      <c r="G10"/>
      <c r="H10"/>
      <c r="I10"/>
      <c r="J10"/>
      <c r="K10"/>
    </row>
    <row r="11" spans="1:11" ht="15.75" x14ac:dyDescent="0.3">
      <c r="A11" s="22">
        <v>2020</v>
      </c>
      <c r="B11" s="23">
        <v>617347.74199999997</v>
      </c>
      <c r="C11" s="23">
        <v>173008.9394720956</v>
      </c>
      <c r="D11" s="24">
        <f t="shared" si="0"/>
        <v>28.024552080097447</v>
      </c>
      <c r="E11"/>
      <c r="F11"/>
      <c r="G11"/>
      <c r="H11"/>
      <c r="I11"/>
      <c r="J11"/>
      <c r="K11"/>
    </row>
    <row r="12" spans="1:11" ht="15.75" x14ac:dyDescent="0.3">
      <c r="A12" s="25">
        <v>2021</v>
      </c>
      <c r="B12" s="20">
        <v>672172.23400000005</v>
      </c>
      <c r="C12" s="20">
        <v>187436.52413999996</v>
      </c>
      <c r="D12" s="21">
        <f t="shared" si="0"/>
        <v>27.885192910244484</v>
      </c>
      <c r="E12"/>
      <c r="F12"/>
      <c r="G12"/>
      <c r="H12"/>
      <c r="I12"/>
      <c r="J12"/>
      <c r="K12"/>
    </row>
    <row r="13" spans="1:11" ht="15.75" x14ac:dyDescent="0.3">
      <c r="A13" s="22">
        <v>2022</v>
      </c>
      <c r="B13" s="23">
        <v>738205.54500000004</v>
      </c>
      <c r="C13" s="23">
        <v>222435.73100999999</v>
      </c>
      <c r="D13" s="24">
        <f>(C13/B13)*100</f>
        <v>30.131950717059432</v>
      </c>
      <c r="E13"/>
      <c r="F13"/>
      <c r="G13"/>
      <c r="H13"/>
      <c r="I13"/>
      <c r="J13"/>
      <c r="K13"/>
    </row>
    <row r="14" spans="1:11" ht="12" customHeight="1" x14ac:dyDescent="0.25">
      <c r="A14" s="26"/>
      <c r="B14" s="26"/>
      <c r="C14" s="27"/>
      <c r="D14" s="28"/>
      <c r="E14"/>
      <c r="F14"/>
      <c r="G14"/>
      <c r="H14"/>
      <c r="I14"/>
      <c r="J14"/>
      <c r="K14"/>
    </row>
    <row r="15" spans="1:11" ht="20.25" customHeight="1" x14ac:dyDescent="0.3">
      <c r="A15" s="29" t="s">
        <v>29</v>
      </c>
      <c r="B15" s="30">
        <f>B13-B12</f>
        <v>66033.310999999987</v>
      </c>
      <c r="C15" s="30">
        <f t="shared" ref="C15:D15" si="1">C13-C12</f>
        <v>34999.206870000024</v>
      </c>
      <c r="D15" s="30">
        <f t="shared" si="1"/>
        <v>2.2467578068149479</v>
      </c>
      <c r="E15"/>
      <c r="F15"/>
      <c r="G15"/>
      <c r="H15"/>
      <c r="I15"/>
      <c r="J15"/>
      <c r="K15"/>
    </row>
    <row r="16" spans="1:11" ht="15" x14ac:dyDescent="0.25">
      <c r="A16"/>
      <c r="B16"/>
      <c r="C16"/>
      <c r="D16"/>
      <c r="E16"/>
      <c r="F16"/>
      <c r="G16"/>
      <c r="H16"/>
      <c r="I16"/>
      <c r="J16"/>
      <c r="K16"/>
    </row>
    <row r="17" spans="1:11" ht="15" x14ac:dyDescent="0.25">
      <c r="A17" t="str">
        <f>A8</f>
        <v>Año</v>
      </c>
      <c r="B17" t="str">
        <f>B8</f>
        <v>Gasto total ejercido</v>
      </c>
      <c r="C17" t="str">
        <f>C8</f>
        <v>Gasto Ejercido en docentes</v>
      </c>
      <c r="D17" t="str">
        <f>D8</f>
        <v>Costo docente (%)</v>
      </c>
      <c r="E17"/>
      <c r="F17"/>
      <c r="G17"/>
      <c r="H17"/>
      <c r="I17"/>
      <c r="J17"/>
      <c r="K17"/>
    </row>
    <row r="18" spans="1:11" ht="15" x14ac:dyDescent="0.25">
      <c r="A18" t="str">
        <f t="shared" ref="A18:D21" si="2">A10</f>
        <v>2019</v>
      </c>
      <c r="B18">
        <f t="shared" si="2"/>
        <v>598040.902</v>
      </c>
      <c r="C18">
        <f t="shared" si="2"/>
        <v>167308.47763000001</v>
      </c>
      <c r="D18">
        <f t="shared" si="2"/>
        <v>27.976092784035028</v>
      </c>
      <c r="E18"/>
      <c r="F18"/>
      <c r="G18"/>
      <c r="H18"/>
      <c r="I18"/>
      <c r="J18"/>
      <c r="K18"/>
    </row>
    <row r="19" spans="1:11" ht="15" x14ac:dyDescent="0.25">
      <c r="A19">
        <f t="shared" si="2"/>
        <v>2020</v>
      </c>
      <c r="B19">
        <f t="shared" si="2"/>
        <v>617347.74199999997</v>
      </c>
      <c r="C19">
        <f t="shared" si="2"/>
        <v>173008.9394720956</v>
      </c>
      <c r="D19">
        <f t="shared" si="2"/>
        <v>28.024552080097447</v>
      </c>
      <c r="E19"/>
      <c r="F19"/>
      <c r="G19"/>
      <c r="H19"/>
      <c r="I19"/>
      <c r="J19"/>
      <c r="K19"/>
    </row>
    <row r="20" spans="1:11" ht="15" x14ac:dyDescent="0.25">
      <c r="A20">
        <f t="shared" si="2"/>
        <v>2021</v>
      </c>
      <c r="B20">
        <f t="shared" si="2"/>
        <v>672172.23400000005</v>
      </c>
      <c r="C20">
        <f t="shared" si="2"/>
        <v>187436.52413999996</v>
      </c>
      <c r="D20">
        <f t="shared" si="2"/>
        <v>27.885192910244484</v>
      </c>
      <c r="E20"/>
      <c r="F20"/>
      <c r="G20"/>
      <c r="H20"/>
      <c r="I20"/>
      <c r="J20"/>
      <c r="K20"/>
    </row>
    <row r="21" spans="1:11" ht="15" x14ac:dyDescent="0.25">
      <c r="A21">
        <f t="shared" si="2"/>
        <v>2022</v>
      </c>
      <c r="B21">
        <f t="shared" si="2"/>
        <v>738205.54500000004</v>
      </c>
      <c r="C21">
        <f t="shared" si="2"/>
        <v>222435.73100999999</v>
      </c>
      <c r="D21">
        <f t="shared" si="2"/>
        <v>30.131950717059432</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75" x14ac:dyDescent="0.3">
      <c r="A35" s="133" t="s">
        <v>9</v>
      </c>
      <c r="B35" s="31"/>
      <c r="C35" s="31"/>
      <c r="D35" s="31"/>
      <c r="E35"/>
      <c r="F35"/>
      <c r="G35"/>
      <c r="H35"/>
      <c r="I35"/>
      <c r="J35"/>
      <c r="K35"/>
    </row>
    <row r="36" spans="1:11" ht="15.75" x14ac:dyDescent="0.3">
      <c r="A36" s="133" t="s">
        <v>111</v>
      </c>
      <c r="B36" s="31"/>
      <c r="C36" s="31"/>
      <c r="D36" s="31"/>
      <c r="E36"/>
      <c r="F36"/>
      <c r="G36"/>
      <c r="H36"/>
      <c r="I36"/>
      <c r="J36"/>
      <c r="K36"/>
    </row>
    <row r="37" spans="1:11" ht="15.75" x14ac:dyDescent="0.3">
      <c r="A37" s="31"/>
      <c r="B37" s="31"/>
      <c r="C37" s="31"/>
      <c r="D37" s="31"/>
      <c r="E37"/>
      <c r="F37"/>
      <c r="G37"/>
      <c r="H37"/>
      <c r="I37"/>
      <c r="J37"/>
      <c r="K37"/>
    </row>
    <row r="38" spans="1:11" ht="7.5" hidden="1" customHeight="1" x14ac:dyDescent="0.25">
      <c r="A38" s="213"/>
      <c r="B38" s="213"/>
      <c r="C38" s="213"/>
      <c r="D38" s="213"/>
      <c r="E38"/>
      <c r="F38"/>
      <c r="G38"/>
      <c r="H38"/>
      <c r="I38"/>
      <c r="J38"/>
      <c r="K38"/>
    </row>
    <row r="39" spans="1:11" ht="7.5" hidden="1" customHeight="1" x14ac:dyDescent="0.25">
      <c r="A39" s="213"/>
      <c r="B39" s="213"/>
      <c r="C39" s="213"/>
      <c r="D39" s="213"/>
      <c r="E39"/>
      <c r="F39"/>
      <c r="G39"/>
      <c r="H39"/>
      <c r="I39"/>
      <c r="J39"/>
      <c r="K39"/>
    </row>
    <row r="40" spans="1:11" ht="7.5" hidden="1" customHeight="1" x14ac:dyDescent="0.25">
      <c r="A40" s="213"/>
      <c r="B40" s="213"/>
      <c r="C40" s="213"/>
      <c r="D40" s="213"/>
      <c r="E40"/>
      <c r="F40"/>
      <c r="G40"/>
      <c r="H40"/>
      <c r="I40"/>
      <c r="J40"/>
      <c r="K40"/>
    </row>
    <row r="41" spans="1:11" ht="7.5" hidden="1" customHeight="1" x14ac:dyDescent="0.25">
      <c r="A41" s="213"/>
      <c r="B41" s="213"/>
      <c r="C41" s="213"/>
      <c r="D41" s="213"/>
      <c r="E41"/>
      <c r="F41"/>
      <c r="G41"/>
      <c r="H41"/>
      <c r="I41"/>
      <c r="J41"/>
      <c r="K41"/>
    </row>
    <row r="42" spans="1:11" ht="7.5" hidden="1" customHeight="1" x14ac:dyDescent="0.25">
      <c r="A42" s="213"/>
      <c r="B42" s="213"/>
      <c r="C42" s="213"/>
      <c r="D42" s="213"/>
      <c r="E42"/>
      <c r="F42"/>
      <c r="G42"/>
      <c r="H42"/>
      <c r="I42"/>
      <c r="J42"/>
    </row>
    <row r="43" spans="1:11" ht="7.5" hidden="1" customHeight="1" x14ac:dyDescent="0.25">
      <c r="A43" s="213"/>
      <c r="B43" s="213"/>
      <c r="C43" s="213"/>
      <c r="D43" s="213"/>
      <c r="E43"/>
      <c r="F43"/>
      <c r="G43"/>
      <c r="H43"/>
      <c r="I43"/>
      <c r="J43"/>
    </row>
    <row r="44" spans="1:11" ht="7.5" hidden="1" customHeight="1" x14ac:dyDescent="0.25">
      <c r="A44" s="213"/>
      <c r="B44" s="213"/>
      <c r="C44" s="213"/>
      <c r="D44" s="213"/>
      <c r="E44"/>
      <c r="F44"/>
      <c r="G44"/>
      <c r="H44"/>
      <c r="I44"/>
      <c r="J44"/>
    </row>
    <row r="45" spans="1:11" ht="7.5" hidden="1" customHeight="1" x14ac:dyDescent="0.25">
      <c r="A45" s="213"/>
      <c r="B45" s="213"/>
      <c r="C45" s="213"/>
      <c r="D45" s="213"/>
      <c r="E45"/>
      <c r="F45"/>
      <c r="G45"/>
      <c r="H45"/>
      <c r="I45"/>
      <c r="J45"/>
    </row>
    <row r="46" spans="1:11" ht="7.5" hidden="1" customHeight="1" x14ac:dyDescent="0.25">
      <c r="A46" s="213"/>
      <c r="B46" s="213"/>
      <c r="C46" s="213"/>
      <c r="D46" s="213"/>
      <c r="E46"/>
      <c r="F46"/>
      <c r="G46"/>
      <c r="H46"/>
      <c r="I46"/>
      <c r="J46"/>
    </row>
    <row r="47" spans="1:11" ht="15.75" hidden="1" x14ac:dyDescent="0.3">
      <c r="A47" s="31"/>
      <c r="B47" s="31"/>
      <c r="C47" s="31"/>
      <c r="D47" s="31"/>
      <c r="E47"/>
      <c r="F47"/>
      <c r="G47"/>
      <c r="H47"/>
      <c r="I47"/>
      <c r="J47"/>
    </row>
    <row r="48" spans="1:11" ht="15" hidden="1" x14ac:dyDescent="0.3">
      <c r="A48" s="31"/>
      <c r="B48" s="31"/>
      <c r="C48" s="31"/>
      <c r="D48" s="31"/>
      <c r="E48" s="31"/>
      <c r="F48" s="31"/>
      <c r="G48" s="31"/>
      <c r="H48" s="31"/>
      <c r="I48" s="31"/>
      <c r="J48" s="31"/>
    </row>
    <row r="49" spans="1:11" ht="15.75" x14ac:dyDescent="0.3">
      <c r="A49" s="31"/>
      <c r="B49" s="31"/>
      <c r="C49" s="31"/>
      <c r="D49" s="31"/>
      <c r="E49"/>
      <c r="F49" s="31"/>
      <c r="G49"/>
      <c r="H49"/>
      <c r="I49"/>
      <c r="J49"/>
      <c r="K49"/>
    </row>
    <row r="50" spans="1:11" ht="15.75" x14ac:dyDescent="0.3">
      <c r="A50" s="31"/>
      <c r="B50" s="31"/>
      <c r="C50" s="31"/>
      <c r="D50" s="31"/>
      <c r="E50" s="31"/>
      <c r="G50"/>
      <c r="H50"/>
      <c r="I50"/>
      <c r="J50"/>
      <c r="K50"/>
    </row>
  </sheetData>
  <mergeCells count="2">
    <mergeCell ref="B7:D7"/>
    <mergeCell ref="A38:D46"/>
  </mergeCells>
  <pageMargins left="0.51181102362204722" right="0.51181102362204722" top="0.55118110236220474" bottom="0.55118110236220474" header="0.31496062992125984" footer="0.31496062992125984"/>
  <pageSetup scale="9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7A06F2E741BD47BB792ED8F24B0BB8" ma:contentTypeVersion="13" ma:contentTypeDescription="Create a new document." ma:contentTypeScope="" ma:versionID="719ac8a115a9565d05fe23f224502217">
  <xsd:schema xmlns:xsd="http://www.w3.org/2001/XMLSchema" xmlns:xs="http://www.w3.org/2001/XMLSchema" xmlns:p="http://schemas.microsoft.com/office/2006/metadata/properties" xmlns:ns3="d46a8e53-7b63-4ece-beb4-bb676a6b902b" xmlns:ns4="9bd976f3-4949-44a3-8639-97f61bc76e13" targetNamespace="http://schemas.microsoft.com/office/2006/metadata/properties" ma:root="true" ma:fieldsID="06b6e554de98b0b445ec26d7242e5725" ns3:_="" ns4:_="">
    <xsd:import namespace="d46a8e53-7b63-4ece-beb4-bb676a6b902b"/>
    <xsd:import namespace="9bd976f3-4949-44a3-8639-97f61bc76e1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6a8e53-7b63-4ece-beb4-bb676a6b90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d976f3-4949-44a3-8639-97f61bc76e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E33230-07E6-48E4-B308-D2E66BE58AB9}">
  <ds:schemaRefs>
    <ds:schemaRef ds:uri="http://schemas.microsoft.com/sharepoint/v3/contenttype/forms"/>
  </ds:schemaRefs>
</ds:datastoreItem>
</file>

<file path=customXml/itemProps2.xml><?xml version="1.0" encoding="utf-8"?>
<ds:datastoreItem xmlns:ds="http://schemas.openxmlformats.org/officeDocument/2006/customXml" ds:itemID="{DA95B2B4-9960-47E4-9B02-9A9CD58AC7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6a8e53-7b63-4ece-beb4-bb676a6b902b"/>
    <ds:schemaRef ds:uri="9bd976f3-4949-44a3-8639-97f61bc76e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A78B68-EAD1-4347-A1BF-CB2EA2114A3D}">
  <ds:schemaRefs>
    <ds:schemaRef ds:uri="http://purl.org/dc/elements/1.1/"/>
    <ds:schemaRef ds:uri="9bd976f3-4949-44a3-8639-97f61bc76e13"/>
    <ds:schemaRef ds:uri="http://schemas.microsoft.com/office/2006/documentManagement/types"/>
    <ds:schemaRef ds:uri="http://www.w3.org/XML/1998/namespace"/>
    <ds:schemaRef ds:uri="http://purl.org/dc/dcmitype/"/>
    <ds:schemaRef ds:uri="http://purl.org/dc/terms/"/>
    <ds:schemaRef ds:uri="http://schemas.microsoft.com/office/2006/metadata/properties"/>
    <ds:schemaRef ds:uri="d46a8e53-7b63-4ece-beb4-bb676a6b902b"/>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Resumen_general</vt:lpstr>
      <vt:lpstr>reprobacion</vt:lpstr>
      <vt:lpstr>capacitacion</vt:lpstr>
      <vt:lpstr>servtec</vt:lpstr>
      <vt:lpstr>certificación</vt:lpstr>
      <vt:lpstr>evaluación</vt:lpstr>
      <vt:lpstr>becas_ext</vt:lpstr>
      <vt:lpstr>ecolocados</vt:lpstr>
      <vt:lpstr>cd</vt:lpstr>
      <vt:lpstr>eprt</vt:lpstr>
      <vt:lpstr>epr</vt:lpstr>
      <vt:lpstr>egc</vt:lpstr>
      <vt:lpstr>egi</vt:lpstr>
      <vt:lpstr>auto</vt:lpstr>
      <vt:lpstr>capip</vt:lpstr>
      <vt:lpstr>capacitacion!Área_de_impresión</vt:lpstr>
      <vt:lpstr>certificación!Área_de_impresión</vt:lpstr>
      <vt:lpstr>evaluación!Área_de_impresión</vt:lpstr>
      <vt:lpstr>reprobacion!Área_de_impresión</vt:lpstr>
      <vt:lpstr>servtec!Área_de_impresión</vt:lpstr>
      <vt:lpstr>Resumen_general!Títulos_a_imprimir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 DE AZAHALIA MORA TORRES</dc:creator>
  <cp:lastModifiedBy>FLOR DE AZAHALIA MORA TORRES</cp:lastModifiedBy>
  <cp:lastPrinted>2022-08-03T19:43:03Z</cp:lastPrinted>
  <dcterms:created xsi:type="dcterms:W3CDTF">2022-06-30T18:34:08Z</dcterms:created>
  <dcterms:modified xsi:type="dcterms:W3CDTF">2022-08-03T22:07:12Z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0x010100157A06F2E741BD47BB792ED8F24B0BB8</vt:lpwstr>
  </property>
</Properties>
</file>