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USUARIO\Documents\flor\2020\Indicadores 2020\Tercer trimestre\Entregados\"/>
    </mc:Choice>
  </mc:AlternateContent>
  <bookViews>
    <workbookView xWindow="-105" yWindow="-105" windowWidth="19425" windowHeight="10425" activeTab="4"/>
  </bookViews>
  <sheets>
    <sheet name="Resumen_general" sheetId="9" r:id="rId1"/>
    <sheet name="capacitacion" sheetId="10" r:id="rId2"/>
    <sheet name="servtec" sheetId="11" r:id="rId3"/>
    <sheet name="certificación" sheetId="12" r:id="rId4"/>
    <sheet name="becas_ext" sheetId="13" r:id="rId5"/>
    <sheet name="cd" sheetId="1" r:id="rId6"/>
    <sheet name="eprt" sheetId="2" r:id="rId7"/>
    <sheet name="epr" sheetId="3" r:id="rId8"/>
    <sheet name="egc" sheetId="4" r:id="rId9"/>
    <sheet name="egi" sheetId="5" r:id="rId10"/>
    <sheet name="auto" sheetId="6" r:id="rId11"/>
    <sheet name="capip" sheetId="7" r:id="rId12"/>
    <sheet name="cnpr" sheetId="8" r:id="rId13"/>
  </sheets>
  <externalReferences>
    <externalReference r:id="rId14"/>
    <externalReference r:id="rId15"/>
    <externalReference r:id="rId16"/>
  </externalReferences>
  <definedNames>
    <definedName name="_xlnm.Print_Area" localSheetId="10">auto!$A$1:$D$38</definedName>
    <definedName name="_xlnm.Print_Area" localSheetId="1">capacitacion!$A$1:$F$55</definedName>
    <definedName name="_xlnm.Print_Area" localSheetId="11">capip!$A$1:$D$37</definedName>
    <definedName name="_xlnm.Print_Area" localSheetId="5">cd!$A$1:$D$38</definedName>
    <definedName name="_xlnm.Print_Area" localSheetId="12">cnpr!$A$1:$D$38</definedName>
    <definedName name="_xlnm.Print_Area" localSheetId="8">egc!$A$1:$D$39</definedName>
    <definedName name="_xlnm.Print_Area" localSheetId="9">egi!$A$1:$D$39</definedName>
    <definedName name="_xlnm.Print_Area" localSheetId="7">epr!$A$1:$D$37</definedName>
    <definedName name="EntidadDinamico" localSheetId="4">[1]Cat_entidad!$C$2</definedName>
    <definedName name="EntidadDinamico" localSheetId="0">[1]Cat_entidad!$C$2</definedName>
    <definedName name="EntidadDinamico">[2]Cat_entidad!$C$2</definedName>
    <definedName name="_xlnm.Print_Titles" localSheetId="0">Resumen_general!$1:$7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9" l="1"/>
  <c r="B12" i="13" l="1"/>
  <c r="B11" i="13"/>
  <c r="F50" i="13"/>
  <c r="F49" i="13"/>
  <c r="F48" i="13"/>
  <c r="F47"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18" i="13"/>
  <c r="F17" i="13"/>
  <c r="F16" i="13"/>
  <c r="B10" i="13" l="1"/>
  <c r="B9" i="13"/>
  <c r="B8" i="13"/>
  <c r="B12" i="12" l="1"/>
  <c r="I18" i="10" l="1"/>
  <c r="I17" i="10"/>
  <c r="E47" i="10"/>
  <c r="E12" i="9" l="1"/>
  <c r="B17" i="12"/>
  <c r="C17" i="12"/>
  <c r="D17" i="12"/>
  <c r="E17" i="12"/>
  <c r="F17" i="12" s="1"/>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B48" i="12"/>
  <c r="C48" i="12"/>
  <c r="C53" i="12" s="1"/>
  <c r="B9" i="12" s="1"/>
  <c r="D48" i="12"/>
  <c r="E48" i="12"/>
  <c r="F48" i="12"/>
  <c r="F49" i="12"/>
  <c r="F50" i="12"/>
  <c r="F51" i="12"/>
  <c r="F52" i="12"/>
  <c r="B53" i="12"/>
  <c r="B8" i="12" s="1"/>
  <c r="D53" i="12"/>
  <c r="B10" i="12" s="1"/>
  <c r="E53" i="12" l="1"/>
  <c r="F24" i="11"/>
  <c r="F23" i="11"/>
  <c r="F22" i="11"/>
  <c r="F21" i="11"/>
  <c r="F20" i="11"/>
  <c r="F19" i="11"/>
  <c r="F18" i="11"/>
  <c r="F17" i="11"/>
  <c r="E16" i="11"/>
  <c r="F16" i="11" s="1"/>
  <c r="D16" i="11"/>
  <c r="C16" i="11"/>
  <c r="B9" i="11" s="1"/>
  <c r="B16" i="11"/>
  <c r="B8" i="11" s="1"/>
  <c r="B11" i="11"/>
  <c r="B10" i="11"/>
  <c r="F50" i="10"/>
  <c r="F49" i="10"/>
  <c r="F48" i="10"/>
  <c r="D47" i="10"/>
  <c r="C47" i="10"/>
  <c r="B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E16" i="10"/>
  <c r="D16" i="10"/>
  <c r="C16" i="10"/>
  <c r="B16" i="10"/>
  <c r="B51" i="10" s="1"/>
  <c r="B8" i="10" s="1"/>
  <c r="E51" i="10" l="1"/>
  <c r="B11" i="10" s="1"/>
  <c r="E11" i="9" s="1"/>
  <c r="B11" i="12"/>
  <c r="E13" i="9" s="1"/>
  <c r="F53" i="12"/>
  <c r="B12" i="11"/>
  <c r="D51" i="10"/>
  <c r="B10" i="10" s="1"/>
  <c r="F47" i="10"/>
  <c r="C51" i="10"/>
  <c r="B9" i="10" s="1"/>
  <c r="F16" i="10"/>
  <c r="F51" i="10" l="1"/>
  <c r="B12" i="10" s="1"/>
  <c r="E24" i="9"/>
  <c r="E23" i="9"/>
  <c r="E22" i="9"/>
  <c r="E21" i="9"/>
  <c r="E20" i="9"/>
  <c r="E19" i="9"/>
  <c r="E18" i="9"/>
  <c r="E17" i="9"/>
  <c r="F24" i="9" l="1"/>
  <c r="F23" i="9"/>
  <c r="F22" i="9"/>
  <c r="F21" i="9"/>
  <c r="F20" i="9"/>
  <c r="F19" i="9"/>
  <c r="F18" i="9"/>
  <c r="F17" i="9"/>
  <c r="F14" i="9"/>
  <c r="F13" i="9"/>
  <c r="F12" i="9"/>
  <c r="F11" i="9"/>
  <c r="D13" i="1" l="1"/>
  <c r="D13" i="8"/>
  <c r="D13" i="3"/>
  <c r="D13" i="7" l="1"/>
  <c r="D13" i="6"/>
  <c r="D13" i="4"/>
  <c r="D13" i="2"/>
  <c r="D10" i="5" l="1"/>
  <c r="D13" i="5"/>
  <c r="D12" i="5"/>
  <c r="D11" i="5"/>
  <c r="C15" i="8" l="1"/>
  <c r="B15" i="8"/>
  <c r="C15" i="7"/>
  <c r="B15" i="7"/>
  <c r="C15" i="6"/>
  <c r="B15" i="6"/>
  <c r="C15" i="5"/>
  <c r="D15" i="5"/>
  <c r="B15" i="5"/>
  <c r="C15" i="4"/>
  <c r="B15" i="4"/>
  <c r="C15" i="3"/>
  <c r="B15" i="3"/>
  <c r="C15" i="2"/>
  <c r="B15" i="2"/>
  <c r="C15" i="1" l="1"/>
  <c r="B15" i="1"/>
  <c r="D21" i="1"/>
  <c r="C24" i="8"/>
  <c r="B24" i="8"/>
  <c r="A24" i="8"/>
  <c r="C23" i="8"/>
  <c r="B23" i="8"/>
  <c r="A23" i="8"/>
  <c r="C22" i="8"/>
  <c r="B22" i="8"/>
  <c r="A22" i="8"/>
  <c r="C21" i="8"/>
  <c r="B21" i="8"/>
  <c r="A21" i="8"/>
  <c r="C20" i="8"/>
  <c r="B20" i="8"/>
  <c r="A20" i="8"/>
  <c r="C19" i="8"/>
  <c r="B19" i="8"/>
  <c r="A19" i="8"/>
  <c r="C18" i="8"/>
  <c r="B18" i="8"/>
  <c r="A18" i="8"/>
  <c r="D17" i="8"/>
  <c r="C17" i="8"/>
  <c r="B17" i="8"/>
  <c r="A17" i="8"/>
  <c r="D24" i="8"/>
  <c r="D23" i="8"/>
  <c r="D22" i="8"/>
  <c r="D21" i="8"/>
  <c r="D12" i="8"/>
  <c r="D11" i="8"/>
  <c r="D19" i="8" s="1"/>
  <c r="D10" i="8"/>
  <c r="D18" i="8" s="1"/>
  <c r="D24" i="7"/>
  <c r="C24" i="7"/>
  <c r="B24" i="7"/>
  <c r="A24" i="7"/>
  <c r="C23" i="7"/>
  <c r="B23" i="7"/>
  <c r="A23" i="7"/>
  <c r="D22" i="7"/>
  <c r="C22" i="7"/>
  <c r="B22" i="7"/>
  <c r="A22" i="7"/>
  <c r="C21" i="7"/>
  <c r="B21" i="7"/>
  <c r="A21" i="7"/>
  <c r="C20" i="7"/>
  <c r="B20" i="7"/>
  <c r="A20" i="7"/>
  <c r="C19" i="7"/>
  <c r="B19" i="7"/>
  <c r="A19" i="7"/>
  <c r="C18" i="7"/>
  <c r="B18" i="7"/>
  <c r="A18" i="7"/>
  <c r="D17" i="7"/>
  <c r="C17" i="7"/>
  <c r="B17" i="7"/>
  <c r="A17" i="7"/>
  <c r="D23" i="7"/>
  <c r="D21" i="7"/>
  <c r="D12" i="7"/>
  <c r="D11" i="7"/>
  <c r="D19" i="7" s="1"/>
  <c r="D10" i="7"/>
  <c r="D18" i="7" s="1"/>
  <c r="C24" i="6"/>
  <c r="B24" i="6"/>
  <c r="A24" i="6"/>
  <c r="C23" i="6"/>
  <c r="B23" i="6"/>
  <c r="A23" i="6"/>
  <c r="C22" i="6"/>
  <c r="B22" i="6"/>
  <c r="A22" i="6"/>
  <c r="C21" i="6"/>
  <c r="B21" i="6"/>
  <c r="A21" i="6"/>
  <c r="C20" i="6"/>
  <c r="B20" i="6"/>
  <c r="A20" i="6"/>
  <c r="C19" i="6"/>
  <c r="B19" i="6"/>
  <c r="A19" i="6"/>
  <c r="C18" i="6"/>
  <c r="B18" i="6"/>
  <c r="A18" i="6"/>
  <c r="D17" i="6"/>
  <c r="C17" i="6"/>
  <c r="B17" i="6"/>
  <c r="A17" i="6"/>
  <c r="D24" i="6"/>
  <c r="D23" i="6"/>
  <c r="D22" i="6"/>
  <c r="D21" i="6"/>
  <c r="D12" i="6"/>
  <c r="D11" i="6"/>
  <c r="D19" i="6" s="1"/>
  <c r="D10" i="6"/>
  <c r="D18" i="6" s="1"/>
  <c r="D24" i="5"/>
  <c r="C24" i="5"/>
  <c r="B24" i="5"/>
  <c r="A24" i="5"/>
  <c r="D23" i="5"/>
  <c r="C23" i="5"/>
  <c r="B23" i="5"/>
  <c r="A23" i="5"/>
  <c r="D22" i="5"/>
  <c r="C22" i="5"/>
  <c r="B22" i="5"/>
  <c r="A22" i="5"/>
  <c r="D21" i="5"/>
  <c r="C21" i="5"/>
  <c r="B21" i="5"/>
  <c r="A21" i="5"/>
  <c r="D20" i="5"/>
  <c r="C20" i="5"/>
  <c r="B20" i="5"/>
  <c r="A20" i="5"/>
  <c r="D19" i="5"/>
  <c r="C19" i="5"/>
  <c r="B19" i="5"/>
  <c r="A19" i="5"/>
  <c r="D18" i="5"/>
  <c r="C18" i="5"/>
  <c r="B18" i="5"/>
  <c r="A18" i="5"/>
  <c r="D17" i="5"/>
  <c r="C17" i="5"/>
  <c r="B17" i="5"/>
  <c r="A17" i="5"/>
  <c r="C24" i="4"/>
  <c r="B24" i="4"/>
  <c r="A24" i="4"/>
  <c r="C23" i="4"/>
  <c r="B23" i="4"/>
  <c r="A23" i="4"/>
  <c r="C22" i="4"/>
  <c r="B22" i="4"/>
  <c r="A22" i="4"/>
  <c r="C21" i="4"/>
  <c r="B21" i="4"/>
  <c r="A21" i="4"/>
  <c r="C20" i="4"/>
  <c r="B20" i="4"/>
  <c r="A20" i="4"/>
  <c r="C19" i="4"/>
  <c r="B19" i="4"/>
  <c r="A19" i="4"/>
  <c r="C18" i="4"/>
  <c r="B18" i="4"/>
  <c r="A18" i="4"/>
  <c r="D17" i="4"/>
  <c r="C17" i="4"/>
  <c r="B17" i="4"/>
  <c r="A17" i="4"/>
  <c r="D24" i="4"/>
  <c r="D23" i="4"/>
  <c r="D22" i="4"/>
  <c r="D21" i="4"/>
  <c r="D12" i="4"/>
  <c r="D11" i="4"/>
  <c r="D19" i="4" s="1"/>
  <c r="D10" i="4"/>
  <c r="D18" i="4" s="1"/>
  <c r="C24" i="3"/>
  <c r="B24" i="3"/>
  <c r="A24" i="3"/>
  <c r="C23" i="3"/>
  <c r="B23" i="3"/>
  <c r="A23" i="3"/>
  <c r="C22" i="3"/>
  <c r="B22" i="3"/>
  <c r="A22" i="3"/>
  <c r="C21" i="3"/>
  <c r="B21" i="3"/>
  <c r="A21" i="3"/>
  <c r="C20" i="3"/>
  <c r="B20" i="3"/>
  <c r="A20" i="3"/>
  <c r="C19" i="3"/>
  <c r="B19" i="3"/>
  <c r="A19" i="3"/>
  <c r="C18" i="3"/>
  <c r="B18" i="3"/>
  <c r="A18" i="3"/>
  <c r="D17" i="3"/>
  <c r="C17" i="3"/>
  <c r="B17" i="3"/>
  <c r="A17" i="3"/>
  <c r="D24" i="3"/>
  <c r="D23" i="3"/>
  <c r="D22" i="3"/>
  <c r="D21" i="3"/>
  <c r="D12" i="3"/>
  <c r="D11" i="3"/>
  <c r="D19" i="3" s="1"/>
  <c r="D10" i="3"/>
  <c r="D18" i="3" s="1"/>
  <c r="C24" i="2"/>
  <c r="B24" i="2"/>
  <c r="A24" i="2"/>
  <c r="C23" i="2"/>
  <c r="B23" i="2"/>
  <c r="A23" i="2"/>
  <c r="C22" i="2"/>
  <c r="B22" i="2"/>
  <c r="A22" i="2"/>
  <c r="C21" i="2"/>
  <c r="B21" i="2"/>
  <c r="A21" i="2"/>
  <c r="C20" i="2"/>
  <c r="B20" i="2"/>
  <c r="A20" i="2"/>
  <c r="C19" i="2"/>
  <c r="B19" i="2"/>
  <c r="A19" i="2"/>
  <c r="C18" i="2"/>
  <c r="B18" i="2"/>
  <c r="A18" i="2"/>
  <c r="D17" i="2"/>
  <c r="C17" i="2"/>
  <c r="B17" i="2"/>
  <c r="A17" i="2"/>
  <c r="D24" i="2"/>
  <c r="D23" i="2"/>
  <c r="D22" i="2"/>
  <c r="D12" i="2"/>
  <c r="D20" i="2" s="1"/>
  <c r="D11" i="2"/>
  <c r="D19" i="2" s="1"/>
  <c r="D10" i="2"/>
  <c r="D18" i="2" s="1"/>
  <c r="C24" i="1"/>
  <c r="B24" i="1"/>
  <c r="A24" i="1"/>
  <c r="C23" i="1"/>
  <c r="B23" i="1"/>
  <c r="A23" i="1"/>
  <c r="C22" i="1"/>
  <c r="B22" i="1"/>
  <c r="A22" i="1"/>
  <c r="C21" i="1"/>
  <c r="B21" i="1"/>
  <c r="A21" i="1"/>
  <c r="C20" i="1"/>
  <c r="B20" i="1"/>
  <c r="A20" i="1"/>
  <c r="C19" i="1"/>
  <c r="B19" i="1"/>
  <c r="A19" i="1"/>
  <c r="C18" i="1"/>
  <c r="B18" i="1"/>
  <c r="A18" i="1"/>
  <c r="D17" i="1"/>
  <c r="C17" i="1"/>
  <c r="B17" i="1"/>
  <c r="A17" i="1"/>
  <c r="D24" i="1"/>
  <c r="D23" i="1"/>
  <c r="D22" i="1"/>
  <c r="D12" i="1"/>
  <c r="D20" i="1" s="1"/>
  <c r="D11" i="1"/>
  <c r="D19" i="1" s="1"/>
  <c r="D10" i="1"/>
  <c r="D18" i="1" s="1"/>
  <c r="D20" i="8" l="1"/>
  <c r="D15" i="8"/>
  <c r="D20" i="7"/>
  <c r="D15" i="7"/>
  <c r="D20" i="6"/>
  <c r="D15" i="6"/>
  <c r="D20" i="4"/>
  <c r="D15" i="4"/>
  <c r="D20" i="3"/>
  <c r="D15" i="3"/>
  <c r="D15" i="1"/>
  <c r="D21" i="2"/>
  <c r="D15" i="2"/>
</calcChain>
</file>

<file path=xl/sharedStrings.xml><?xml version="1.0" encoding="utf-8"?>
<sst xmlns="http://schemas.openxmlformats.org/spreadsheetml/2006/main" count="273" uniqueCount="114">
  <si>
    <t>Dirección de Evaluación Institucional</t>
  </si>
  <si>
    <t>Cifras en miles de pesos</t>
  </si>
  <si>
    <t>Año</t>
  </si>
  <si>
    <t>Gasto total ejercido</t>
  </si>
  <si>
    <t>Gasto Ejercido en docentes</t>
  </si>
  <si>
    <t>Costo docente (%)</t>
  </si>
  <si>
    <t>Oficinas Nacionales</t>
  </si>
  <si>
    <t>2019</t>
  </si>
  <si>
    <t>Fuente: Dirección de Administración Financiera</t>
  </si>
  <si>
    <t>Presupuesto Reprogramado total</t>
  </si>
  <si>
    <t>Presupuesto
Ejercido Total</t>
  </si>
  <si>
    <t>Evolución del Presupuesto Reprogramado Total</t>
  </si>
  <si>
    <t>Presupuesto Reprogramado
(Recursos Fiscales)</t>
  </si>
  <si>
    <t>Presupuesto Ejercido (Recursos Fiscales)</t>
  </si>
  <si>
    <t>Evolución del Presupuesto Reprogramado
(Recursos fiscales)</t>
  </si>
  <si>
    <t>Presupuesto Reprogramado
(Gasto Corriente)</t>
  </si>
  <si>
    <t>Presupuesto Ejercido (Gasto Corriente)</t>
  </si>
  <si>
    <t xml:space="preserve">Evolución del Gasto Corriente </t>
  </si>
  <si>
    <t>Presupuesto Reprogramado
(Gasto de Inversión)</t>
  </si>
  <si>
    <t>Presupuesto Ejercido (Gasto de Inversión)</t>
  </si>
  <si>
    <t>Evolución del Gasto de Inversión</t>
  </si>
  <si>
    <t>Presupuesto Ejercido Total</t>
  </si>
  <si>
    <t>Ingresos Propios ejercidos</t>
  </si>
  <si>
    <t>Índice de Autofinancimiento</t>
  </si>
  <si>
    <t>Ingresos Propios Programados</t>
  </si>
  <si>
    <t>Ingresos Propios captados</t>
  </si>
  <si>
    <t>Captación de Ingresos Propios</t>
  </si>
  <si>
    <t>Presupuesto reprogramado (partidas restringidas)</t>
  </si>
  <si>
    <t>Presupuesto Ejercido
(Partidas Restringidas)</t>
  </si>
  <si>
    <t>Índice de Cumplimiento de Partidas Restringidas</t>
  </si>
  <si>
    <t>Coordinación de Análisis Estadístico</t>
  </si>
  <si>
    <t>2019-2020</t>
  </si>
  <si>
    <t>COSTO DOCENTE (%)
TERCER TRIMESTRE, EJERCICIO 2020</t>
  </si>
  <si>
    <t>EVOLUCIÓN DEL PRESUPUESTO REPROGRAMADO TOTAL (%)
TERCER TRIMESTRE, EJERCICIO 2020</t>
  </si>
  <si>
    <t>EVOLUCIÓN DEL PRESUPUESTO REPROGRAMADO (%)
TERCER TRIMESTRE, EJERCICIO 2020</t>
  </si>
  <si>
    <t>EVOLUCIÓN DEL GASTO CORRIENTE (%)
TERCER TRIMESTRE, EJERCICIO 2020</t>
  </si>
  <si>
    <t>EVOLUCIÓN DEL GASTO DE INVERSIÓN (%)
TERCER TRIMESTRE, EJERCICIO 2020</t>
  </si>
  <si>
    <t>AUTOFINANCIAMIENTO (%)
TERCER TRIMESTRE, EJERCICIO 2020</t>
  </si>
  <si>
    <t>CAPTACIÓN DE INGRESOS PROPIOS (%)
TERCER TRIMESTRE, EJERCICIO 2020</t>
  </si>
  <si>
    <t>CUMPLIMIENTO DE NORMATIVIDAD DE PARTIDAS RESTRINGIDAS (%)
TERCER TRIMESTRE, EJERCICIO 2020</t>
  </si>
  <si>
    <t>Fecha de corte: 30 de septiembre 2020</t>
  </si>
  <si>
    <t>Cifras al Tercer Trimestre  de cada Ejercicio Fiscal</t>
  </si>
  <si>
    <t>No.</t>
  </si>
  <si>
    <t>INDICADOR</t>
  </si>
  <si>
    <t>INDICADORES EDUCATIVOS</t>
  </si>
  <si>
    <t>Personas Capacitadas</t>
  </si>
  <si>
    <t>Servicios Tecnológicos Proporcionados</t>
  </si>
  <si>
    <t>Certificación de Competencias</t>
  </si>
  <si>
    <t>INDICADORES FINANCIEROS RAMO 11</t>
  </si>
  <si>
    <t>Costo Docente (%)</t>
  </si>
  <si>
    <t>Evolución del Presupuesto Reprogramado Total (%)</t>
  </si>
  <si>
    <t>Evolución del Presupuesto Reprogramado (%)</t>
  </si>
  <si>
    <t>Evolución del Gasto Corriente (%)</t>
  </si>
  <si>
    <t>Evolución del Gasto de Inversión (%)</t>
  </si>
  <si>
    <t>Autofinanciamiento (%)</t>
  </si>
  <si>
    <t>Captación de Ingresos Propios (%)</t>
  </si>
  <si>
    <t>Cumplimiento de Normatividad de Partidas Restringidas (%)</t>
  </si>
  <si>
    <t>INDICADORES DEL SISTEMA CONALEP 2020</t>
  </si>
  <si>
    <t>Dif. 2019-2020</t>
  </si>
  <si>
    <t>PERSONAS CAPACITADAS
TERCER TRIMESTRE, EJERCICIO 2020</t>
  </si>
  <si>
    <t>Valor</t>
  </si>
  <si>
    <t>Estatal</t>
  </si>
  <si>
    <t>Aguascalientes</t>
  </si>
  <si>
    <t>Baja California</t>
  </si>
  <si>
    <t>Baja California Sur</t>
  </si>
  <si>
    <t>Campeche</t>
  </si>
  <si>
    <t>Chiapas</t>
  </si>
  <si>
    <t>Chihuahua</t>
  </si>
  <si>
    <t>Coahuila</t>
  </si>
  <si>
    <t>Colima</t>
  </si>
  <si>
    <t>Durango</t>
  </si>
  <si>
    <t>Guanajuato</t>
  </si>
  <si>
    <t>Guerrero</t>
  </si>
  <si>
    <t>Hidalgo</t>
  </si>
  <si>
    <t>Jalisco</t>
  </si>
  <si>
    <t>México</t>
  </si>
  <si>
    <t>Michoacán</t>
  </si>
  <si>
    <t>Morelos</t>
  </si>
  <si>
    <t>Nayarit</t>
  </si>
  <si>
    <t>Nuevo León</t>
  </si>
  <si>
    <t>Puebla</t>
  </si>
  <si>
    <t>Querétaro</t>
  </si>
  <si>
    <t>Quintana Roo</t>
  </si>
  <si>
    <t>San Luis Potosí</t>
  </si>
  <si>
    <t>Sinaloa</t>
  </si>
  <si>
    <t>Sonora</t>
  </si>
  <si>
    <t>Tabasco</t>
  </si>
  <si>
    <t>Tamaulipas</t>
  </si>
  <si>
    <t>Tlaxcala</t>
  </si>
  <si>
    <t>Veracruz</t>
  </si>
  <si>
    <t>Yucatán</t>
  </si>
  <si>
    <t>Zacatecas</t>
  </si>
  <si>
    <t>Federal</t>
  </si>
  <si>
    <t>Distrito Federal</t>
  </si>
  <si>
    <t>Oaxaca</t>
  </si>
  <si>
    <t>Total</t>
  </si>
  <si>
    <t>Fuente:  Dirección de Servicios Tecnológicos y Capacitación</t>
  </si>
  <si>
    <t>SERVICIOS TECNOLÓGICOS PROPORCIONADOS
TERCER TRIMESTRE, EJERCICIO 2020</t>
  </si>
  <si>
    <t>Fecha de corte:30 de septiembre de 2020</t>
  </si>
  <si>
    <t>Fuente: Dirección de Acreditación y Operación de Centros de Evaluación</t>
  </si>
  <si>
    <t>Otros</t>
  </si>
  <si>
    <t>Ciudad de México</t>
  </si>
  <si>
    <t>Fecha de corte: 30 de septiembre de 2020</t>
  </si>
  <si>
    <t>CERTIFICACIÓN DE COMPETENCIAS (%)
TERCER TRIMESTRE, EJERCICIO 2020</t>
  </si>
  <si>
    <t>Fuente:  Dirección de Servicios Tecnológicos y Capacitación (SECyT)</t>
  </si>
  <si>
    <t>Secretaría de Planeación y Desarrollo Institucional</t>
  </si>
  <si>
    <t>Colegios Estatales</t>
  </si>
  <si>
    <t>Sistema CONALEP</t>
  </si>
  <si>
    <t>Fuente: Dirección de Vinculación Institucional, Sistema de Información Ejecutiva (SIE)
Fecha de Corte: 30 de septiembre de 2019</t>
  </si>
  <si>
    <t>Matrícula 2020-2021.1 Dirección de Servicios Educativos. Información preliminar</t>
  </si>
  <si>
    <t>Cobertura de Becados Externos (%)*</t>
  </si>
  <si>
    <t>COBERTURA DE BECADOS EXTERNOS (%)
TERCER TRIMESTRE, EJERCICIO 2020</t>
  </si>
  <si>
    <t>Alumnos Becados</t>
  </si>
  <si>
    <t>* Información preliminar.
**Durante el tercer trimestre del ejercicio fiscal 2020 no se han otorgado becas por lo que no se cuenta con Alumnos Becados, toda vez con fecha 4 de abril de 2019 se realizó la Primera Sesión Ordinaria del Comité Nacional de Becas, en la que los integrantes del comité acordaron realizar la consulta con la Subsecretaría de Educación Media Superior para la definición normativa del ejercicio del presupuesto autorizado al Programa, ya que actualmente los alumnos reciben el beneficio del Programa de Becas para el Bienestar Benito Juárez, y conforme a lo establecido en las Reglas de Operación del Programa no se podrán otorgar dos apoyos económico pagados con recursos de origen federal, con el mismo objetivo y conforme a lo establecido en el decreto por el que se crea la Coordinación Nacional de Becas para el Bienestar Benito Juárez, establece en el artículo segundo transitorio que: Las Becas para el Bienestar Benito Juárez a que se refiere el presente Decreto, se ejecutarán con cargo a los recursos aprobados para los Programas Presupuestarios: i) S243 “Programa Nacional de Becas, de educación básica y media superior y superior”.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</si>
</sst>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_-&quot;$&quot;* #,##0.0_-;\-&quot;$&quot;* #,##0.0_-;_-&quot;$&quot;* &quot;-&quot;?_-;_-@_-"/>
    <numFmt numFmtId="166" formatCode="#,##0.0"/>
    <numFmt numFmtId="167" formatCode="0.0_ ;\-0.0\ "/>
    <numFmt numFmtId="168" formatCode="0.0%"/>
    <numFmt numFmtId="169" formatCode="_-* #,##0.0_-;\-* #,##0.0_-;_-* &quot;-&quot;??_-;_-@_-"/>
  </numFmts>
  <fonts count="34" x14ac:knownFonts="1">
    <font>
      <sz val="11"/>
      <color theme="1"/>
      <name val="Calibri"/>
      <family val="2"/>
      <scheme val="minor"/>
    </font>
    <font>
      <sz val="11"/>
      <color theme="0"/>
      <name val="Calibri"/>
      <family val="2"/>
      <scheme val="minor"/>
    </font>
    <font>
      <sz val="10"/>
      <name val="Arial"/>
      <family val="2"/>
    </font>
    <font>
      <b/>
      <sz val="10"/>
      <color theme="1"/>
      <name val="Montserrat"/>
    </font>
    <font>
      <b/>
      <sz val="8"/>
      <color theme="1"/>
      <name val="Montserrat"/>
    </font>
    <font>
      <sz val="12"/>
      <name val="Montserrat"/>
    </font>
    <font>
      <sz val="12"/>
      <color indexed="8"/>
      <name val="Montserrat"/>
    </font>
    <font>
      <b/>
      <sz val="8"/>
      <color indexed="8"/>
      <name val="Montserrat"/>
    </font>
    <font>
      <b/>
      <sz val="9"/>
      <color theme="1"/>
      <name val="Montserrat"/>
    </font>
    <font>
      <sz val="9"/>
      <color theme="1"/>
      <name val="Montserrat"/>
    </font>
    <font>
      <sz val="10"/>
      <color theme="1"/>
      <name val="Montserrat"/>
    </font>
    <font>
      <sz val="10"/>
      <name val="Montserrat"/>
    </font>
    <font>
      <sz val="10"/>
      <color theme="1"/>
      <name val="Calibri"/>
      <family val="2"/>
      <scheme val="minor"/>
    </font>
    <font>
      <b/>
      <sz val="10"/>
      <color theme="1"/>
      <name val="Calibri"/>
      <family val="2"/>
      <scheme val="minor"/>
    </font>
    <font>
      <sz val="8"/>
      <color theme="1"/>
      <name val="Montserrat"/>
    </font>
    <font>
      <sz val="11"/>
      <color theme="1"/>
      <name val="Montserrat"/>
    </font>
    <font>
      <sz val="11"/>
      <color theme="1"/>
      <name val="Calibri"/>
      <family val="2"/>
      <scheme val="minor"/>
    </font>
    <font>
      <sz val="8"/>
      <name val="Montserrat ExtraBold"/>
    </font>
    <font>
      <b/>
      <sz val="7"/>
      <name val="Montserrat"/>
    </font>
    <font>
      <i/>
      <sz val="10"/>
      <color indexed="57"/>
      <name val="Montserrat"/>
    </font>
    <font>
      <b/>
      <sz val="11"/>
      <name val="Montserrat"/>
    </font>
    <font>
      <b/>
      <sz val="9"/>
      <name val="Montserrat"/>
    </font>
    <font>
      <b/>
      <sz val="10"/>
      <name val="Montserrat"/>
    </font>
    <font>
      <b/>
      <sz val="8"/>
      <name val="Montserrat"/>
    </font>
    <font>
      <sz val="8"/>
      <name val="Montserrat"/>
    </font>
    <font>
      <sz val="7"/>
      <name val="Montserrat"/>
    </font>
    <font>
      <b/>
      <sz val="10"/>
      <color theme="1"/>
      <name val="Arial"/>
      <family val="2"/>
    </font>
    <font>
      <i/>
      <sz val="6"/>
      <color theme="1"/>
      <name val="Montserrat"/>
    </font>
    <font>
      <sz val="12"/>
      <color theme="1"/>
      <name val="Montserrat"/>
    </font>
    <font>
      <b/>
      <sz val="9"/>
      <color indexed="8"/>
      <name val="Montserrat"/>
    </font>
    <font>
      <sz val="9"/>
      <color indexed="8"/>
      <name val="Montserrat"/>
    </font>
    <font>
      <sz val="10"/>
      <color indexed="8"/>
      <name val="Arial"/>
      <family val="2"/>
    </font>
    <font>
      <sz val="6"/>
      <color theme="1"/>
      <name val="Montserrat"/>
    </font>
    <font>
      <sz val="7"/>
      <color theme="1"/>
      <name val="Montserrat"/>
    </font>
  </fonts>
  <fills count="11">
    <fill>
      <patternFill patternType="none"/>
    </fill>
    <fill>
      <patternFill patternType="gray125"/>
    </fill>
    <fill>
      <patternFill patternType="solid">
        <fgColor theme="6"/>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4"/>
      </patternFill>
    </fill>
    <fill>
      <patternFill patternType="solid">
        <fgColor theme="4" tint="0.79998168889431442"/>
        <bgColor indexed="65"/>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17">
    <border>
      <left/>
      <right/>
      <top/>
      <bottom/>
      <diagonal/>
    </border>
    <border>
      <left/>
      <right/>
      <top style="thin">
        <color theme="1" tint="0.499984740745262"/>
      </top>
      <bottom style="thin">
        <color theme="1" tint="0.499984740745262"/>
      </bottom>
      <diagonal/>
    </border>
    <border>
      <left/>
      <right/>
      <top style="thin">
        <color theme="0" tint="-0.34998626667073579"/>
      </top>
      <bottom style="thin">
        <color theme="0" tint="-0.34998626667073579"/>
      </bottom>
      <diagonal/>
    </border>
    <border>
      <left/>
      <right/>
      <top style="thin">
        <color theme="0" tint="-0.14999847407452621"/>
      </top>
      <bottom style="thin">
        <color theme="0" tint="-0.1499984740745262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14996795556505021"/>
      </top>
      <bottom style="thin">
        <color theme="2" tint="-0.499984740745262"/>
      </bottom>
      <diagonal/>
    </border>
    <border>
      <left/>
      <right/>
      <top style="thin">
        <color theme="0" tint="-0.14996795556505021"/>
      </top>
      <bottom style="thin">
        <color theme="0" tint="-0.499984740745262"/>
      </bottom>
      <diagonal/>
    </border>
    <border>
      <left/>
      <right/>
      <top style="thin">
        <color theme="2" tint="-0.499984740745262"/>
      </top>
      <bottom style="thin">
        <color theme="2" tint="-0.499984740745262"/>
      </bottom>
      <diagonal/>
    </border>
    <border>
      <left/>
      <right/>
      <top style="thin">
        <color theme="2" tint="-0.499984740745262"/>
      </top>
      <bottom/>
      <diagonal/>
    </border>
    <border>
      <left/>
      <right/>
      <top style="thin">
        <color theme="0" tint="-0.14996795556505021"/>
      </top>
      <bottom/>
      <diagonal/>
    </border>
    <border>
      <left/>
      <right/>
      <top/>
      <bottom style="thin">
        <color theme="2" tint="-0.499984740745262"/>
      </bottom>
      <diagonal/>
    </border>
  </borders>
  <cellStyleXfs count="8">
    <xf numFmtId="0" fontId="0" fillId="0" borderId="0"/>
    <xf numFmtId="0" fontId="1" fillId="2" borderId="0" applyNumberFormat="0" applyBorder="0" applyAlignment="0" applyProtection="0"/>
    <xf numFmtId="0" fontId="2" fillId="0" borderId="0"/>
    <xf numFmtId="0" fontId="2" fillId="0" borderId="0"/>
    <xf numFmtId="43" fontId="16" fillId="0" borderId="0" applyFont="0" applyFill="0" applyBorder="0" applyAlignment="0" applyProtection="0"/>
    <xf numFmtId="9" fontId="16" fillId="0" borderId="0" applyFont="0" applyFill="0" applyBorder="0" applyAlignment="0" applyProtection="0"/>
    <xf numFmtId="0" fontId="1" fillId="5" borderId="0" applyNumberFormat="0" applyBorder="0" applyAlignment="0" applyProtection="0"/>
    <xf numFmtId="0" fontId="16" fillId="6" borderId="0" applyNumberFormat="0" applyBorder="0" applyAlignment="0" applyProtection="0"/>
  </cellStyleXfs>
  <cellXfs count="145">
    <xf numFmtId="0" fontId="0" fillId="0" borderId="0" xfId="0"/>
    <xf numFmtId="0" fontId="0" fillId="0" borderId="0" xfId="0" applyAlignment="1">
      <alignment horizontal="center"/>
    </xf>
    <xf numFmtId="0" fontId="3" fillId="3" borderId="0" xfId="1" applyFont="1" applyFill="1" applyBorder="1" applyAlignment="1">
      <alignment horizontal="centerContinuous" vertical="center" readingOrder="1"/>
    </xf>
    <xf numFmtId="0" fontId="4" fillId="0" borderId="0" xfId="0" applyFont="1"/>
    <xf numFmtId="0" fontId="5" fillId="0" borderId="0" xfId="0" applyFont="1" applyFill="1" applyAlignment="1">
      <alignment horizontal="center" vertical="center"/>
    </xf>
    <xf numFmtId="0" fontId="6" fillId="0" borderId="0"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left"/>
    </xf>
    <xf numFmtId="165" fontId="10" fillId="0" borderId="0" xfId="0" applyNumberFormat="1" applyFont="1"/>
    <xf numFmtId="166" fontId="10" fillId="0" borderId="0" xfId="0" applyNumberFormat="1" applyFont="1"/>
    <xf numFmtId="0" fontId="9" fillId="0" borderId="0" xfId="0" applyFont="1"/>
    <xf numFmtId="0" fontId="11" fillId="4" borderId="2" xfId="0" applyFont="1" applyFill="1" applyBorder="1" applyAlignment="1">
      <alignment horizontal="center"/>
    </xf>
    <xf numFmtId="165" fontId="10" fillId="4" borderId="2" xfId="0" applyNumberFormat="1" applyFont="1" applyFill="1" applyBorder="1"/>
    <xf numFmtId="167" fontId="10" fillId="4" borderId="2" xfId="0" applyNumberFormat="1" applyFont="1" applyFill="1" applyBorder="1"/>
    <xf numFmtId="0" fontId="10" fillId="0" borderId="3" xfId="0" applyFont="1" applyBorder="1" applyAlignment="1">
      <alignment horizontal="center"/>
    </xf>
    <xf numFmtId="165" fontId="10" fillId="0" borderId="3" xfId="0" applyNumberFormat="1" applyFont="1" applyBorder="1"/>
    <xf numFmtId="167" fontId="10" fillId="0" borderId="3" xfId="0" applyNumberFormat="1" applyFont="1" applyBorder="1"/>
    <xf numFmtId="0" fontId="10" fillId="4" borderId="2" xfId="0" applyFont="1" applyFill="1" applyBorder="1" applyAlignment="1">
      <alignment horizontal="center"/>
    </xf>
    <xf numFmtId="0" fontId="12" fillId="0" borderId="0" xfId="0" applyFont="1"/>
    <xf numFmtId="0" fontId="13" fillId="0" borderId="0" xfId="0" applyFont="1"/>
    <xf numFmtId="0" fontId="3" fillId="3" borderId="0" xfId="0" applyFont="1" applyFill="1" applyAlignment="1">
      <alignment horizontal="center"/>
    </xf>
    <xf numFmtId="166" fontId="3" fillId="3" borderId="0" xfId="0" applyNumberFormat="1" applyFont="1" applyFill="1"/>
    <xf numFmtId="0" fontId="0" fillId="0" borderId="0" xfId="0" applyAlignment="1">
      <alignment vertical="center"/>
    </xf>
    <xf numFmtId="0" fontId="0" fillId="0" borderId="0" xfId="0" applyAlignment="1">
      <alignment horizontal="center" vertical="center"/>
    </xf>
    <xf numFmtId="0" fontId="9" fillId="0" borderId="0" xfId="0" applyFont="1" applyAlignment="1">
      <alignment horizontal="center" vertical="center"/>
    </xf>
    <xf numFmtId="3" fontId="3" fillId="3" borderId="0" xfId="0" applyNumberFormat="1" applyFont="1" applyFill="1"/>
    <xf numFmtId="0" fontId="0" fillId="0" borderId="0" xfId="0" applyAlignment="1">
      <alignment wrapText="1"/>
    </xf>
    <xf numFmtId="0" fontId="0" fillId="0" borderId="0" xfId="0" applyAlignment="1">
      <alignment vertical="center" wrapText="1"/>
    </xf>
    <xf numFmtId="0" fontId="10" fillId="0" borderId="0" xfId="0" applyFont="1" applyAlignment="1">
      <alignment horizontal="right"/>
    </xf>
    <xf numFmtId="0" fontId="14" fillId="0" borderId="0" xfId="0" applyFont="1" applyAlignment="1">
      <alignment horizontal="right"/>
    </xf>
    <xf numFmtId="0" fontId="15" fillId="0" borderId="0" xfId="0" applyFont="1" applyAlignment="1">
      <alignment horizontal="center"/>
    </xf>
    <xf numFmtId="0" fontId="15" fillId="0" borderId="0" xfId="0" applyFont="1"/>
    <xf numFmtId="0" fontId="11" fillId="0" borderId="0" xfId="3" applyFont="1"/>
    <xf numFmtId="0" fontId="3" fillId="3" borderId="0" xfId="1" applyFont="1" applyFill="1" applyBorder="1" applyAlignment="1">
      <alignment horizontal="centerContinuous" vertical="center" wrapText="1" readingOrder="1"/>
    </xf>
    <xf numFmtId="168" fontId="12" fillId="0" borderId="0" xfId="5" applyNumberFormat="1" applyFont="1"/>
    <xf numFmtId="167" fontId="13" fillId="0" borderId="0" xfId="0" applyNumberFormat="1" applyFont="1"/>
    <xf numFmtId="43" fontId="12" fillId="0" borderId="0" xfId="4" applyFont="1"/>
    <xf numFmtId="164" fontId="9" fillId="0" borderId="0" xfId="0" applyNumberFormat="1" applyFont="1"/>
    <xf numFmtId="43" fontId="9" fillId="0" borderId="0" xfId="4" applyFont="1"/>
    <xf numFmtId="169" fontId="9" fillId="0" borderId="0" xfId="4" applyNumberFormat="1" applyFont="1"/>
    <xf numFmtId="168" fontId="9" fillId="0" borderId="0" xfId="5" applyNumberFormat="1" applyFont="1"/>
    <xf numFmtId="164" fontId="7" fillId="0" borderId="0" xfId="0" applyNumberFormat="1" applyFont="1" applyFill="1" applyBorder="1" applyAlignment="1">
      <alignment horizontal="center"/>
    </xf>
    <xf numFmtId="0" fontId="11" fillId="0" borderId="0" xfId="2" applyFont="1"/>
    <xf numFmtId="0" fontId="17" fillId="0" borderId="0" xfId="2" applyFont="1" applyAlignment="1">
      <alignment horizontal="right"/>
    </xf>
    <xf numFmtId="0" fontId="18" fillId="0" borderId="0" xfId="2" applyFont="1" applyAlignment="1">
      <alignment horizontal="right"/>
    </xf>
    <xf numFmtId="0" fontId="19" fillId="0" borderId="0" xfId="2" applyFont="1" applyAlignment="1">
      <alignment vertical="center"/>
    </xf>
    <xf numFmtId="0" fontId="11" fillId="0" borderId="0" xfId="2" applyFont="1" applyAlignment="1">
      <alignment vertical="center"/>
    </xf>
    <xf numFmtId="0" fontId="22" fillId="7" borderId="7"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3" fillId="8" borderId="8" xfId="1" applyFont="1" applyFill="1" applyBorder="1" applyAlignment="1">
      <alignment vertical="center"/>
    </xf>
    <xf numFmtId="0" fontId="22" fillId="8" borderId="9" xfId="1" applyFont="1" applyFill="1" applyBorder="1" applyAlignment="1">
      <alignment vertical="center" wrapText="1"/>
    </xf>
    <xf numFmtId="0" fontId="22" fillId="8" borderId="10" xfId="1" applyFont="1" applyFill="1" applyBorder="1" applyAlignment="1">
      <alignment vertical="center" wrapText="1"/>
    </xf>
    <xf numFmtId="0" fontId="24" fillId="9" borderId="7" xfId="6" applyFont="1" applyFill="1" applyBorder="1" applyAlignment="1">
      <alignment horizontal="center" vertical="center"/>
    </xf>
    <xf numFmtId="0" fontId="24" fillId="9" borderId="7" xfId="6" applyFont="1" applyFill="1" applyBorder="1" applyAlignment="1">
      <alignment vertical="center" wrapText="1"/>
    </xf>
    <xf numFmtId="166" fontId="24" fillId="9" borderId="7" xfId="6" applyNumberFormat="1" applyFont="1" applyFill="1" applyBorder="1" applyAlignment="1">
      <alignment horizontal="right" vertical="center"/>
    </xf>
    <xf numFmtId="168" fontId="11" fillId="0" borderId="0" xfId="5" applyNumberFormat="1" applyFont="1"/>
    <xf numFmtId="0" fontId="24" fillId="0" borderId="7" xfId="6" applyFont="1" applyFill="1" applyBorder="1" applyAlignment="1">
      <alignment horizontal="center" vertical="center"/>
    </xf>
    <xf numFmtId="0" fontId="24" fillId="0" borderId="7" xfId="6" applyFont="1" applyFill="1" applyBorder="1" applyAlignment="1">
      <alignment vertical="center" wrapText="1"/>
    </xf>
    <xf numFmtId="3" fontId="24" fillId="0" borderId="7" xfId="6" applyNumberFormat="1" applyFont="1" applyFill="1" applyBorder="1" applyAlignment="1">
      <alignment horizontal="right" vertical="center"/>
    </xf>
    <xf numFmtId="3" fontId="24" fillId="9" borderId="7" xfId="6" applyNumberFormat="1" applyFont="1" applyFill="1" applyBorder="1" applyAlignment="1">
      <alignment horizontal="right" vertical="center"/>
    </xf>
    <xf numFmtId="0" fontId="25" fillId="0" borderId="0" xfId="6" applyFont="1" applyFill="1" applyBorder="1" applyAlignment="1">
      <alignment vertical="center"/>
    </xf>
    <xf numFmtId="0" fontId="25" fillId="0" borderId="0" xfId="6" applyFont="1" applyFill="1" applyBorder="1" applyAlignment="1">
      <alignment vertical="center" wrapText="1"/>
    </xf>
    <xf numFmtId="3" fontId="25" fillId="0" borderId="0" xfId="6" applyNumberFormat="1" applyFont="1" applyFill="1" applyBorder="1" applyAlignment="1">
      <alignment vertical="center"/>
    </xf>
    <xf numFmtId="0" fontId="23" fillId="8" borderId="4" xfId="1" applyFont="1" applyFill="1" applyBorder="1" applyAlignment="1">
      <alignment vertical="center"/>
    </xf>
    <xf numFmtId="0" fontId="18" fillId="8" borderId="5" xfId="1" applyFont="1" applyFill="1" applyBorder="1" applyAlignment="1">
      <alignment vertical="center"/>
    </xf>
    <xf numFmtId="0" fontId="18" fillId="8" borderId="6" xfId="1" applyFont="1" applyFill="1" applyBorder="1" applyAlignment="1">
      <alignment vertical="center"/>
    </xf>
    <xf numFmtId="0" fontId="24" fillId="0" borderId="7" xfId="7" applyFont="1" applyFill="1" applyBorder="1" applyAlignment="1">
      <alignment horizontal="center" vertical="center"/>
    </xf>
    <xf numFmtId="0" fontId="24" fillId="0" borderId="7" xfId="7" applyFont="1" applyFill="1" applyBorder="1" applyAlignment="1">
      <alignment horizontal="left" vertical="center" wrapText="1"/>
    </xf>
    <xf numFmtId="166" fontId="24" fillId="0" borderId="7" xfId="5" applyNumberFormat="1" applyFont="1" applyFill="1" applyBorder="1" applyAlignment="1">
      <alignment horizontal="right" vertical="center"/>
    </xf>
    <xf numFmtId="166" fontId="24" fillId="0" borderId="7" xfId="5" applyNumberFormat="1" applyFont="1" applyFill="1" applyBorder="1" applyAlignment="1">
      <alignment vertical="center"/>
    </xf>
    <xf numFmtId="166" fontId="11" fillId="0" borderId="0" xfId="2" applyNumberFormat="1" applyFont="1"/>
    <xf numFmtId="0" fontId="24" fillId="9" borderId="7" xfId="6" applyFont="1" applyFill="1" applyBorder="1" applyAlignment="1">
      <alignment horizontal="left" vertical="center" wrapText="1"/>
    </xf>
    <xf numFmtId="166" fontId="24" fillId="9" borderId="7" xfId="5" applyNumberFormat="1" applyFont="1" applyFill="1" applyBorder="1" applyAlignment="1">
      <alignment vertical="center"/>
    </xf>
    <xf numFmtId="0" fontId="26" fillId="3" borderId="0" xfId="1" applyFont="1" applyFill="1" applyBorder="1" applyAlignment="1">
      <alignment horizontal="centerContinuous" vertical="center" readingOrder="1"/>
    </xf>
    <xf numFmtId="0" fontId="27" fillId="0" borderId="0" xfId="0" applyFont="1" applyAlignment="1">
      <alignment vertical="center"/>
    </xf>
    <xf numFmtId="0" fontId="28" fillId="0" borderId="0" xfId="0" applyFont="1" applyAlignment="1">
      <alignment horizontal="center"/>
    </xf>
    <xf numFmtId="0" fontId="28" fillId="0" borderId="0" xfId="0" applyFont="1"/>
    <xf numFmtId="0" fontId="29" fillId="3" borderId="0" xfId="0" applyFont="1" applyFill="1" applyBorder="1" applyAlignment="1">
      <alignment horizontal="center" vertical="center" wrapText="1"/>
    </xf>
    <xf numFmtId="0" fontId="15" fillId="0" borderId="0" xfId="0" applyFont="1" applyFill="1" applyAlignment="1">
      <alignment horizontal="center"/>
    </xf>
    <xf numFmtId="0" fontId="0" fillId="0" borderId="0" xfId="0" applyFont="1"/>
    <xf numFmtId="0" fontId="30" fillId="0" borderId="0" xfId="0" applyFont="1" applyFill="1" applyBorder="1" applyAlignment="1">
      <alignment horizontal="center" vertical="center"/>
    </xf>
    <xf numFmtId="3" fontId="29" fillId="0" borderId="0" xfId="0" applyNumberFormat="1" applyFont="1" applyFill="1" applyBorder="1" applyAlignment="1">
      <alignment horizontal="right" vertical="center"/>
    </xf>
    <xf numFmtId="0" fontId="29" fillId="0" borderId="0" xfId="0" applyFont="1" applyFill="1" applyBorder="1" applyAlignment="1">
      <alignment horizontal="center" vertical="center" wrapText="1"/>
    </xf>
    <xf numFmtId="0" fontId="4" fillId="0" borderId="0" xfId="0" applyFont="1" applyAlignment="1">
      <alignment horizontal="center"/>
    </xf>
    <xf numFmtId="3" fontId="9" fillId="0" borderId="0" xfId="0" applyNumberFormat="1" applyFont="1" applyBorder="1"/>
    <xf numFmtId="0" fontId="8" fillId="0" borderId="11" xfId="0" applyFont="1" applyBorder="1" applyAlignment="1">
      <alignment horizontal="center" vertical="center"/>
    </xf>
    <xf numFmtId="0" fontId="8" fillId="0" borderId="12" xfId="0" applyFont="1" applyBorder="1" applyAlignment="1">
      <alignment horizontal="center" vertical="center"/>
    </xf>
    <xf numFmtId="3" fontId="8" fillId="0" borderId="13" xfId="0" applyNumberFormat="1" applyFont="1" applyBorder="1" applyAlignment="1">
      <alignment horizontal="left" vertical="center"/>
    </xf>
    <xf numFmtId="3" fontId="8" fillId="0" borderId="0" xfId="0" applyNumberFormat="1" applyFont="1" applyBorder="1" applyAlignment="1">
      <alignment horizontal="center" vertical="center"/>
    </xf>
    <xf numFmtId="3" fontId="9" fillId="10" borderId="13" xfId="0" applyNumberFormat="1" applyFont="1" applyFill="1" applyBorder="1"/>
    <xf numFmtId="3" fontId="9" fillId="10" borderId="14" xfId="0" applyNumberFormat="1" applyFont="1" applyFill="1" applyBorder="1"/>
    <xf numFmtId="3" fontId="9" fillId="0" borderId="13" xfId="0" applyNumberFormat="1" applyFont="1" applyBorder="1"/>
    <xf numFmtId="3" fontId="9" fillId="0" borderId="14" xfId="0" applyNumberFormat="1" applyFont="1" applyBorder="1"/>
    <xf numFmtId="3" fontId="9" fillId="10" borderId="0" xfId="0" applyNumberFormat="1" applyFont="1" applyFill="1" applyBorder="1"/>
    <xf numFmtId="3" fontId="8" fillId="10" borderId="13" xfId="0" applyNumberFormat="1" applyFont="1" applyFill="1" applyBorder="1"/>
    <xf numFmtId="3" fontId="8" fillId="10" borderId="14" xfId="0" applyNumberFormat="1" applyFont="1" applyFill="1" applyBorder="1"/>
    <xf numFmtId="0" fontId="8" fillId="0" borderId="0" xfId="0" applyFont="1"/>
    <xf numFmtId="3" fontId="8" fillId="0" borderId="0" xfId="0" applyNumberFormat="1" applyFont="1"/>
    <xf numFmtId="3" fontId="8" fillId="0" borderId="14" xfId="0" applyNumberFormat="1" applyFont="1" applyBorder="1"/>
    <xf numFmtId="0" fontId="9" fillId="0" borderId="0" xfId="0" applyFont="1" applyBorder="1"/>
    <xf numFmtId="0" fontId="24" fillId="0" borderId="0" xfId="3" applyFont="1"/>
    <xf numFmtId="166" fontId="31" fillId="0" borderId="0" xfId="0" applyNumberFormat="1" applyFont="1" applyFill="1" applyAlignment="1">
      <alignment horizontal="center"/>
    </xf>
    <xf numFmtId="0" fontId="31" fillId="0" borderId="0" xfId="0" applyFont="1" applyFill="1" applyAlignment="1">
      <alignment horizontal="center"/>
    </xf>
    <xf numFmtId="0" fontId="31" fillId="0" borderId="0" xfId="0" applyNumberFormat="1" applyFont="1" applyFill="1" applyAlignment="1">
      <alignment horizontal="center"/>
    </xf>
    <xf numFmtId="0" fontId="8" fillId="0" borderId="15" xfId="0" applyNumberFormat="1" applyFont="1" applyBorder="1" applyAlignment="1">
      <alignment horizontal="center" vertical="center"/>
    </xf>
    <xf numFmtId="0" fontId="8" fillId="0" borderId="15" xfId="0" applyFont="1" applyBorder="1" applyAlignment="1">
      <alignment horizontal="center" vertical="center"/>
    </xf>
    <xf numFmtId="3" fontId="8" fillId="0" borderId="13" xfId="0" applyNumberFormat="1" applyFont="1" applyBorder="1" applyAlignment="1">
      <alignment horizontal="center" vertical="center"/>
    </xf>
    <xf numFmtId="3" fontId="9" fillId="10" borderId="16" xfId="0" applyNumberFormat="1" applyFont="1" applyFill="1" applyBorder="1" applyAlignment="1">
      <alignment horizontal="center"/>
    </xf>
    <xf numFmtId="3" fontId="9" fillId="10" borderId="0" xfId="0" applyNumberFormat="1" applyFont="1" applyFill="1" applyBorder="1" applyAlignment="1">
      <alignment horizontal="center"/>
    </xf>
    <xf numFmtId="3" fontId="9" fillId="10" borderId="14" xfId="0" applyNumberFormat="1" applyFont="1" applyFill="1" applyBorder="1" applyAlignment="1">
      <alignment horizontal="center"/>
    </xf>
    <xf numFmtId="3" fontId="9" fillId="0" borderId="13" xfId="0" applyNumberFormat="1" applyFont="1" applyBorder="1" applyAlignment="1">
      <alignment horizontal="center"/>
    </xf>
    <xf numFmtId="3" fontId="8" fillId="0" borderId="0" xfId="0" applyNumberFormat="1" applyFont="1" applyBorder="1"/>
    <xf numFmtId="3" fontId="0" fillId="0" borderId="0" xfId="0" applyNumberFormat="1"/>
    <xf numFmtId="3" fontId="8" fillId="10" borderId="16" xfId="0" applyNumberFormat="1" applyFont="1" applyFill="1" applyBorder="1"/>
    <xf numFmtId="3" fontId="8" fillId="0" borderId="13" xfId="0" applyNumberFormat="1" applyFont="1" applyBorder="1"/>
    <xf numFmtId="3" fontId="9" fillId="10" borderId="16" xfId="0" applyNumberFormat="1" applyFont="1" applyFill="1" applyBorder="1"/>
    <xf numFmtId="3" fontId="8" fillId="10" borderId="0" xfId="0" applyNumberFormat="1" applyFont="1" applyFill="1" applyBorder="1"/>
    <xf numFmtId="9" fontId="0" fillId="0" borderId="0" xfId="5" applyFont="1"/>
    <xf numFmtId="164" fontId="7" fillId="0" borderId="0" xfId="0" applyNumberFormat="1" applyFont="1" applyFill="1" applyBorder="1" applyAlignment="1">
      <alignment horizontal="center"/>
    </xf>
    <xf numFmtId="0" fontId="20" fillId="7" borderId="4" xfId="1" applyFont="1" applyFill="1" applyBorder="1" applyAlignment="1">
      <alignment horizontal="center" vertical="center" wrapText="1"/>
    </xf>
    <xf numFmtId="0" fontId="20" fillId="7" borderId="5" xfId="1" applyFont="1" applyFill="1" applyBorder="1" applyAlignment="1">
      <alignment horizontal="center" vertical="center" wrapText="1"/>
    </xf>
    <xf numFmtId="0" fontId="20" fillId="7" borderId="6" xfId="1" applyFont="1" applyFill="1" applyBorder="1" applyAlignment="1">
      <alignment horizontal="center" vertical="center" wrapText="1"/>
    </xf>
    <xf numFmtId="0" fontId="21" fillId="0" borderId="5" xfId="1" applyFont="1" applyFill="1" applyBorder="1" applyAlignment="1">
      <alignment horizontal="center" vertical="center"/>
    </xf>
    <xf numFmtId="0" fontId="25" fillId="0" borderId="0" xfId="2" applyFont="1" applyAlignment="1">
      <alignment horizontal="justify" vertical="top" wrapText="1"/>
    </xf>
    <xf numFmtId="164" fontId="7" fillId="0" borderId="0" xfId="0" applyNumberFormat="1" applyFont="1" applyFill="1" applyBorder="1" applyAlignment="1">
      <alignment horizontal="center"/>
    </xf>
    <xf numFmtId="0" fontId="32" fillId="0" borderId="0" xfId="0" applyFont="1" applyAlignment="1">
      <alignment horizontal="center"/>
    </xf>
    <xf numFmtId="0" fontId="4" fillId="0" borderId="0" xfId="0" applyFont="1" applyAlignment="1">
      <alignment horizontal="center" vertical="center"/>
    </xf>
    <xf numFmtId="166" fontId="29" fillId="0" borderId="0" xfId="0" applyNumberFormat="1" applyFont="1" applyFill="1" applyBorder="1" applyAlignment="1">
      <alignment horizontal="right" vertical="center"/>
    </xf>
    <xf numFmtId="0" fontId="8" fillId="0" borderId="12" xfId="0" applyFont="1" applyBorder="1" applyAlignment="1">
      <alignment horizontal="right" vertical="center"/>
    </xf>
    <xf numFmtId="166" fontId="8" fillId="0" borderId="0" xfId="0" applyNumberFormat="1" applyFont="1" applyBorder="1" applyAlignment="1">
      <alignment horizontal="right" vertical="center"/>
    </xf>
    <xf numFmtId="166" fontId="9" fillId="10" borderId="14" xfId="0" applyNumberFormat="1" applyFont="1" applyFill="1" applyBorder="1"/>
    <xf numFmtId="166" fontId="9" fillId="10" borderId="13" xfId="0" applyNumberFormat="1" applyFont="1" applyFill="1" applyBorder="1"/>
    <xf numFmtId="166" fontId="9" fillId="0" borderId="13" xfId="0" applyNumberFormat="1" applyFont="1" applyBorder="1"/>
    <xf numFmtId="166" fontId="9" fillId="0" borderId="0" xfId="0" applyNumberFormat="1" applyFont="1" applyBorder="1"/>
    <xf numFmtId="166" fontId="9" fillId="0" borderId="14" xfId="0" applyNumberFormat="1" applyFont="1" applyBorder="1"/>
    <xf numFmtId="166" fontId="9" fillId="10" borderId="0" xfId="0" applyNumberFormat="1" applyFont="1" applyFill="1" applyBorder="1"/>
    <xf numFmtId="166" fontId="8" fillId="10" borderId="0" xfId="0" applyNumberFormat="1" applyFont="1" applyFill="1" applyBorder="1"/>
    <xf numFmtId="166" fontId="8" fillId="10" borderId="14" xfId="0" applyNumberFormat="1" applyFont="1" applyFill="1" applyBorder="1"/>
    <xf numFmtId="166" fontId="8" fillId="0" borderId="0" xfId="0" applyNumberFormat="1" applyFont="1"/>
    <xf numFmtId="0" fontId="33" fillId="0" borderId="0" xfId="0" applyFont="1" applyAlignment="1">
      <alignment horizontal="left" wrapText="1"/>
    </xf>
    <xf numFmtId="0" fontId="33" fillId="0" borderId="0" xfId="0" applyFont="1" applyAlignment="1">
      <alignment horizontal="left"/>
    </xf>
    <xf numFmtId="0" fontId="25" fillId="0" borderId="9" xfId="2" applyFont="1" applyBorder="1" applyAlignment="1">
      <alignment horizontal="left" wrapText="1"/>
    </xf>
  </cellXfs>
  <cellStyles count="8">
    <cellStyle name="20% - Énfasis1" xfId="7" builtinId="30"/>
    <cellStyle name="Énfasis1" xfId="6" builtinId="29"/>
    <cellStyle name="Énfasis3" xfId="1" builtinId="37"/>
    <cellStyle name="Millares" xfId="4" builtinId="3"/>
    <cellStyle name="Normal" xfId="0" builtinId="0"/>
    <cellStyle name="Normal 2" xfId="3"/>
    <cellStyle name="Normal 3 2" xfId="2"/>
    <cellStyle name="Porcentaje" xfId="5" builtinId="5"/>
  </cellStyles>
  <dxfs count="16">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capacitacion!$A$5</c:f>
              <c:strCache>
                <c:ptCount val="1"/>
                <c:pt idx="0">
                  <c:v>PERSONAS CAPACITADAS
TERCER TRIMESTRE, EJERCICIO 2020</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ECA3-465C-8432-8D69DF619D23}"/>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24B6-4286-BA92-A18F2B57A924}"/>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24B6-4286-BA92-A18F2B57A924}"/>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capacitacion!$A$8:$A$11</c:f>
              <c:numCache>
                <c:formatCode>General</c:formatCode>
                <c:ptCount val="4"/>
                <c:pt idx="0">
                  <c:v>2017</c:v>
                </c:pt>
                <c:pt idx="1">
                  <c:v>2018</c:v>
                </c:pt>
                <c:pt idx="2">
                  <c:v>2019</c:v>
                </c:pt>
                <c:pt idx="3">
                  <c:v>2020</c:v>
                </c:pt>
              </c:numCache>
            </c:numRef>
          </c:cat>
          <c:val>
            <c:numRef>
              <c:f>capacitacion!$B$8:$B$11</c:f>
              <c:numCache>
                <c:formatCode>#,##0</c:formatCode>
                <c:ptCount val="4"/>
                <c:pt idx="0">
                  <c:v>100501</c:v>
                </c:pt>
                <c:pt idx="1">
                  <c:v>100359</c:v>
                </c:pt>
                <c:pt idx="2">
                  <c:v>84097</c:v>
                </c:pt>
                <c:pt idx="3">
                  <c:v>57693</c:v>
                </c:pt>
              </c:numCache>
            </c:numRef>
          </c:val>
          <c:smooth val="1"/>
          <c:extLst xmlns:c16r2="http://schemas.microsoft.com/office/drawing/2015/06/chart">
            <c:ext xmlns:c16="http://schemas.microsoft.com/office/drawing/2014/chart" uri="{C3380CC4-5D6E-409C-BE32-E72D297353CC}">
              <c16:uniqueId val="{00000005-24B6-4286-BA92-A18F2B57A924}"/>
            </c:ext>
          </c:extLst>
        </c:ser>
        <c:dLbls>
          <c:dLblPos val="ctr"/>
          <c:showLegendKey val="0"/>
          <c:showVal val="1"/>
          <c:showCatName val="0"/>
          <c:showSerName val="0"/>
          <c:showPercent val="0"/>
          <c:showBubbleSize val="0"/>
        </c:dLbls>
        <c:marker val="1"/>
        <c:smooth val="0"/>
        <c:axId val="433496640"/>
        <c:axId val="433497728"/>
      </c:lineChart>
      <c:catAx>
        <c:axId val="4334966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433497728"/>
        <c:crosses val="autoZero"/>
        <c:auto val="1"/>
        <c:lblAlgn val="ctr"/>
        <c:lblOffset val="100"/>
        <c:noMultiLvlLbl val="0"/>
      </c:catAx>
      <c:valAx>
        <c:axId val="4334977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433496640"/>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auto!$B$17</c:f>
              <c:strCache>
                <c:ptCount val="1"/>
                <c:pt idx="0">
                  <c:v>Presupuesto Ejercido Total</c:v>
                </c:pt>
              </c:strCache>
            </c:strRef>
          </c:tx>
          <c:spPr>
            <a:solidFill>
              <a:schemeClr val="accent2"/>
            </a:solidFill>
            <a:ln>
              <a:noFill/>
            </a:ln>
            <a:effectLst/>
          </c:spPr>
          <c:invertIfNegative val="0"/>
          <c:cat>
            <c:numRef>
              <c:extLst>
                <c:ext xmlns:c15="http://schemas.microsoft.com/office/drawing/2012/chart" uri="{02D57815-91ED-43cb-92C2-25804820EDAC}">
                  <c15:fullRef>
                    <c15:sqref>auto!$A$18:$A$24</c15:sqref>
                  </c15:fullRef>
                </c:ext>
              </c:extLst>
              <c:f>auto!$A$18:$A$21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auto!$B$18:$B$24</c15:sqref>
                  </c15:fullRef>
                </c:ext>
              </c:extLst>
              <c:f>auto!$B$18:$B$21</c:f>
              <c:numCache>
                <c:formatCode>General</c:formatCode>
                <c:ptCount val="4"/>
                <c:pt idx="0">
                  <c:v>998802.51899999997</c:v>
                </c:pt>
                <c:pt idx="1">
                  <c:v>979910</c:v>
                </c:pt>
                <c:pt idx="2">
                  <c:v>930744.07799999998</c:v>
                </c:pt>
                <c:pt idx="3">
                  <c:v>949931.09499999997</c:v>
                </c:pt>
              </c:numCache>
            </c:numRef>
          </c:val>
          <c:extLst xmlns:c16r2="http://schemas.microsoft.com/office/drawing/2015/06/chart">
            <c:ext xmlns:c16="http://schemas.microsoft.com/office/drawing/2014/chart" uri="{C3380CC4-5D6E-409C-BE32-E72D297353CC}">
              <c16:uniqueId val="{00000000-1F88-4A19-8109-E051EE023849}"/>
            </c:ext>
          </c:extLst>
        </c:ser>
        <c:ser>
          <c:idx val="2"/>
          <c:order val="1"/>
          <c:tx>
            <c:strRef>
              <c:f>auto!$C$17</c:f>
              <c:strCache>
                <c:ptCount val="1"/>
                <c:pt idx="0">
                  <c:v>Ingresos Propios ejercidos</c:v>
                </c:pt>
              </c:strCache>
            </c:strRef>
          </c:tx>
          <c:spPr>
            <a:solidFill>
              <a:schemeClr val="accent3"/>
            </a:solidFill>
            <a:ln>
              <a:noFill/>
            </a:ln>
            <a:effectLst/>
          </c:spPr>
          <c:invertIfNegative val="0"/>
          <c:cat>
            <c:numRef>
              <c:extLst>
                <c:ext xmlns:c15="http://schemas.microsoft.com/office/drawing/2012/chart" uri="{02D57815-91ED-43cb-92C2-25804820EDAC}">
                  <c15:fullRef>
                    <c15:sqref>auto!$A$18:$A$24</c15:sqref>
                  </c15:fullRef>
                </c:ext>
              </c:extLst>
              <c:f>auto!$A$18:$A$21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auto!$C$18:$C$24</c15:sqref>
                  </c15:fullRef>
                </c:ext>
              </c:extLst>
              <c:f>auto!$C$18:$C$21</c:f>
              <c:numCache>
                <c:formatCode>General</c:formatCode>
                <c:ptCount val="4"/>
                <c:pt idx="0">
                  <c:v>27359.007000000001</c:v>
                </c:pt>
                <c:pt idx="1">
                  <c:v>19204</c:v>
                </c:pt>
                <c:pt idx="2">
                  <c:v>25363.348000000002</c:v>
                </c:pt>
                <c:pt idx="3">
                  <c:v>16647.958999999999</c:v>
                </c:pt>
              </c:numCache>
            </c:numRef>
          </c:val>
          <c:extLst xmlns:c16r2="http://schemas.microsoft.com/office/drawing/2015/06/chart">
            <c:ext xmlns:c16="http://schemas.microsoft.com/office/drawing/2014/chart" uri="{C3380CC4-5D6E-409C-BE32-E72D297353CC}">
              <c16:uniqueId val="{00000001-1F88-4A19-8109-E051EE023849}"/>
            </c:ext>
          </c:extLst>
        </c:ser>
        <c:dLbls>
          <c:showLegendKey val="0"/>
          <c:showVal val="0"/>
          <c:showCatName val="0"/>
          <c:showSerName val="0"/>
          <c:showPercent val="0"/>
          <c:showBubbleSize val="0"/>
        </c:dLbls>
        <c:gapWidth val="0"/>
        <c:axId val="442899472"/>
        <c:axId val="442894032"/>
      </c:barChart>
      <c:lineChart>
        <c:grouping val="standard"/>
        <c:varyColors val="0"/>
        <c:ser>
          <c:idx val="3"/>
          <c:order val="2"/>
          <c:tx>
            <c:strRef>
              <c:f>auto!$D$17</c:f>
              <c:strCache>
                <c:ptCount val="1"/>
                <c:pt idx="0">
                  <c:v>Índice de Autofinancimiento</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auto!$A$18:$A$24</c15:sqref>
                  </c15:fullRef>
                </c:ext>
              </c:extLst>
              <c:f>auto!$A$18:$A$21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auto!$D$18:$D$24</c15:sqref>
                  </c15:fullRef>
                </c:ext>
              </c:extLst>
              <c:f>auto!$D$18:$D$21</c:f>
              <c:numCache>
                <c:formatCode>General</c:formatCode>
                <c:ptCount val="4"/>
                <c:pt idx="0">
                  <c:v>2.7391808169839029</c:v>
                </c:pt>
                <c:pt idx="1">
                  <c:v>1.9597718157790001</c:v>
                </c:pt>
                <c:pt idx="2">
                  <c:v>2.7250614427223896</c:v>
                </c:pt>
                <c:pt idx="3">
                  <c:v>1.7525438516148375</c:v>
                </c:pt>
              </c:numCache>
            </c:numRef>
          </c:val>
          <c:smooth val="0"/>
          <c:extLst xmlns:c16r2="http://schemas.microsoft.com/office/drawing/2015/06/chart">
            <c:ext xmlns:c16="http://schemas.microsoft.com/office/drawing/2014/chart" uri="{C3380CC4-5D6E-409C-BE32-E72D297353CC}">
              <c16:uniqueId val="{00000002-1F88-4A19-8109-E051EE023849}"/>
            </c:ext>
          </c:extLst>
        </c:ser>
        <c:dLbls>
          <c:showLegendKey val="0"/>
          <c:showVal val="0"/>
          <c:showCatName val="0"/>
          <c:showSerName val="0"/>
          <c:showPercent val="0"/>
          <c:showBubbleSize val="0"/>
        </c:dLbls>
        <c:marker val="1"/>
        <c:smooth val="0"/>
        <c:axId val="442906000"/>
        <c:axId val="442901648"/>
      </c:lineChart>
      <c:catAx>
        <c:axId val="442899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442894032"/>
        <c:crosses val="autoZero"/>
        <c:auto val="1"/>
        <c:lblAlgn val="ctr"/>
        <c:lblOffset val="100"/>
        <c:noMultiLvlLbl val="0"/>
      </c:catAx>
      <c:valAx>
        <c:axId val="4428940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442899472"/>
        <c:crosses val="autoZero"/>
        <c:crossBetween val="between"/>
        <c:dispUnits>
          <c:builtInUnit val="thousands"/>
        </c:dispUnits>
      </c:valAx>
      <c:valAx>
        <c:axId val="44290164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442906000"/>
        <c:crosses val="max"/>
        <c:crossBetween val="between"/>
      </c:valAx>
      <c:catAx>
        <c:axId val="442906000"/>
        <c:scaling>
          <c:orientation val="minMax"/>
        </c:scaling>
        <c:delete val="1"/>
        <c:axPos val="b"/>
        <c:numFmt formatCode="General" sourceLinked="1"/>
        <c:majorTickMark val="out"/>
        <c:minorTickMark val="none"/>
        <c:tickLblPos val="nextTo"/>
        <c:crossAx val="442901648"/>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capip!$B$17</c:f>
              <c:strCache>
                <c:ptCount val="1"/>
                <c:pt idx="0">
                  <c:v>Ingresos Propios Programados</c:v>
                </c:pt>
              </c:strCache>
            </c:strRef>
          </c:tx>
          <c:spPr>
            <a:solidFill>
              <a:schemeClr val="accent2"/>
            </a:solidFill>
            <a:ln>
              <a:noFill/>
            </a:ln>
            <a:effectLst/>
          </c:spPr>
          <c:invertIfNegative val="0"/>
          <c:cat>
            <c:numRef>
              <c:extLst>
                <c:ext xmlns:c15="http://schemas.microsoft.com/office/drawing/2012/chart" uri="{02D57815-91ED-43cb-92C2-25804820EDAC}">
                  <c15:fullRef>
                    <c15:sqref>capip!$A$18:$A$24</c15:sqref>
                  </c15:fullRef>
                </c:ext>
              </c:extLst>
              <c:f>capip!$A$18:$A$21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capip!$B$18:$B$24</c15:sqref>
                  </c15:fullRef>
                </c:ext>
              </c:extLst>
              <c:f>capip!$B$18:$B$21</c:f>
              <c:numCache>
                <c:formatCode>General</c:formatCode>
                <c:ptCount val="4"/>
                <c:pt idx="0">
                  <c:v>37652.199999999997</c:v>
                </c:pt>
                <c:pt idx="1">
                  <c:v>36202.904000000002</c:v>
                </c:pt>
                <c:pt idx="2">
                  <c:v>31360.433000000001</c:v>
                </c:pt>
                <c:pt idx="3">
                  <c:v>35617.841999999997</c:v>
                </c:pt>
              </c:numCache>
            </c:numRef>
          </c:val>
          <c:extLst xmlns:c16r2="http://schemas.microsoft.com/office/drawing/2015/06/chart">
            <c:ext xmlns:c16="http://schemas.microsoft.com/office/drawing/2014/chart" uri="{C3380CC4-5D6E-409C-BE32-E72D297353CC}">
              <c16:uniqueId val="{00000000-1D65-4E6D-8BDB-3582C29AAD75}"/>
            </c:ext>
          </c:extLst>
        </c:ser>
        <c:ser>
          <c:idx val="2"/>
          <c:order val="1"/>
          <c:tx>
            <c:strRef>
              <c:f>capip!$C$17</c:f>
              <c:strCache>
                <c:ptCount val="1"/>
                <c:pt idx="0">
                  <c:v>Ingresos Propios captados</c:v>
                </c:pt>
              </c:strCache>
            </c:strRef>
          </c:tx>
          <c:spPr>
            <a:solidFill>
              <a:schemeClr val="accent3"/>
            </a:solidFill>
            <a:ln>
              <a:noFill/>
            </a:ln>
            <a:effectLst/>
          </c:spPr>
          <c:invertIfNegative val="0"/>
          <c:cat>
            <c:numRef>
              <c:extLst>
                <c:ext xmlns:c15="http://schemas.microsoft.com/office/drawing/2012/chart" uri="{02D57815-91ED-43cb-92C2-25804820EDAC}">
                  <c15:fullRef>
                    <c15:sqref>capip!$A$18:$A$24</c15:sqref>
                  </c15:fullRef>
                </c:ext>
              </c:extLst>
              <c:f>capip!$A$18:$A$21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capip!$C$18:$C$24</c15:sqref>
                  </c15:fullRef>
                </c:ext>
              </c:extLst>
              <c:f>capip!$C$18:$C$21</c:f>
              <c:numCache>
                <c:formatCode>General</c:formatCode>
                <c:ptCount val="4"/>
                <c:pt idx="0">
                  <c:v>36357.722000000002</c:v>
                </c:pt>
                <c:pt idx="1">
                  <c:v>38547</c:v>
                </c:pt>
                <c:pt idx="2">
                  <c:v>35900.04</c:v>
                </c:pt>
                <c:pt idx="3">
                  <c:v>29082.971000000001</c:v>
                </c:pt>
              </c:numCache>
            </c:numRef>
          </c:val>
          <c:extLst xmlns:c16r2="http://schemas.microsoft.com/office/drawing/2015/06/chart">
            <c:ext xmlns:c16="http://schemas.microsoft.com/office/drawing/2014/chart" uri="{C3380CC4-5D6E-409C-BE32-E72D297353CC}">
              <c16:uniqueId val="{00000001-1D65-4E6D-8BDB-3582C29AAD75}"/>
            </c:ext>
          </c:extLst>
        </c:ser>
        <c:dLbls>
          <c:showLegendKey val="0"/>
          <c:showVal val="0"/>
          <c:showCatName val="0"/>
          <c:showSerName val="0"/>
          <c:showPercent val="0"/>
          <c:showBubbleSize val="0"/>
        </c:dLbls>
        <c:gapWidth val="0"/>
        <c:axId val="442903824"/>
        <c:axId val="442895120"/>
      </c:barChart>
      <c:lineChart>
        <c:grouping val="standard"/>
        <c:varyColors val="0"/>
        <c:ser>
          <c:idx val="3"/>
          <c:order val="2"/>
          <c:tx>
            <c:strRef>
              <c:f>capip!$D$17</c:f>
              <c:strCache>
                <c:ptCount val="1"/>
                <c:pt idx="0">
                  <c:v>Captación de Ingresos Propios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capip!$A$18:$A$24</c15:sqref>
                  </c15:fullRef>
                </c:ext>
              </c:extLst>
              <c:f>capip!$A$18:$A$21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capip!$D$18:$D$24</c15:sqref>
                  </c15:fullRef>
                </c:ext>
              </c:extLst>
              <c:f>capip!$D$18:$D$21</c:f>
              <c:numCache>
                <c:formatCode>General</c:formatCode>
                <c:ptCount val="4"/>
                <c:pt idx="0">
                  <c:v>96.562012312693554</c:v>
                </c:pt>
                <c:pt idx="1">
                  <c:v>106.47488389329209</c:v>
                </c:pt>
                <c:pt idx="2">
                  <c:v>114.47558775735016</c:v>
                </c:pt>
                <c:pt idx="3">
                  <c:v>81.652816024058964</c:v>
                </c:pt>
              </c:numCache>
            </c:numRef>
          </c:val>
          <c:smooth val="0"/>
          <c:extLst xmlns:c16r2="http://schemas.microsoft.com/office/drawing/2015/06/chart">
            <c:ext xmlns:c16="http://schemas.microsoft.com/office/drawing/2014/chart" uri="{C3380CC4-5D6E-409C-BE32-E72D297353CC}">
              <c16:uniqueId val="{00000002-1D65-4E6D-8BDB-3582C29AAD75}"/>
            </c:ext>
          </c:extLst>
        </c:ser>
        <c:dLbls>
          <c:showLegendKey val="0"/>
          <c:showVal val="0"/>
          <c:showCatName val="0"/>
          <c:showSerName val="0"/>
          <c:showPercent val="0"/>
          <c:showBubbleSize val="0"/>
        </c:dLbls>
        <c:marker val="1"/>
        <c:smooth val="0"/>
        <c:axId val="442895664"/>
        <c:axId val="442904912"/>
      </c:lineChart>
      <c:catAx>
        <c:axId val="442903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442895120"/>
        <c:crosses val="autoZero"/>
        <c:auto val="1"/>
        <c:lblAlgn val="ctr"/>
        <c:lblOffset val="100"/>
        <c:noMultiLvlLbl val="0"/>
      </c:catAx>
      <c:valAx>
        <c:axId val="44289512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442903824"/>
        <c:crosses val="autoZero"/>
        <c:crossBetween val="between"/>
        <c:dispUnits>
          <c:builtInUnit val="thousands"/>
        </c:dispUnits>
      </c:valAx>
      <c:valAx>
        <c:axId val="442904912"/>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442895664"/>
        <c:crosses val="max"/>
        <c:crossBetween val="between"/>
      </c:valAx>
      <c:catAx>
        <c:axId val="442895664"/>
        <c:scaling>
          <c:orientation val="minMax"/>
        </c:scaling>
        <c:delete val="1"/>
        <c:axPos val="b"/>
        <c:numFmt formatCode="General" sourceLinked="1"/>
        <c:majorTickMark val="out"/>
        <c:minorTickMark val="none"/>
        <c:tickLblPos val="nextTo"/>
        <c:crossAx val="442904912"/>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cnpr!$B$17</c:f>
              <c:strCache>
                <c:ptCount val="1"/>
                <c:pt idx="0">
                  <c:v>Presupuesto reprogramado (partidas restringidas)</c:v>
                </c:pt>
              </c:strCache>
            </c:strRef>
          </c:tx>
          <c:spPr>
            <a:solidFill>
              <a:schemeClr val="accent2"/>
            </a:solidFill>
            <a:ln>
              <a:noFill/>
            </a:ln>
            <a:effectLst/>
          </c:spPr>
          <c:invertIfNegative val="0"/>
          <c:cat>
            <c:numRef>
              <c:extLst>
                <c:ext xmlns:c15="http://schemas.microsoft.com/office/drawing/2012/chart" uri="{02D57815-91ED-43cb-92C2-25804820EDAC}">
                  <c15:fullRef>
                    <c15:sqref>cnpr!$A$18:$A$24</c15:sqref>
                  </c15:fullRef>
                </c:ext>
              </c:extLst>
              <c:f>cnpr!$A$18:$A$21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cnpr!$B$18:$B$24</c15:sqref>
                  </c15:fullRef>
                </c:ext>
              </c:extLst>
              <c:f>cnpr!$B$18:$B$21</c:f>
              <c:numCache>
                <c:formatCode>General</c:formatCode>
                <c:ptCount val="4"/>
                <c:pt idx="0">
                  <c:v>1009095.7120000001</c:v>
                </c:pt>
                <c:pt idx="1">
                  <c:v>996988</c:v>
                </c:pt>
                <c:pt idx="2">
                  <c:v>936775.68599999999</c:v>
                </c:pt>
                <c:pt idx="3">
                  <c:v>968900.978</c:v>
                </c:pt>
              </c:numCache>
            </c:numRef>
          </c:val>
          <c:extLst xmlns:c16r2="http://schemas.microsoft.com/office/drawing/2015/06/chart">
            <c:ext xmlns:c16="http://schemas.microsoft.com/office/drawing/2014/chart" uri="{C3380CC4-5D6E-409C-BE32-E72D297353CC}">
              <c16:uniqueId val="{00000000-A69C-422F-8100-5BD97085E2B6}"/>
            </c:ext>
          </c:extLst>
        </c:ser>
        <c:ser>
          <c:idx val="2"/>
          <c:order val="1"/>
          <c:tx>
            <c:strRef>
              <c:f>cnpr!$C$17</c:f>
              <c:strCache>
                <c:ptCount val="1"/>
                <c:pt idx="0">
                  <c:v>Presupuesto Ejercido
(Partidas Restringidas)</c:v>
                </c:pt>
              </c:strCache>
            </c:strRef>
          </c:tx>
          <c:spPr>
            <a:solidFill>
              <a:schemeClr val="accent3"/>
            </a:solidFill>
            <a:ln>
              <a:noFill/>
            </a:ln>
            <a:effectLst/>
          </c:spPr>
          <c:invertIfNegative val="0"/>
          <c:cat>
            <c:numRef>
              <c:extLst>
                <c:ext xmlns:c15="http://schemas.microsoft.com/office/drawing/2012/chart" uri="{02D57815-91ED-43cb-92C2-25804820EDAC}">
                  <c15:fullRef>
                    <c15:sqref>cnpr!$A$18:$A$24</c15:sqref>
                  </c15:fullRef>
                </c:ext>
              </c:extLst>
              <c:f>cnpr!$A$18:$A$21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cnpr!$C$18:$C$24</c15:sqref>
                  </c15:fullRef>
                </c:ext>
              </c:extLst>
              <c:f>cnpr!$C$18:$C$21</c:f>
              <c:numCache>
                <c:formatCode>General</c:formatCode>
                <c:ptCount val="4"/>
                <c:pt idx="0">
                  <c:v>998802.51899999997</c:v>
                </c:pt>
                <c:pt idx="1">
                  <c:v>979910</c:v>
                </c:pt>
                <c:pt idx="2">
                  <c:v>930744.07799999998</c:v>
                </c:pt>
                <c:pt idx="3">
                  <c:v>949931.09499999997</c:v>
                </c:pt>
              </c:numCache>
            </c:numRef>
          </c:val>
          <c:extLst xmlns:c16r2="http://schemas.microsoft.com/office/drawing/2015/06/chart">
            <c:ext xmlns:c16="http://schemas.microsoft.com/office/drawing/2014/chart" uri="{C3380CC4-5D6E-409C-BE32-E72D297353CC}">
              <c16:uniqueId val="{00000001-A69C-422F-8100-5BD97085E2B6}"/>
            </c:ext>
          </c:extLst>
        </c:ser>
        <c:dLbls>
          <c:showLegendKey val="0"/>
          <c:showVal val="0"/>
          <c:showCatName val="0"/>
          <c:showSerName val="0"/>
          <c:showPercent val="0"/>
          <c:showBubbleSize val="0"/>
        </c:dLbls>
        <c:gapWidth val="0"/>
        <c:axId val="442900016"/>
        <c:axId val="442896208"/>
      </c:barChart>
      <c:lineChart>
        <c:grouping val="standard"/>
        <c:varyColors val="0"/>
        <c:ser>
          <c:idx val="3"/>
          <c:order val="2"/>
          <c:tx>
            <c:strRef>
              <c:f>cnpr!$D$17</c:f>
              <c:strCache>
                <c:ptCount val="1"/>
                <c:pt idx="0">
                  <c:v>Índice de Cumplimiento de Partidas Restringidas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cnpr!$A$18:$A$24</c15:sqref>
                  </c15:fullRef>
                </c:ext>
              </c:extLst>
              <c:f>cnpr!$A$18:$A$21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cnpr!$D$18:$D$24</c15:sqref>
                  </c15:fullRef>
                </c:ext>
              </c:extLst>
              <c:f>cnpr!$D$18:$D$21</c:f>
              <c:numCache>
                <c:formatCode>General</c:formatCode>
                <c:ptCount val="4"/>
                <c:pt idx="0">
                  <c:v>98.97995870187583</c:v>
                </c:pt>
                <c:pt idx="1">
                  <c:v>98.28704056618534</c:v>
                </c:pt>
                <c:pt idx="2">
                  <c:v>99.356131025800337</c:v>
                </c:pt>
                <c:pt idx="3">
                  <c:v>98.042123660649253</c:v>
                </c:pt>
              </c:numCache>
            </c:numRef>
          </c:val>
          <c:smooth val="0"/>
          <c:extLst xmlns:c16r2="http://schemas.microsoft.com/office/drawing/2015/06/chart">
            <c:ext xmlns:c16="http://schemas.microsoft.com/office/drawing/2014/chart" uri="{C3380CC4-5D6E-409C-BE32-E72D297353CC}">
              <c16:uniqueId val="{00000002-A69C-422F-8100-5BD97085E2B6}"/>
            </c:ext>
          </c:extLst>
        </c:ser>
        <c:dLbls>
          <c:showLegendKey val="0"/>
          <c:showVal val="0"/>
          <c:showCatName val="0"/>
          <c:showSerName val="0"/>
          <c:showPercent val="0"/>
          <c:showBubbleSize val="0"/>
        </c:dLbls>
        <c:marker val="1"/>
        <c:smooth val="0"/>
        <c:axId val="442894576"/>
        <c:axId val="442898928"/>
      </c:lineChart>
      <c:catAx>
        <c:axId val="44290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442896208"/>
        <c:crosses val="autoZero"/>
        <c:auto val="1"/>
        <c:lblAlgn val="ctr"/>
        <c:lblOffset val="100"/>
        <c:noMultiLvlLbl val="0"/>
      </c:catAx>
      <c:valAx>
        <c:axId val="44289620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442900016"/>
        <c:crosses val="autoZero"/>
        <c:crossBetween val="between"/>
        <c:dispUnits>
          <c:builtInUnit val="thousands"/>
        </c:dispUnits>
      </c:valAx>
      <c:valAx>
        <c:axId val="44289892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442894576"/>
        <c:crosses val="max"/>
        <c:crossBetween val="between"/>
      </c:valAx>
      <c:catAx>
        <c:axId val="442894576"/>
        <c:scaling>
          <c:orientation val="minMax"/>
        </c:scaling>
        <c:delete val="1"/>
        <c:axPos val="b"/>
        <c:numFmt formatCode="General" sourceLinked="1"/>
        <c:majorTickMark val="out"/>
        <c:minorTickMark val="none"/>
        <c:tickLblPos val="nextTo"/>
        <c:crossAx val="442898928"/>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servtec!$A$5</c:f>
              <c:strCache>
                <c:ptCount val="1"/>
                <c:pt idx="0">
                  <c:v>SERVICIOS TECNOLÓGICOS PROPORCIONADOS
TERCER TRIMESTRE, EJERCICIO 2020</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679A-42DC-9B38-F91A98D659BC}"/>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DDE0-48D6-BA47-7060CD30611B}"/>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DDE0-48D6-BA47-7060CD30611B}"/>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servtec!$A$8:$A$11</c:f>
              <c:numCache>
                <c:formatCode>General</c:formatCode>
                <c:ptCount val="4"/>
                <c:pt idx="0">
                  <c:v>2017</c:v>
                </c:pt>
                <c:pt idx="1">
                  <c:v>2018</c:v>
                </c:pt>
                <c:pt idx="2">
                  <c:v>2019</c:v>
                </c:pt>
                <c:pt idx="3">
                  <c:v>2020</c:v>
                </c:pt>
              </c:numCache>
            </c:numRef>
          </c:cat>
          <c:val>
            <c:numRef>
              <c:f>servtec!$B$8:$B$11</c:f>
              <c:numCache>
                <c:formatCode>#,##0</c:formatCode>
                <c:ptCount val="4"/>
                <c:pt idx="0">
                  <c:v>12105</c:v>
                </c:pt>
                <c:pt idx="1">
                  <c:v>14297</c:v>
                </c:pt>
                <c:pt idx="2">
                  <c:v>13371</c:v>
                </c:pt>
                <c:pt idx="3">
                  <c:v>4342</c:v>
                </c:pt>
              </c:numCache>
            </c:numRef>
          </c:val>
          <c:smooth val="1"/>
          <c:extLst xmlns:c16r2="http://schemas.microsoft.com/office/drawing/2015/06/chart">
            <c:ext xmlns:c16="http://schemas.microsoft.com/office/drawing/2014/chart" uri="{C3380CC4-5D6E-409C-BE32-E72D297353CC}">
              <c16:uniqueId val="{00000005-DDE0-48D6-BA47-7060CD30611B}"/>
            </c:ext>
          </c:extLst>
        </c:ser>
        <c:dLbls>
          <c:dLblPos val="ctr"/>
          <c:showLegendKey val="0"/>
          <c:showVal val="1"/>
          <c:showCatName val="0"/>
          <c:showSerName val="0"/>
          <c:showPercent val="0"/>
          <c:showBubbleSize val="0"/>
        </c:dLbls>
        <c:marker val="1"/>
        <c:smooth val="0"/>
        <c:axId val="433498272"/>
        <c:axId val="433499360"/>
      </c:lineChart>
      <c:catAx>
        <c:axId val="4334982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433499360"/>
        <c:crosses val="autoZero"/>
        <c:auto val="1"/>
        <c:lblAlgn val="ctr"/>
        <c:lblOffset val="100"/>
        <c:noMultiLvlLbl val="0"/>
      </c:catAx>
      <c:valAx>
        <c:axId val="4334993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433498272"/>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certificación!$A$5</c:f>
              <c:strCache>
                <c:ptCount val="1"/>
                <c:pt idx="0">
                  <c:v>CERTIFICACIÓN DE COMPETENCIAS (%)
TERCER TRIMESTRE, EJERCICIO 2020</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FB94-49CE-883C-C911657F5FA1}"/>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EED5-48FC-8779-0062CD62CD71}"/>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certificación!$A$8:$A$11</c:f>
              <c:numCache>
                <c:formatCode>General</c:formatCode>
                <c:ptCount val="4"/>
                <c:pt idx="0">
                  <c:v>2017</c:v>
                </c:pt>
                <c:pt idx="1">
                  <c:v>2018</c:v>
                </c:pt>
                <c:pt idx="2">
                  <c:v>2019</c:v>
                </c:pt>
                <c:pt idx="3">
                  <c:v>2020</c:v>
                </c:pt>
              </c:numCache>
            </c:numRef>
          </c:cat>
          <c:val>
            <c:numRef>
              <c:f>certificación!$B$8:$B$11</c:f>
              <c:numCache>
                <c:formatCode>#,##0</c:formatCode>
                <c:ptCount val="4"/>
                <c:pt idx="0">
                  <c:v>77583</c:v>
                </c:pt>
                <c:pt idx="1">
                  <c:v>94361</c:v>
                </c:pt>
                <c:pt idx="2">
                  <c:v>103317</c:v>
                </c:pt>
                <c:pt idx="3">
                  <c:v>42661</c:v>
                </c:pt>
              </c:numCache>
            </c:numRef>
          </c:val>
          <c:smooth val="1"/>
          <c:extLst xmlns:c16r2="http://schemas.microsoft.com/office/drawing/2015/06/chart">
            <c:ext xmlns:c16="http://schemas.microsoft.com/office/drawing/2014/chart" uri="{C3380CC4-5D6E-409C-BE32-E72D297353CC}">
              <c16:uniqueId val="{00000005-EED5-48FC-8779-0062CD62CD71}"/>
            </c:ext>
          </c:extLst>
        </c:ser>
        <c:dLbls>
          <c:dLblPos val="ctr"/>
          <c:showLegendKey val="0"/>
          <c:showVal val="1"/>
          <c:showCatName val="0"/>
          <c:showSerName val="0"/>
          <c:showPercent val="0"/>
          <c:showBubbleSize val="0"/>
        </c:dLbls>
        <c:marker val="1"/>
        <c:smooth val="0"/>
        <c:axId val="357477392"/>
        <c:axId val="357482288"/>
      </c:lineChart>
      <c:catAx>
        <c:axId val="3574773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357482288"/>
        <c:crosses val="autoZero"/>
        <c:auto val="1"/>
        <c:lblAlgn val="ctr"/>
        <c:lblOffset val="100"/>
        <c:noMultiLvlLbl val="0"/>
      </c:catAx>
      <c:valAx>
        <c:axId val="3574822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357477392"/>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becas_ext!$A$5</c:f>
              <c:strCache>
                <c:ptCount val="1"/>
                <c:pt idx="0">
                  <c:v>COBERTURA DE BECADOS EXTERNOS (%)
TERCER TRIMESTRE, EJERCICIO 2020</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1994-44C5-A023-F07DE2CDA689}"/>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A697-409F-86DA-046960F0E7FB}"/>
              </c:ext>
            </c:extLst>
          </c:dPt>
          <c:dLbls>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becas_ext!$A$8:$A$11</c:f>
              <c:numCache>
                <c:formatCode>General</c:formatCode>
                <c:ptCount val="4"/>
                <c:pt idx="0">
                  <c:v>2017</c:v>
                </c:pt>
                <c:pt idx="1">
                  <c:v>2018</c:v>
                </c:pt>
                <c:pt idx="2">
                  <c:v>2019</c:v>
                </c:pt>
                <c:pt idx="3">
                  <c:v>2020</c:v>
                </c:pt>
              </c:numCache>
            </c:numRef>
          </c:cat>
          <c:val>
            <c:numRef>
              <c:f>becas_ext!$B$8:$B$11</c:f>
              <c:numCache>
                <c:formatCode>#,##0.0</c:formatCode>
                <c:ptCount val="4"/>
                <c:pt idx="0">
                  <c:v>2.1</c:v>
                </c:pt>
                <c:pt idx="1">
                  <c:v>6.3</c:v>
                </c:pt>
                <c:pt idx="2">
                  <c:v>2.4</c:v>
                </c:pt>
                <c:pt idx="3">
                  <c:v>1</c:v>
                </c:pt>
              </c:numCache>
            </c:numRef>
          </c:val>
          <c:smooth val="1"/>
          <c:extLst xmlns:c16r2="http://schemas.microsoft.com/office/drawing/2015/06/chart">
            <c:ext xmlns:c16="http://schemas.microsoft.com/office/drawing/2014/chart" uri="{C3380CC4-5D6E-409C-BE32-E72D297353CC}">
              <c16:uniqueId val="{00000005-A697-409F-86DA-046960F0E7FB}"/>
            </c:ext>
          </c:extLst>
        </c:ser>
        <c:dLbls>
          <c:dLblPos val="ctr"/>
          <c:showLegendKey val="0"/>
          <c:showVal val="1"/>
          <c:showCatName val="0"/>
          <c:showSerName val="0"/>
          <c:showPercent val="0"/>
          <c:showBubbleSize val="0"/>
        </c:dLbls>
        <c:marker val="1"/>
        <c:smooth val="0"/>
        <c:axId val="520548080"/>
        <c:axId val="520560048"/>
      </c:lineChart>
      <c:catAx>
        <c:axId val="5205480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520560048"/>
        <c:crosses val="autoZero"/>
        <c:auto val="1"/>
        <c:lblAlgn val="ctr"/>
        <c:lblOffset val="100"/>
        <c:noMultiLvlLbl val="0"/>
      </c:catAx>
      <c:valAx>
        <c:axId val="5205600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520548080"/>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cd!$B$17</c:f>
              <c:strCache>
                <c:ptCount val="1"/>
                <c:pt idx="0">
                  <c:v>Gasto total ejercido</c:v>
                </c:pt>
              </c:strCache>
            </c:strRef>
          </c:tx>
          <c:spPr>
            <a:solidFill>
              <a:schemeClr val="accent2"/>
            </a:solidFill>
            <a:ln>
              <a:noFill/>
            </a:ln>
            <a:effectLst/>
          </c:spPr>
          <c:invertIfNegative val="0"/>
          <c:cat>
            <c:strRef>
              <c:extLst>
                <c:ext xmlns:c15="http://schemas.microsoft.com/office/drawing/2012/chart" uri="{02D57815-91ED-43cb-92C2-25804820EDAC}">
                  <c15:fullRef>
                    <c15:sqref>cd!$A$10:$A$13</c15:sqref>
                  </c15:fullRef>
                </c:ext>
              </c:extLst>
              <c:f>cd!$A$10:$A$13</c:f>
              <c:strCache>
                <c:ptCount val="4"/>
                <c:pt idx="0">
                  <c:v>2017</c:v>
                </c:pt>
                <c:pt idx="1">
                  <c:v>2018</c:v>
                </c:pt>
                <c:pt idx="2">
                  <c:v>2019</c:v>
                </c:pt>
                <c:pt idx="3">
                  <c:v>2020</c:v>
                </c:pt>
              </c:strCache>
            </c:strRef>
          </c:cat>
          <c:val>
            <c:numRef>
              <c:extLst>
                <c:ext xmlns:c15="http://schemas.microsoft.com/office/drawing/2012/chart" uri="{02D57815-91ED-43cb-92C2-25804820EDAC}">
                  <c15:fullRef>
                    <c15:sqref>cd!$B$18:$B$24</c15:sqref>
                  </c15:fullRef>
                </c:ext>
              </c:extLst>
              <c:f>cd!$B$18:$B$21</c:f>
              <c:numCache>
                <c:formatCode>General</c:formatCode>
                <c:ptCount val="4"/>
                <c:pt idx="0">
                  <c:v>998802.51899999997</c:v>
                </c:pt>
                <c:pt idx="1">
                  <c:v>979910</c:v>
                </c:pt>
                <c:pt idx="2">
                  <c:v>930744.07799999998</c:v>
                </c:pt>
                <c:pt idx="3">
                  <c:v>949931.09499999997</c:v>
                </c:pt>
              </c:numCache>
            </c:numRef>
          </c:val>
          <c:extLst xmlns:c16r2="http://schemas.microsoft.com/office/drawing/2015/06/chart">
            <c:ext xmlns:c16="http://schemas.microsoft.com/office/drawing/2014/chart" uri="{C3380CC4-5D6E-409C-BE32-E72D297353CC}">
              <c16:uniqueId val="{00000000-D753-45B8-915D-93E6BCBB0C77}"/>
            </c:ext>
          </c:extLst>
        </c:ser>
        <c:ser>
          <c:idx val="2"/>
          <c:order val="1"/>
          <c:tx>
            <c:strRef>
              <c:f>cd!$C$17</c:f>
              <c:strCache>
                <c:ptCount val="1"/>
                <c:pt idx="0">
                  <c:v>Gasto Ejercido en docentes</c:v>
                </c:pt>
              </c:strCache>
            </c:strRef>
          </c:tx>
          <c:spPr>
            <a:solidFill>
              <a:schemeClr val="accent3"/>
            </a:solidFill>
            <a:ln>
              <a:noFill/>
            </a:ln>
            <a:effectLst/>
          </c:spPr>
          <c:invertIfNegative val="0"/>
          <c:cat>
            <c:strRef>
              <c:extLst>
                <c:ext xmlns:c15="http://schemas.microsoft.com/office/drawing/2012/chart" uri="{02D57815-91ED-43cb-92C2-25804820EDAC}">
                  <c15:fullRef>
                    <c15:sqref>cd!$A$10:$A$13</c15:sqref>
                  </c15:fullRef>
                </c:ext>
              </c:extLst>
              <c:f>cd!$A$10:$A$13</c:f>
              <c:strCache>
                <c:ptCount val="4"/>
                <c:pt idx="0">
                  <c:v>2017</c:v>
                </c:pt>
                <c:pt idx="1">
                  <c:v>2018</c:v>
                </c:pt>
                <c:pt idx="2">
                  <c:v>2019</c:v>
                </c:pt>
                <c:pt idx="3">
                  <c:v>2020</c:v>
                </c:pt>
              </c:strCache>
            </c:strRef>
          </c:cat>
          <c:val>
            <c:numRef>
              <c:extLst>
                <c:ext xmlns:c15="http://schemas.microsoft.com/office/drawing/2012/chart" uri="{02D57815-91ED-43cb-92C2-25804820EDAC}">
                  <c15:fullRef>
                    <c15:sqref>cd!$C$18:$C$24</c15:sqref>
                  </c15:fullRef>
                </c:ext>
              </c:extLst>
              <c:f>cd!$C$18:$C$21</c:f>
              <c:numCache>
                <c:formatCode>General</c:formatCode>
                <c:ptCount val="4"/>
                <c:pt idx="0">
                  <c:v>230094.01275999998</c:v>
                </c:pt>
                <c:pt idx="1">
                  <c:v>251110</c:v>
                </c:pt>
                <c:pt idx="2">
                  <c:v>254254.97071000002</c:v>
                </c:pt>
                <c:pt idx="3">
                  <c:v>253504.28570000001</c:v>
                </c:pt>
              </c:numCache>
            </c:numRef>
          </c:val>
          <c:extLst xmlns:c16r2="http://schemas.microsoft.com/office/drawing/2015/06/chart">
            <c:ext xmlns:c16="http://schemas.microsoft.com/office/drawing/2014/chart" uri="{C3380CC4-5D6E-409C-BE32-E72D297353CC}">
              <c16:uniqueId val="{00000001-D753-45B8-915D-93E6BCBB0C77}"/>
            </c:ext>
          </c:extLst>
        </c:ser>
        <c:dLbls>
          <c:showLegendKey val="0"/>
          <c:showVal val="0"/>
          <c:showCatName val="0"/>
          <c:showSerName val="0"/>
          <c:showPercent val="0"/>
          <c:showBubbleSize val="0"/>
        </c:dLbls>
        <c:gapWidth val="0"/>
        <c:axId val="357483920"/>
        <c:axId val="357484464"/>
      </c:barChart>
      <c:lineChart>
        <c:grouping val="standard"/>
        <c:varyColors val="0"/>
        <c:ser>
          <c:idx val="3"/>
          <c:order val="2"/>
          <c:tx>
            <c:strRef>
              <c:f>cd!$D$17</c:f>
              <c:strCache>
                <c:ptCount val="1"/>
                <c:pt idx="0">
                  <c:v>Costo docente (%)</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cd!$D$10:$D$13</c15:sqref>
                  </c15:fullRef>
                </c:ext>
              </c:extLst>
              <c:f>cd!$D$10:$D$13</c:f>
              <c:numCache>
                <c:formatCode>0.0_ ;\-0.0\ </c:formatCode>
                <c:ptCount val="4"/>
                <c:pt idx="0">
                  <c:v>23.03698763098534</c:v>
                </c:pt>
                <c:pt idx="1">
                  <c:v>25.625822779643027</c:v>
                </c:pt>
                <c:pt idx="2">
                  <c:v>27.31738796086114</c:v>
                </c:pt>
                <c:pt idx="3">
                  <c:v>26.686597273668571</c:v>
                </c:pt>
              </c:numCache>
            </c:numRef>
          </c:cat>
          <c:val>
            <c:numRef>
              <c:extLst>
                <c:ext xmlns:c15="http://schemas.microsoft.com/office/drawing/2012/chart" uri="{02D57815-91ED-43cb-92C2-25804820EDAC}">
                  <c15:fullRef>
                    <c15:sqref>cd!$D$18:$D$24</c15:sqref>
                  </c15:fullRef>
                </c:ext>
              </c:extLst>
              <c:f>cd!$D$18:$D$21</c:f>
              <c:numCache>
                <c:formatCode>General</c:formatCode>
                <c:ptCount val="4"/>
                <c:pt idx="0">
                  <c:v>23.03698763098534</c:v>
                </c:pt>
                <c:pt idx="1">
                  <c:v>25.625822779643027</c:v>
                </c:pt>
                <c:pt idx="2">
                  <c:v>27.31738796086114</c:v>
                </c:pt>
                <c:pt idx="3">
                  <c:v>26.686597273668571</c:v>
                </c:pt>
              </c:numCache>
            </c:numRef>
          </c:val>
          <c:smooth val="0"/>
          <c:extLst xmlns:c16r2="http://schemas.microsoft.com/office/drawing/2015/06/chart">
            <c:ext xmlns:c16="http://schemas.microsoft.com/office/drawing/2014/chart" uri="{C3380CC4-5D6E-409C-BE32-E72D297353CC}">
              <c16:uniqueId val="{00000002-D753-45B8-915D-93E6BCBB0C77}"/>
            </c:ext>
          </c:extLst>
        </c:ser>
        <c:dLbls>
          <c:showLegendKey val="0"/>
          <c:showVal val="0"/>
          <c:showCatName val="0"/>
          <c:showSerName val="0"/>
          <c:showPercent val="0"/>
          <c:showBubbleSize val="0"/>
        </c:dLbls>
        <c:marker val="1"/>
        <c:smooth val="0"/>
        <c:axId val="357487184"/>
        <c:axId val="357485552"/>
      </c:lineChart>
      <c:catAx>
        <c:axId val="357483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357484464"/>
        <c:crosses val="autoZero"/>
        <c:auto val="1"/>
        <c:lblAlgn val="ctr"/>
        <c:lblOffset val="100"/>
        <c:noMultiLvlLbl val="0"/>
      </c:catAx>
      <c:valAx>
        <c:axId val="3574844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357483920"/>
        <c:crosses val="autoZero"/>
        <c:crossBetween val="between"/>
        <c:dispUnits>
          <c:builtInUnit val="thousands"/>
        </c:dispUnits>
      </c:valAx>
      <c:valAx>
        <c:axId val="357485552"/>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357487184"/>
        <c:crosses val="max"/>
        <c:crossBetween val="between"/>
      </c:valAx>
      <c:catAx>
        <c:axId val="357487184"/>
        <c:scaling>
          <c:orientation val="minMax"/>
        </c:scaling>
        <c:delete val="1"/>
        <c:axPos val="b"/>
        <c:numFmt formatCode="0.0_ ;\-0.0\ " sourceLinked="1"/>
        <c:majorTickMark val="out"/>
        <c:minorTickMark val="none"/>
        <c:tickLblPos val="nextTo"/>
        <c:crossAx val="35748555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eprt!$B$17</c:f>
              <c:strCache>
                <c:ptCount val="1"/>
                <c:pt idx="0">
                  <c:v>Presupuesto Reprogramado total</c:v>
                </c:pt>
              </c:strCache>
            </c:strRef>
          </c:tx>
          <c:spPr>
            <a:solidFill>
              <a:schemeClr val="accent2"/>
            </a:solidFill>
            <a:ln>
              <a:noFill/>
            </a:ln>
            <a:effectLst/>
          </c:spPr>
          <c:invertIfNegative val="0"/>
          <c:cat>
            <c:numRef>
              <c:extLst>
                <c:ext xmlns:c15="http://schemas.microsoft.com/office/drawing/2012/chart" uri="{02D57815-91ED-43cb-92C2-25804820EDAC}">
                  <c15:fullRef>
                    <c15:sqref>eprt!$A$18:$A$24</c15:sqref>
                  </c15:fullRef>
                </c:ext>
              </c:extLst>
              <c:f>eprt!$A$18:$A$21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eprt!$B$18:$B$24</c15:sqref>
                  </c15:fullRef>
                </c:ext>
              </c:extLst>
              <c:f>eprt!$B$18:$B$21</c:f>
              <c:numCache>
                <c:formatCode>General</c:formatCode>
                <c:ptCount val="4"/>
                <c:pt idx="0">
                  <c:v>1009095.7120000001</c:v>
                </c:pt>
                <c:pt idx="1">
                  <c:v>996988</c:v>
                </c:pt>
                <c:pt idx="2">
                  <c:v>936775.68599999999</c:v>
                </c:pt>
                <c:pt idx="3">
                  <c:v>968900.978</c:v>
                </c:pt>
              </c:numCache>
            </c:numRef>
          </c:val>
          <c:extLst xmlns:c16r2="http://schemas.microsoft.com/office/drawing/2015/06/chart">
            <c:ext xmlns:c16="http://schemas.microsoft.com/office/drawing/2014/chart" uri="{C3380CC4-5D6E-409C-BE32-E72D297353CC}">
              <c16:uniqueId val="{00000000-ADB1-4C25-8F30-B8DB700597D1}"/>
            </c:ext>
          </c:extLst>
        </c:ser>
        <c:ser>
          <c:idx val="2"/>
          <c:order val="1"/>
          <c:tx>
            <c:strRef>
              <c:f>eprt!$C$17</c:f>
              <c:strCache>
                <c:ptCount val="1"/>
                <c:pt idx="0">
                  <c:v>Presupuesto
Ejercido Total</c:v>
                </c:pt>
              </c:strCache>
            </c:strRef>
          </c:tx>
          <c:spPr>
            <a:solidFill>
              <a:schemeClr val="accent3"/>
            </a:solidFill>
            <a:ln>
              <a:noFill/>
            </a:ln>
            <a:effectLst/>
          </c:spPr>
          <c:invertIfNegative val="0"/>
          <c:cat>
            <c:numRef>
              <c:extLst>
                <c:ext xmlns:c15="http://schemas.microsoft.com/office/drawing/2012/chart" uri="{02D57815-91ED-43cb-92C2-25804820EDAC}">
                  <c15:fullRef>
                    <c15:sqref>eprt!$A$18:$A$24</c15:sqref>
                  </c15:fullRef>
                </c:ext>
              </c:extLst>
              <c:f>eprt!$A$18:$A$21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eprt!$C$18:$C$24</c15:sqref>
                  </c15:fullRef>
                </c:ext>
              </c:extLst>
              <c:f>eprt!$C$18:$C$21</c:f>
              <c:numCache>
                <c:formatCode>General</c:formatCode>
                <c:ptCount val="4"/>
                <c:pt idx="0">
                  <c:v>998802.51899999997</c:v>
                </c:pt>
                <c:pt idx="1">
                  <c:v>979910</c:v>
                </c:pt>
                <c:pt idx="2">
                  <c:v>930744.07799999998</c:v>
                </c:pt>
                <c:pt idx="3">
                  <c:v>949931.09499999997</c:v>
                </c:pt>
              </c:numCache>
            </c:numRef>
          </c:val>
          <c:extLst xmlns:c16r2="http://schemas.microsoft.com/office/drawing/2015/06/chart">
            <c:ext xmlns:c16="http://schemas.microsoft.com/office/drawing/2014/chart" uri="{C3380CC4-5D6E-409C-BE32-E72D297353CC}">
              <c16:uniqueId val="{00000001-ADB1-4C25-8F30-B8DB700597D1}"/>
            </c:ext>
          </c:extLst>
        </c:ser>
        <c:dLbls>
          <c:showLegendKey val="0"/>
          <c:showVal val="0"/>
          <c:showCatName val="0"/>
          <c:showSerName val="0"/>
          <c:showPercent val="0"/>
          <c:showBubbleSize val="0"/>
        </c:dLbls>
        <c:gapWidth val="0"/>
        <c:axId val="357488272"/>
        <c:axId val="96470336"/>
      </c:barChart>
      <c:lineChart>
        <c:grouping val="standard"/>
        <c:varyColors val="0"/>
        <c:ser>
          <c:idx val="3"/>
          <c:order val="2"/>
          <c:tx>
            <c:strRef>
              <c:f>eprt!$D$17</c:f>
              <c:strCache>
                <c:ptCount val="1"/>
                <c:pt idx="0">
                  <c:v>Evolución del Presupuesto Reprogramado Total</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eprt!$A$18:$A$24</c15:sqref>
                  </c15:fullRef>
                </c:ext>
              </c:extLst>
              <c:f>eprt!$A$18:$A$21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eprt!$D$18:$D$24</c15:sqref>
                  </c15:fullRef>
                </c:ext>
              </c:extLst>
              <c:f>eprt!$D$18:$D$21</c:f>
              <c:numCache>
                <c:formatCode>General</c:formatCode>
                <c:ptCount val="4"/>
                <c:pt idx="0">
                  <c:v>98.97995870187583</c:v>
                </c:pt>
                <c:pt idx="1">
                  <c:v>98.28704056618534</c:v>
                </c:pt>
                <c:pt idx="2">
                  <c:v>99.356131025800337</c:v>
                </c:pt>
                <c:pt idx="3">
                  <c:v>98.042123660649253</c:v>
                </c:pt>
              </c:numCache>
            </c:numRef>
          </c:val>
          <c:smooth val="0"/>
          <c:extLst xmlns:c16r2="http://schemas.microsoft.com/office/drawing/2015/06/chart">
            <c:ext xmlns:c16="http://schemas.microsoft.com/office/drawing/2014/chart" uri="{C3380CC4-5D6E-409C-BE32-E72D297353CC}">
              <c16:uniqueId val="{00000002-ADB1-4C25-8F30-B8DB700597D1}"/>
            </c:ext>
          </c:extLst>
        </c:ser>
        <c:dLbls>
          <c:showLegendKey val="0"/>
          <c:showVal val="0"/>
          <c:showCatName val="0"/>
          <c:showSerName val="0"/>
          <c:showPercent val="0"/>
          <c:showBubbleSize val="0"/>
        </c:dLbls>
        <c:marker val="1"/>
        <c:smooth val="0"/>
        <c:axId val="96468704"/>
        <c:axId val="96468160"/>
      </c:lineChart>
      <c:catAx>
        <c:axId val="35748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96470336"/>
        <c:crosses val="autoZero"/>
        <c:auto val="1"/>
        <c:lblAlgn val="ctr"/>
        <c:lblOffset val="100"/>
        <c:noMultiLvlLbl val="0"/>
      </c:catAx>
      <c:valAx>
        <c:axId val="964703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357488272"/>
        <c:crosses val="autoZero"/>
        <c:crossBetween val="between"/>
        <c:dispUnits>
          <c:builtInUnit val="thousands"/>
        </c:dispUnits>
      </c:valAx>
      <c:valAx>
        <c:axId val="96468160"/>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96468704"/>
        <c:crosses val="max"/>
        <c:crossBetween val="between"/>
      </c:valAx>
      <c:catAx>
        <c:axId val="96468704"/>
        <c:scaling>
          <c:orientation val="minMax"/>
        </c:scaling>
        <c:delete val="1"/>
        <c:axPos val="b"/>
        <c:numFmt formatCode="General" sourceLinked="1"/>
        <c:majorTickMark val="out"/>
        <c:minorTickMark val="none"/>
        <c:tickLblPos val="nextTo"/>
        <c:crossAx val="96468160"/>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epr!$B$17</c:f>
              <c:strCache>
                <c:ptCount val="1"/>
                <c:pt idx="0">
                  <c:v>Presupuesto Reprogramado
(Recursos Fiscales)</c:v>
                </c:pt>
              </c:strCache>
            </c:strRef>
          </c:tx>
          <c:spPr>
            <a:solidFill>
              <a:schemeClr val="accent2"/>
            </a:solidFill>
            <a:ln>
              <a:noFill/>
            </a:ln>
            <a:effectLst/>
          </c:spPr>
          <c:invertIfNegative val="0"/>
          <c:cat>
            <c:numRef>
              <c:extLst>
                <c:ext xmlns:c15="http://schemas.microsoft.com/office/drawing/2012/chart" uri="{02D57815-91ED-43cb-92C2-25804820EDAC}">
                  <c15:fullRef>
                    <c15:sqref>epr!$A$18:$A$24</c15:sqref>
                  </c15:fullRef>
                </c:ext>
              </c:extLst>
              <c:f>epr!$A$18:$A$21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epr!$B$18:$B$24</c15:sqref>
                  </c15:fullRef>
                </c:ext>
              </c:extLst>
              <c:f>epr!$B$18:$B$21</c:f>
              <c:numCache>
                <c:formatCode>General</c:formatCode>
                <c:ptCount val="4"/>
                <c:pt idx="0">
                  <c:v>971443.51199999999</c:v>
                </c:pt>
                <c:pt idx="1">
                  <c:v>960785</c:v>
                </c:pt>
                <c:pt idx="2">
                  <c:v>905415.25300000003</c:v>
                </c:pt>
                <c:pt idx="3">
                  <c:v>933283.13600000006</c:v>
                </c:pt>
              </c:numCache>
            </c:numRef>
          </c:val>
          <c:extLst xmlns:c16r2="http://schemas.microsoft.com/office/drawing/2015/06/chart">
            <c:ext xmlns:c16="http://schemas.microsoft.com/office/drawing/2014/chart" uri="{C3380CC4-5D6E-409C-BE32-E72D297353CC}">
              <c16:uniqueId val="{00000000-17A5-40F7-BA24-C191596FF045}"/>
            </c:ext>
          </c:extLst>
        </c:ser>
        <c:ser>
          <c:idx val="2"/>
          <c:order val="1"/>
          <c:tx>
            <c:strRef>
              <c:f>epr!$C$17</c:f>
              <c:strCache>
                <c:ptCount val="1"/>
                <c:pt idx="0">
                  <c:v>Presupuesto Ejercido (Recursos Fiscales)</c:v>
                </c:pt>
              </c:strCache>
            </c:strRef>
          </c:tx>
          <c:spPr>
            <a:solidFill>
              <a:schemeClr val="accent3"/>
            </a:solidFill>
            <a:ln>
              <a:noFill/>
            </a:ln>
            <a:effectLst/>
          </c:spPr>
          <c:invertIfNegative val="0"/>
          <c:cat>
            <c:numRef>
              <c:extLst>
                <c:ext xmlns:c15="http://schemas.microsoft.com/office/drawing/2012/chart" uri="{02D57815-91ED-43cb-92C2-25804820EDAC}">
                  <c15:fullRef>
                    <c15:sqref>epr!$A$18:$A$24</c15:sqref>
                  </c15:fullRef>
                </c:ext>
              </c:extLst>
              <c:f>epr!$A$18:$A$21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epr!$C$18:$C$24</c15:sqref>
                  </c15:fullRef>
                </c:ext>
              </c:extLst>
              <c:f>epr!$C$18:$C$21</c:f>
              <c:numCache>
                <c:formatCode>General</c:formatCode>
                <c:ptCount val="4"/>
                <c:pt idx="0">
                  <c:v>971443.51199999999</c:v>
                </c:pt>
                <c:pt idx="1">
                  <c:v>960707</c:v>
                </c:pt>
                <c:pt idx="2">
                  <c:v>905380.73</c:v>
                </c:pt>
                <c:pt idx="3">
                  <c:v>933283.13600000006</c:v>
                </c:pt>
              </c:numCache>
            </c:numRef>
          </c:val>
          <c:extLst xmlns:c16r2="http://schemas.microsoft.com/office/drawing/2015/06/chart">
            <c:ext xmlns:c16="http://schemas.microsoft.com/office/drawing/2014/chart" uri="{C3380CC4-5D6E-409C-BE32-E72D297353CC}">
              <c16:uniqueId val="{00000001-17A5-40F7-BA24-C191596FF045}"/>
            </c:ext>
          </c:extLst>
        </c:ser>
        <c:dLbls>
          <c:showLegendKey val="0"/>
          <c:showVal val="0"/>
          <c:showCatName val="0"/>
          <c:showSerName val="0"/>
          <c:showPercent val="0"/>
          <c:showBubbleSize val="0"/>
        </c:dLbls>
        <c:gapWidth val="0"/>
        <c:axId val="96469248"/>
        <c:axId val="96470880"/>
      </c:barChart>
      <c:lineChart>
        <c:grouping val="standard"/>
        <c:varyColors val="0"/>
        <c:ser>
          <c:idx val="3"/>
          <c:order val="2"/>
          <c:tx>
            <c:strRef>
              <c:f>epr!$D$17</c:f>
              <c:strCache>
                <c:ptCount val="1"/>
                <c:pt idx="0">
                  <c:v>Evolución del Presupuesto Reprogramado
(Recursos fiscales)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epr!$A$18:$A$24</c15:sqref>
                  </c15:fullRef>
                </c:ext>
              </c:extLst>
              <c:f>epr!$A$18:$A$21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epr!$D$18:$D$24</c15:sqref>
                  </c15:fullRef>
                </c:ext>
              </c:extLst>
              <c:f>epr!$D$18:$D$21</c:f>
              <c:numCache>
                <c:formatCode>General</c:formatCode>
                <c:ptCount val="4"/>
                <c:pt idx="0">
                  <c:v>100</c:v>
                </c:pt>
                <c:pt idx="1">
                  <c:v>99.9918816384519</c:v>
                </c:pt>
                <c:pt idx="2">
                  <c:v>99.996187053411617</c:v>
                </c:pt>
                <c:pt idx="3">
                  <c:v>100</c:v>
                </c:pt>
              </c:numCache>
            </c:numRef>
          </c:val>
          <c:smooth val="0"/>
          <c:extLst xmlns:c16r2="http://schemas.microsoft.com/office/drawing/2015/06/chart">
            <c:ext xmlns:c16="http://schemas.microsoft.com/office/drawing/2014/chart" uri="{C3380CC4-5D6E-409C-BE32-E72D297353CC}">
              <c16:uniqueId val="{00000002-17A5-40F7-BA24-C191596FF045}"/>
            </c:ext>
          </c:extLst>
        </c:ser>
        <c:dLbls>
          <c:showLegendKey val="0"/>
          <c:showVal val="0"/>
          <c:showCatName val="0"/>
          <c:showSerName val="0"/>
          <c:showPercent val="0"/>
          <c:showBubbleSize val="0"/>
        </c:dLbls>
        <c:marker val="1"/>
        <c:smooth val="0"/>
        <c:axId val="96480512"/>
        <c:axId val="96463808"/>
      </c:lineChart>
      <c:catAx>
        <c:axId val="9646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96470880"/>
        <c:crosses val="autoZero"/>
        <c:auto val="1"/>
        <c:lblAlgn val="ctr"/>
        <c:lblOffset val="100"/>
        <c:noMultiLvlLbl val="0"/>
      </c:catAx>
      <c:valAx>
        <c:axId val="964708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96469248"/>
        <c:crosses val="autoZero"/>
        <c:crossBetween val="between"/>
        <c:dispUnits>
          <c:builtInUnit val="thousands"/>
        </c:dispUnits>
      </c:valAx>
      <c:valAx>
        <c:axId val="9646380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96480512"/>
        <c:crosses val="max"/>
        <c:crossBetween val="between"/>
      </c:valAx>
      <c:catAx>
        <c:axId val="96480512"/>
        <c:scaling>
          <c:orientation val="minMax"/>
        </c:scaling>
        <c:delete val="1"/>
        <c:axPos val="b"/>
        <c:numFmt formatCode="General" sourceLinked="1"/>
        <c:majorTickMark val="out"/>
        <c:minorTickMark val="none"/>
        <c:tickLblPos val="nextTo"/>
        <c:crossAx val="96463808"/>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egc!$B$17</c:f>
              <c:strCache>
                <c:ptCount val="1"/>
                <c:pt idx="0">
                  <c:v>Presupuesto Reprogramado
(Gasto Corriente)</c:v>
                </c:pt>
              </c:strCache>
            </c:strRef>
          </c:tx>
          <c:spPr>
            <a:solidFill>
              <a:schemeClr val="accent2"/>
            </a:solidFill>
            <a:ln>
              <a:noFill/>
            </a:ln>
            <a:effectLst/>
          </c:spPr>
          <c:invertIfNegative val="0"/>
          <c:cat>
            <c:numRef>
              <c:extLst>
                <c:ext xmlns:c15="http://schemas.microsoft.com/office/drawing/2012/chart" uri="{02D57815-91ED-43cb-92C2-25804820EDAC}">
                  <c15:fullRef>
                    <c15:sqref>egc!$A$18:$A$24</c15:sqref>
                  </c15:fullRef>
                </c:ext>
              </c:extLst>
              <c:f>egc!$A$18:$A$21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egc!$B$18:$B$24</c15:sqref>
                  </c15:fullRef>
                </c:ext>
              </c:extLst>
              <c:f>egc!$B$18:$B$21</c:f>
              <c:numCache>
                <c:formatCode>General</c:formatCode>
                <c:ptCount val="4"/>
                <c:pt idx="0">
                  <c:v>1009095.7120000001</c:v>
                </c:pt>
                <c:pt idx="1">
                  <c:v>996966</c:v>
                </c:pt>
                <c:pt idx="2">
                  <c:v>936770.91599999997</c:v>
                </c:pt>
                <c:pt idx="3">
                  <c:v>968900.978</c:v>
                </c:pt>
              </c:numCache>
            </c:numRef>
          </c:val>
          <c:extLst xmlns:c16r2="http://schemas.microsoft.com/office/drawing/2015/06/chart">
            <c:ext xmlns:c16="http://schemas.microsoft.com/office/drawing/2014/chart" uri="{C3380CC4-5D6E-409C-BE32-E72D297353CC}">
              <c16:uniqueId val="{00000000-4830-44BF-8FAA-77996F0594D8}"/>
            </c:ext>
          </c:extLst>
        </c:ser>
        <c:ser>
          <c:idx val="2"/>
          <c:order val="1"/>
          <c:tx>
            <c:strRef>
              <c:f>egc!$C$17</c:f>
              <c:strCache>
                <c:ptCount val="1"/>
                <c:pt idx="0">
                  <c:v>Presupuesto Ejercido (Gasto Corriente)</c:v>
                </c:pt>
              </c:strCache>
            </c:strRef>
          </c:tx>
          <c:spPr>
            <a:solidFill>
              <a:schemeClr val="accent3"/>
            </a:solidFill>
            <a:ln>
              <a:noFill/>
            </a:ln>
            <a:effectLst/>
          </c:spPr>
          <c:invertIfNegative val="0"/>
          <c:cat>
            <c:numRef>
              <c:extLst>
                <c:ext xmlns:c15="http://schemas.microsoft.com/office/drawing/2012/chart" uri="{02D57815-91ED-43cb-92C2-25804820EDAC}">
                  <c15:fullRef>
                    <c15:sqref>egc!$A$18:$A$24</c15:sqref>
                  </c15:fullRef>
                </c:ext>
              </c:extLst>
              <c:f>egc!$A$18:$A$21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egc!$C$18:$C$24</c15:sqref>
                  </c15:fullRef>
                </c:ext>
              </c:extLst>
              <c:f>egc!$C$18:$C$21</c:f>
              <c:numCache>
                <c:formatCode>General</c:formatCode>
                <c:ptCount val="4"/>
                <c:pt idx="0">
                  <c:v>998802.51899999997</c:v>
                </c:pt>
                <c:pt idx="1">
                  <c:v>979888</c:v>
                </c:pt>
                <c:pt idx="2">
                  <c:v>930739.30799999996</c:v>
                </c:pt>
                <c:pt idx="3">
                  <c:v>949931.09499999997</c:v>
                </c:pt>
              </c:numCache>
            </c:numRef>
          </c:val>
          <c:extLst xmlns:c16r2="http://schemas.microsoft.com/office/drawing/2015/06/chart">
            <c:ext xmlns:c16="http://schemas.microsoft.com/office/drawing/2014/chart" uri="{C3380CC4-5D6E-409C-BE32-E72D297353CC}">
              <c16:uniqueId val="{00000001-4830-44BF-8FAA-77996F0594D8}"/>
            </c:ext>
          </c:extLst>
        </c:ser>
        <c:dLbls>
          <c:showLegendKey val="0"/>
          <c:showVal val="0"/>
          <c:showCatName val="0"/>
          <c:showSerName val="0"/>
          <c:showPercent val="0"/>
          <c:showBubbleSize val="0"/>
        </c:dLbls>
        <c:gapWidth val="0"/>
        <c:axId val="96474528"/>
        <c:axId val="96478336"/>
      </c:barChart>
      <c:lineChart>
        <c:grouping val="standard"/>
        <c:varyColors val="0"/>
        <c:ser>
          <c:idx val="3"/>
          <c:order val="2"/>
          <c:tx>
            <c:strRef>
              <c:f>egc!$D$17</c:f>
              <c:strCache>
                <c:ptCount val="1"/>
                <c:pt idx="0">
                  <c:v>Evolución del Gasto Corriente </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egc!$A$18:$A$24</c15:sqref>
                  </c15:fullRef>
                </c:ext>
              </c:extLst>
              <c:f>egc!$A$18:$A$21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egc!$D$18:$D$24</c15:sqref>
                  </c15:fullRef>
                </c:ext>
              </c:extLst>
              <c:f>egc!$D$18:$D$21</c:f>
              <c:numCache>
                <c:formatCode>General</c:formatCode>
                <c:ptCount val="4"/>
                <c:pt idx="0">
                  <c:v>98.97995870187583</c:v>
                </c:pt>
                <c:pt idx="1">
                  <c:v>98.287002766393243</c:v>
                </c:pt>
                <c:pt idx="2">
                  <c:v>99.35612774724531</c:v>
                </c:pt>
                <c:pt idx="3">
                  <c:v>98.042123660649253</c:v>
                </c:pt>
              </c:numCache>
            </c:numRef>
          </c:val>
          <c:smooth val="0"/>
          <c:extLst xmlns:c16r2="http://schemas.microsoft.com/office/drawing/2015/06/chart">
            <c:ext xmlns:c16="http://schemas.microsoft.com/office/drawing/2014/chart" uri="{C3380CC4-5D6E-409C-BE32-E72D297353CC}">
              <c16:uniqueId val="{00000002-4830-44BF-8FAA-77996F0594D8}"/>
            </c:ext>
          </c:extLst>
        </c:ser>
        <c:dLbls>
          <c:showLegendKey val="0"/>
          <c:showVal val="0"/>
          <c:showCatName val="0"/>
          <c:showSerName val="0"/>
          <c:showPercent val="0"/>
          <c:showBubbleSize val="0"/>
        </c:dLbls>
        <c:marker val="1"/>
        <c:smooth val="0"/>
        <c:axId val="442907088"/>
        <c:axId val="96478880"/>
      </c:lineChart>
      <c:catAx>
        <c:axId val="96474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96478336"/>
        <c:crosses val="autoZero"/>
        <c:auto val="1"/>
        <c:lblAlgn val="ctr"/>
        <c:lblOffset val="100"/>
        <c:noMultiLvlLbl val="0"/>
      </c:catAx>
      <c:valAx>
        <c:axId val="964783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96474528"/>
        <c:crosses val="autoZero"/>
        <c:crossBetween val="between"/>
        <c:dispUnits>
          <c:builtInUnit val="thousands"/>
        </c:dispUnits>
      </c:valAx>
      <c:valAx>
        <c:axId val="96478880"/>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442907088"/>
        <c:crosses val="max"/>
        <c:crossBetween val="between"/>
      </c:valAx>
      <c:catAx>
        <c:axId val="442907088"/>
        <c:scaling>
          <c:orientation val="minMax"/>
        </c:scaling>
        <c:delete val="1"/>
        <c:axPos val="b"/>
        <c:numFmt formatCode="General" sourceLinked="1"/>
        <c:majorTickMark val="out"/>
        <c:minorTickMark val="none"/>
        <c:tickLblPos val="nextTo"/>
        <c:crossAx val="96478880"/>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egi!$B$17</c:f>
              <c:strCache>
                <c:ptCount val="1"/>
                <c:pt idx="0">
                  <c:v>Presupuesto Reprogramado
(Gasto de Inversión)</c:v>
                </c:pt>
              </c:strCache>
            </c:strRef>
          </c:tx>
          <c:spPr>
            <a:solidFill>
              <a:schemeClr val="accent2"/>
            </a:solidFill>
            <a:ln>
              <a:noFill/>
            </a:ln>
            <a:effectLst/>
          </c:spPr>
          <c:invertIfNegative val="0"/>
          <c:cat>
            <c:numRef>
              <c:extLst>
                <c:ext xmlns:c15="http://schemas.microsoft.com/office/drawing/2012/chart" uri="{02D57815-91ED-43cb-92C2-25804820EDAC}">
                  <c15:fullRef>
                    <c15:sqref>egi!$A$18:$A$24</c15:sqref>
                  </c15:fullRef>
                </c:ext>
              </c:extLst>
              <c:f>egi!$A$18:$A$21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egi!$B$18:$B$24</c15:sqref>
                  </c15:fullRef>
                </c:ext>
              </c:extLst>
              <c:f>egi!$B$18:$B$21</c:f>
              <c:numCache>
                <c:formatCode>General</c:formatCode>
                <c:ptCount val="4"/>
                <c:pt idx="0">
                  <c:v>0</c:v>
                </c:pt>
                <c:pt idx="1">
                  <c:v>22</c:v>
                </c:pt>
                <c:pt idx="2">
                  <c:v>5</c:v>
                </c:pt>
                <c:pt idx="3">
                  <c:v>0</c:v>
                </c:pt>
              </c:numCache>
            </c:numRef>
          </c:val>
          <c:extLst xmlns:c16r2="http://schemas.microsoft.com/office/drawing/2015/06/chart">
            <c:ext xmlns:c16="http://schemas.microsoft.com/office/drawing/2014/chart" uri="{C3380CC4-5D6E-409C-BE32-E72D297353CC}">
              <c16:uniqueId val="{00000000-F521-4C72-8A43-B869D225C97B}"/>
            </c:ext>
          </c:extLst>
        </c:ser>
        <c:ser>
          <c:idx val="2"/>
          <c:order val="1"/>
          <c:tx>
            <c:strRef>
              <c:f>egi!$C$17</c:f>
              <c:strCache>
                <c:ptCount val="1"/>
                <c:pt idx="0">
                  <c:v>Presupuesto Ejercido (Gasto de Inversión)</c:v>
                </c:pt>
              </c:strCache>
            </c:strRef>
          </c:tx>
          <c:spPr>
            <a:solidFill>
              <a:schemeClr val="accent3"/>
            </a:solidFill>
            <a:ln>
              <a:noFill/>
            </a:ln>
            <a:effectLst/>
          </c:spPr>
          <c:invertIfNegative val="0"/>
          <c:cat>
            <c:numRef>
              <c:extLst>
                <c:ext xmlns:c15="http://schemas.microsoft.com/office/drawing/2012/chart" uri="{02D57815-91ED-43cb-92C2-25804820EDAC}">
                  <c15:fullRef>
                    <c15:sqref>egi!$A$18:$A$24</c15:sqref>
                  </c15:fullRef>
                </c:ext>
              </c:extLst>
              <c:f>egi!$A$18:$A$21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egi!$C$18:$C$24</c15:sqref>
                  </c15:fullRef>
                </c:ext>
              </c:extLst>
              <c:f>egi!$C$18:$C$21</c:f>
              <c:numCache>
                <c:formatCode>General</c:formatCode>
                <c:ptCount val="4"/>
                <c:pt idx="0">
                  <c:v>0</c:v>
                </c:pt>
                <c:pt idx="1">
                  <c:v>22</c:v>
                </c:pt>
                <c:pt idx="2">
                  <c:v>5</c:v>
                </c:pt>
                <c:pt idx="3">
                  <c:v>0</c:v>
                </c:pt>
              </c:numCache>
            </c:numRef>
          </c:val>
          <c:extLst xmlns:c16r2="http://schemas.microsoft.com/office/drawing/2015/06/chart">
            <c:ext xmlns:c16="http://schemas.microsoft.com/office/drawing/2014/chart" uri="{C3380CC4-5D6E-409C-BE32-E72D297353CC}">
              <c16:uniqueId val="{00000001-F521-4C72-8A43-B869D225C97B}"/>
            </c:ext>
          </c:extLst>
        </c:ser>
        <c:dLbls>
          <c:showLegendKey val="0"/>
          <c:showVal val="0"/>
          <c:showCatName val="0"/>
          <c:showSerName val="0"/>
          <c:showPercent val="0"/>
          <c:showBubbleSize val="0"/>
        </c:dLbls>
        <c:gapWidth val="0"/>
        <c:axId val="442907632"/>
        <c:axId val="442898384"/>
      </c:barChart>
      <c:lineChart>
        <c:grouping val="standard"/>
        <c:varyColors val="0"/>
        <c:ser>
          <c:idx val="3"/>
          <c:order val="2"/>
          <c:tx>
            <c:strRef>
              <c:f>egi!$D$17</c:f>
              <c:strCache>
                <c:ptCount val="1"/>
                <c:pt idx="0">
                  <c:v>Evolución del Gasto de Inversión</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egi!$A$18:$A$24</c15:sqref>
                  </c15:fullRef>
                </c:ext>
              </c:extLst>
              <c:f>egi!$A$18:$A$21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egi!$D$18:$D$24</c15:sqref>
                  </c15:fullRef>
                </c:ext>
              </c:extLst>
              <c:f>egi!$D$18:$D$21</c:f>
              <c:numCache>
                <c:formatCode>General</c:formatCode>
                <c:ptCount val="4"/>
                <c:pt idx="0">
                  <c:v>0</c:v>
                </c:pt>
                <c:pt idx="1">
                  <c:v>100</c:v>
                </c:pt>
                <c:pt idx="2">
                  <c:v>100</c:v>
                </c:pt>
                <c:pt idx="3">
                  <c:v>0</c:v>
                </c:pt>
              </c:numCache>
            </c:numRef>
          </c:val>
          <c:smooth val="0"/>
          <c:extLst xmlns:c16r2="http://schemas.microsoft.com/office/drawing/2015/06/chart">
            <c:ext xmlns:c16="http://schemas.microsoft.com/office/drawing/2014/chart" uri="{C3380CC4-5D6E-409C-BE32-E72D297353CC}">
              <c16:uniqueId val="{00000002-F521-4C72-8A43-B869D225C97B}"/>
            </c:ext>
          </c:extLst>
        </c:ser>
        <c:dLbls>
          <c:showLegendKey val="0"/>
          <c:showVal val="0"/>
          <c:showCatName val="0"/>
          <c:showSerName val="0"/>
          <c:showPercent val="0"/>
          <c:showBubbleSize val="0"/>
        </c:dLbls>
        <c:marker val="1"/>
        <c:smooth val="0"/>
        <c:axId val="442902192"/>
        <c:axId val="442892400"/>
      </c:lineChart>
      <c:catAx>
        <c:axId val="44290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442898384"/>
        <c:crosses val="autoZero"/>
        <c:auto val="1"/>
        <c:lblAlgn val="ctr"/>
        <c:lblOffset val="100"/>
        <c:noMultiLvlLbl val="0"/>
      </c:catAx>
      <c:valAx>
        <c:axId val="4428983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442907632"/>
        <c:crosses val="autoZero"/>
        <c:crossBetween val="between"/>
        <c:dispUnits>
          <c:builtInUnit val="thousands"/>
        </c:dispUnits>
      </c:valAx>
      <c:valAx>
        <c:axId val="442892400"/>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442902192"/>
        <c:crosses val="max"/>
        <c:crossBetween val="between"/>
      </c:valAx>
      <c:catAx>
        <c:axId val="442902192"/>
        <c:scaling>
          <c:orientation val="minMax"/>
        </c:scaling>
        <c:delete val="1"/>
        <c:axPos val="b"/>
        <c:numFmt formatCode="General" sourceLinked="1"/>
        <c:majorTickMark val="out"/>
        <c:minorTickMark val="none"/>
        <c:tickLblPos val="nextTo"/>
        <c:crossAx val="442892400"/>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wmf"/><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wmf"/><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wmf"/><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wmf"/><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w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wmf"/><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wmf"/><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wmf"/><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wmf"/><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wmf"/><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wmf"/><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9526</xdr:rowOff>
    </xdr:from>
    <xdr:to>
      <xdr:col>2</xdr:col>
      <xdr:colOff>896851</xdr:colOff>
      <xdr:row>2</xdr:row>
      <xdr:rowOff>123675</xdr:rowOff>
    </xdr:to>
    <xdr:pic>
      <xdr:nvPicPr>
        <xdr:cNvPr id="2" name="Imagen 1"/>
        <xdr:cNvPicPr>
          <a:picLocks noChangeAspect="1"/>
        </xdr:cNvPicPr>
      </xdr:nvPicPr>
      <xdr:blipFill>
        <a:blip xmlns:r="http://schemas.openxmlformats.org/officeDocument/2006/relationships" r:embed="rId1"/>
        <a:stretch>
          <a:fillRect/>
        </a:stretch>
      </xdr:blipFill>
      <xdr:spPr>
        <a:xfrm>
          <a:off x="1" y="9526"/>
          <a:ext cx="3240000" cy="4951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3</xdr:col>
      <xdr:colOff>1516062</xdr:colOff>
      <xdr:row>33</xdr:row>
      <xdr:rowOff>103188</xdr:rowOff>
    </xdr:to>
    <xdr:graphicFrame macro="">
      <xdr:nvGraphicFramePr>
        <xdr:cNvPr id="4" name="Gráfico 3">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xdr:from>
      <xdr:col>1</xdr:col>
      <xdr:colOff>0</xdr:colOff>
      <xdr:row>0</xdr:row>
      <xdr:rowOff>59995</xdr:rowOff>
    </xdr:from>
    <xdr:to>
      <xdr:col>1</xdr:col>
      <xdr:colOff>0</xdr:colOff>
      <xdr:row>2</xdr:row>
      <xdr:rowOff>2845</xdr:rowOff>
    </xdr:to>
    <xdr:pic>
      <xdr:nvPicPr>
        <xdr:cNvPr id="7" name="Picture 27" descr="Logos CONALEP COLOR">
          <a:extLst>
            <a:ext uri="{FF2B5EF4-FFF2-40B4-BE49-F238E27FC236}">
              <a16:creationId xmlns:a16="http://schemas.microsoft.com/office/drawing/2014/main" xmlns=""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134850</xdr:colOff>
      <xdr:row>2</xdr:row>
      <xdr:rowOff>114149</xdr:rowOff>
    </xdr:to>
    <xdr:pic>
      <xdr:nvPicPr>
        <xdr:cNvPr id="9" name="Imagen 8"/>
        <xdr:cNvPicPr>
          <a:picLocks noChangeAspect="1"/>
        </xdr:cNvPicPr>
      </xdr:nvPicPr>
      <xdr:blipFill>
        <a:blip xmlns:r="http://schemas.openxmlformats.org/officeDocument/2006/relationships" r:embed="rId3"/>
        <a:stretch>
          <a:fillRect/>
        </a:stretch>
      </xdr:blipFill>
      <xdr:spPr>
        <a:xfrm>
          <a:off x="0" y="0"/>
          <a:ext cx="3240000" cy="4951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3</xdr:col>
      <xdr:colOff>1516062</xdr:colOff>
      <xdr:row>33</xdr:row>
      <xdr:rowOff>103188</xdr:rowOff>
    </xdr:to>
    <xdr:graphicFrame macro="">
      <xdr:nvGraphicFramePr>
        <xdr:cNvPr id="4" name="Gráfico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134850</xdr:colOff>
      <xdr:row>2</xdr:row>
      <xdr:rowOff>114149</xdr:rowOff>
    </xdr:to>
    <xdr:pic>
      <xdr:nvPicPr>
        <xdr:cNvPr id="7" name="Imagen 6"/>
        <xdr:cNvPicPr>
          <a:picLocks noChangeAspect="1"/>
        </xdr:cNvPicPr>
      </xdr:nvPicPr>
      <xdr:blipFill>
        <a:blip xmlns:r="http://schemas.openxmlformats.org/officeDocument/2006/relationships" r:embed="rId3"/>
        <a:stretch>
          <a:fillRect/>
        </a:stretch>
      </xdr:blipFill>
      <xdr:spPr>
        <a:xfrm>
          <a:off x="0" y="0"/>
          <a:ext cx="3240000" cy="4951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3</xdr:col>
      <xdr:colOff>1516062</xdr:colOff>
      <xdr:row>33</xdr:row>
      <xdr:rowOff>103188</xdr:rowOff>
    </xdr:to>
    <xdr:graphicFrame macro="">
      <xdr:nvGraphicFramePr>
        <xdr:cNvPr id="4" name="Gráfico 3">
          <a:extLst>
            <a:ext uri="{FF2B5EF4-FFF2-40B4-BE49-F238E27FC236}">
              <a16:creationId xmlns:a16="http://schemas.microsoft.com/office/drawing/2014/main" xmlns=""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134850</xdr:colOff>
      <xdr:row>2</xdr:row>
      <xdr:rowOff>114149</xdr:rowOff>
    </xdr:to>
    <xdr:pic>
      <xdr:nvPicPr>
        <xdr:cNvPr id="7" name="Imagen 6"/>
        <xdr:cNvPicPr>
          <a:picLocks noChangeAspect="1"/>
        </xdr:cNvPicPr>
      </xdr:nvPicPr>
      <xdr:blipFill>
        <a:blip xmlns:r="http://schemas.openxmlformats.org/officeDocument/2006/relationships" r:embed="rId3"/>
        <a:stretch>
          <a:fillRect/>
        </a:stretch>
      </xdr:blipFill>
      <xdr:spPr>
        <a:xfrm>
          <a:off x="0" y="0"/>
          <a:ext cx="3240000" cy="49514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3</xdr:col>
      <xdr:colOff>1516062</xdr:colOff>
      <xdr:row>33</xdr:row>
      <xdr:rowOff>103188</xdr:rowOff>
    </xdr:to>
    <xdr:graphicFrame macro="">
      <xdr:nvGraphicFramePr>
        <xdr:cNvPr id="4" name="Gráfico 3">
          <a:extLst>
            <a:ext uri="{FF2B5EF4-FFF2-40B4-BE49-F238E27FC236}">
              <a16:creationId xmlns:a16="http://schemas.microsoft.com/office/drawing/2014/main" xmlns=""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a16="http://schemas.microsoft.com/office/drawing/2014/main" xmlns="" id="{00000000-0008-0000-07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134850</xdr:colOff>
      <xdr:row>2</xdr:row>
      <xdr:rowOff>114149</xdr:rowOff>
    </xdr:to>
    <xdr:pic>
      <xdr:nvPicPr>
        <xdr:cNvPr id="7" name="Imagen 6"/>
        <xdr:cNvPicPr>
          <a:picLocks noChangeAspect="1"/>
        </xdr:cNvPicPr>
      </xdr:nvPicPr>
      <xdr:blipFill>
        <a:blip xmlns:r="http://schemas.openxmlformats.org/officeDocument/2006/relationships" r:embed="rId3"/>
        <a:stretch>
          <a:fillRect/>
        </a:stretch>
      </xdr:blipFill>
      <xdr:spPr>
        <a:xfrm>
          <a:off x="0" y="0"/>
          <a:ext cx="3240000" cy="4951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318123</xdr:colOff>
      <xdr:row>6</xdr:row>
      <xdr:rowOff>12606</xdr:rowOff>
    </xdr:from>
    <xdr:to>
      <xdr:col>5</xdr:col>
      <xdr:colOff>784412</xdr:colOff>
      <xdr:row>12</xdr:row>
      <xdr:rowOff>67235</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629029</xdr:colOff>
      <xdr:row>2</xdr:row>
      <xdr:rowOff>114149</xdr:rowOff>
    </xdr:to>
    <xdr:pic>
      <xdr:nvPicPr>
        <xdr:cNvPr id="5" name="Imagen 4"/>
        <xdr:cNvPicPr>
          <a:picLocks noChangeAspect="1"/>
        </xdr:cNvPicPr>
      </xdr:nvPicPr>
      <xdr:blipFill>
        <a:blip xmlns:r="http://schemas.openxmlformats.org/officeDocument/2006/relationships" r:embed="rId3"/>
        <a:stretch>
          <a:fillRect/>
        </a:stretch>
      </xdr:blipFill>
      <xdr:spPr>
        <a:xfrm>
          <a:off x="0" y="0"/>
          <a:ext cx="3240000" cy="4951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116417</xdr:colOff>
      <xdr:row>6</xdr:row>
      <xdr:rowOff>23812</xdr:rowOff>
    </xdr:from>
    <xdr:to>
      <xdr:col>5</xdr:col>
      <xdr:colOff>527792</xdr:colOff>
      <xdr:row>12</xdr:row>
      <xdr:rowOff>10583</xdr:rowOff>
    </xdr:to>
    <xdr:graphicFrame macro="">
      <xdr:nvGraphicFramePr>
        <xdr:cNvPr id="2" name="1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730370</xdr:colOff>
      <xdr:row>2</xdr:row>
      <xdr:rowOff>114149</xdr:rowOff>
    </xdr:to>
    <xdr:pic>
      <xdr:nvPicPr>
        <xdr:cNvPr id="5" name="Imagen 4"/>
        <xdr:cNvPicPr>
          <a:picLocks noChangeAspect="1"/>
        </xdr:cNvPicPr>
      </xdr:nvPicPr>
      <xdr:blipFill>
        <a:blip xmlns:r="http://schemas.openxmlformats.org/officeDocument/2006/relationships" r:embed="rId3"/>
        <a:stretch>
          <a:fillRect/>
        </a:stretch>
      </xdr:blipFill>
      <xdr:spPr>
        <a:xfrm>
          <a:off x="0" y="0"/>
          <a:ext cx="3240000" cy="4951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149086</xdr:colOff>
      <xdr:row>6</xdr:row>
      <xdr:rowOff>32095</xdr:rowOff>
    </xdr:from>
    <xdr:to>
      <xdr:col>6</xdr:col>
      <xdr:colOff>0</xdr:colOff>
      <xdr:row>12</xdr:row>
      <xdr:rowOff>24848</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655826</xdr:colOff>
      <xdr:row>2</xdr:row>
      <xdr:rowOff>114149</xdr:rowOff>
    </xdr:to>
    <xdr:pic>
      <xdr:nvPicPr>
        <xdr:cNvPr id="5" name="Imagen 4"/>
        <xdr:cNvPicPr>
          <a:picLocks noChangeAspect="1"/>
        </xdr:cNvPicPr>
      </xdr:nvPicPr>
      <xdr:blipFill>
        <a:blip xmlns:r="http://schemas.openxmlformats.org/officeDocument/2006/relationships" r:embed="rId3"/>
        <a:stretch>
          <a:fillRect/>
        </a:stretch>
      </xdr:blipFill>
      <xdr:spPr>
        <a:xfrm>
          <a:off x="0" y="0"/>
          <a:ext cx="3240000" cy="4951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116417</xdr:colOff>
      <xdr:row>6</xdr:row>
      <xdr:rowOff>23812</xdr:rowOff>
    </xdr:from>
    <xdr:to>
      <xdr:col>5</xdr:col>
      <xdr:colOff>920750</xdr:colOff>
      <xdr:row>12</xdr:row>
      <xdr:rowOff>10583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716636</xdr:colOff>
      <xdr:row>2</xdr:row>
      <xdr:rowOff>123000</xdr:rowOff>
    </xdr:to>
    <xdr:pic>
      <xdr:nvPicPr>
        <xdr:cNvPr id="3" name="Imagen 2"/>
        <xdr:cNvPicPr>
          <a:picLocks noChangeAspect="1"/>
        </xdr:cNvPicPr>
      </xdr:nvPicPr>
      <xdr:blipFill>
        <a:blip xmlns:r="http://schemas.openxmlformats.org/officeDocument/2006/relationships" r:embed="rId2"/>
        <a:stretch>
          <a:fillRect/>
        </a:stretch>
      </xdr:blipFill>
      <xdr:spPr>
        <a:xfrm>
          <a:off x="0" y="0"/>
          <a:ext cx="3297911" cy="50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15</xdr:row>
      <xdr:rowOff>176212</xdr:rowOff>
    </xdr:from>
    <xdr:to>
      <xdr:col>3</xdr:col>
      <xdr:colOff>1600200</xdr:colOff>
      <xdr:row>33</xdr:row>
      <xdr:rowOff>95250</xdr:rowOff>
    </xdr:to>
    <xdr:graphicFrame macro="">
      <xdr:nvGraphicFramePr>
        <xdr:cNvPr id="4" name="Gráfico 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134850</xdr:colOff>
      <xdr:row>2</xdr:row>
      <xdr:rowOff>114149</xdr:rowOff>
    </xdr:to>
    <xdr:pic>
      <xdr:nvPicPr>
        <xdr:cNvPr id="7" name="Imagen 6"/>
        <xdr:cNvPicPr>
          <a:picLocks noChangeAspect="1"/>
        </xdr:cNvPicPr>
      </xdr:nvPicPr>
      <xdr:blipFill>
        <a:blip xmlns:r="http://schemas.openxmlformats.org/officeDocument/2006/relationships" r:embed="rId3"/>
        <a:stretch>
          <a:fillRect/>
        </a:stretch>
      </xdr:blipFill>
      <xdr:spPr>
        <a:xfrm>
          <a:off x="0" y="0"/>
          <a:ext cx="3240000" cy="4951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23814</xdr:colOff>
      <xdr:row>16</xdr:row>
      <xdr:rowOff>0</xdr:rowOff>
    </xdr:from>
    <xdr:to>
      <xdr:col>4</xdr:col>
      <xdr:colOff>38100</xdr:colOff>
      <xdr:row>33</xdr:row>
      <xdr:rowOff>103188</xdr:rowOff>
    </xdr:to>
    <xdr:graphicFrame macro="">
      <xdr:nvGraphicFramePr>
        <xdr:cNvPr id="4" name="Gráfico 3">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134850</xdr:colOff>
      <xdr:row>2</xdr:row>
      <xdr:rowOff>114149</xdr:rowOff>
    </xdr:to>
    <xdr:pic>
      <xdr:nvPicPr>
        <xdr:cNvPr id="7" name="Imagen 6"/>
        <xdr:cNvPicPr>
          <a:picLocks noChangeAspect="1"/>
        </xdr:cNvPicPr>
      </xdr:nvPicPr>
      <xdr:blipFill>
        <a:blip xmlns:r="http://schemas.openxmlformats.org/officeDocument/2006/relationships" r:embed="rId3"/>
        <a:stretch>
          <a:fillRect/>
        </a:stretch>
      </xdr:blipFill>
      <xdr:spPr>
        <a:xfrm>
          <a:off x="0" y="0"/>
          <a:ext cx="3240000" cy="4951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3</xdr:col>
      <xdr:colOff>1516062</xdr:colOff>
      <xdr:row>33</xdr:row>
      <xdr:rowOff>103188</xdr:rowOff>
    </xdr:to>
    <xdr:graphicFrame macro="">
      <xdr:nvGraphicFramePr>
        <xdr:cNvPr id="4" name="Gráfico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134850</xdr:colOff>
      <xdr:row>2</xdr:row>
      <xdr:rowOff>114149</xdr:rowOff>
    </xdr:to>
    <xdr:pic>
      <xdr:nvPicPr>
        <xdr:cNvPr id="7" name="Imagen 6"/>
        <xdr:cNvPicPr>
          <a:picLocks noChangeAspect="1"/>
        </xdr:cNvPicPr>
      </xdr:nvPicPr>
      <xdr:blipFill>
        <a:blip xmlns:r="http://schemas.openxmlformats.org/officeDocument/2006/relationships" r:embed="rId3"/>
        <a:stretch>
          <a:fillRect/>
        </a:stretch>
      </xdr:blipFill>
      <xdr:spPr>
        <a:xfrm>
          <a:off x="0" y="0"/>
          <a:ext cx="3240000" cy="4951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3</xdr:col>
      <xdr:colOff>1516062</xdr:colOff>
      <xdr:row>33</xdr:row>
      <xdr:rowOff>103188</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134850</xdr:colOff>
      <xdr:row>2</xdr:row>
      <xdr:rowOff>114149</xdr:rowOff>
    </xdr:to>
    <xdr:pic>
      <xdr:nvPicPr>
        <xdr:cNvPr id="7" name="Imagen 6"/>
        <xdr:cNvPicPr>
          <a:picLocks noChangeAspect="1"/>
        </xdr:cNvPicPr>
      </xdr:nvPicPr>
      <xdr:blipFill>
        <a:blip xmlns:r="http://schemas.openxmlformats.org/officeDocument/2006/relationships" r:embed="rId3"/>
        <a:stretch>
          <a:fillRect/>
        </a:stretch>
      </xdr:blipFill>
      <xdr:spPr>
        <a:xfrm>
          <a:off x="0" y="0"/>
          <a:ext cx="3240000" cy="4951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bajo/bases_datos/Indicadores/SistemaConsultaIndicadores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abajo\bases_datos\Indicadores\SistemaConsultaIndicadores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wnloads/Indicadores_3er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_general"/>
      <sheetName val="reprobacion"/>
      <sheetName val="alumnobecado (2)"/>
      <sheetName val="capacitacion"/>
      <sheetName val="servtec"/>
      <sheetName val="certificación"/>
      <sheetName val="becas_ext"/>
      <sheetName val="cd"/>
      <sheetName val="eprt"/>
      <sheetName val="epr"/>
      <sheetName val="egc"/>
      <sheetName val="egi"/>
      <sheetName val="auto"/>
      <sheetName val="capip"/>
      <sheetName val="cnpr"/>
    </sheetNames>
    <sheetDataSet>
      <sheetData sheetId="0" refreshError="1"/>
      <sheetData sheetId="1" refreshError="1"/>
      <sheetData sheetId="2" refreshError="1"/>
      <sheetData sheetId="3" refreshError="1"/>
      <sheetData sheetId="4" refreshError="1"/>
      <sheetData sheetId="5" refreshError="1"/>
      <sheetData sheetId="6">
        <row r="5">
          <cell r="A5" t="str">
            <v>COBERTURA DE BECADOS EXTERNOS (%)</v>
          </cell>
        </row>
        <row r="8">
          <cell r="A8">
            <v>2017</v>
          </cell>
          <cell r="B8">
            <v>2.1</v>
          </cell>
        </row>
        <row r="9">
          <cell r="A9">
            <v>2018</v>
          </cell>
          <cell r="B9">
            <v>6.3</v>
          </cell>
        </row>
        <row r="10">
          <cell r="A10">
            <v>2019</v>
          </cell>
          <cell r="B10">
            <v>2.4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ables/table1.xml><?xml version="1.0" encoding="utf-8"?>
<table xmlns="http://schemas.openxmlformats.org/spreadsheetml/2006/main" id="1" name="NacionalCobertura79113236" displayName="NacionalCobertura79113236" ref="A7:B12" totalsRowShown="0" headerRowDxfId="15" dataDxfId="14">
  <tableColumns count="2">
    <tableColumn id="1" name="Año" dataDxfId="13"/>
    <tableColumn id="2" name="Valor" dataDxfId="12">
      <calculatedColumnFormula>#REF!</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2" name="NacionalCobertura791132369" displayName="NacionalCobertura791132369" ref="A7:B12" totalsRowShown="0" headerRowDxfId="11" dataDxfId="10">
  <tableColumns count="2">
    <tableColumn id="1" name="Año" dataDxfId="9"/>
    <tableColumn id="2" name="Valor" dataDxfId="8">
      <calculatedColumnFormula>#REF!</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NacionalCobertura7911323611" displayName="NacionalCobertura7911323611" ref="A7:B12" totalsRowShown="0" headerRowDxfId="7" dataDxfId="6">
  <tableColumns count="2">
    <tableColumn id="1" name="Año" dataDxfId="5"/>
    <tableColumn id="2" name="Valor" dataDxfId="4">
      <calculatedColumnFormula>#REF!</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4" name="NacionalCobertura7911323612" displayName="NacionalCobertura7911323612" ref="A7:B12" totalsRowShown="0" headerRowDxfId="3" dataDxfId="2">
  <tableColumns count="2">
    <tableColumn id="1" name="Año" dataDxfId="1"/>
    <tableColumn id="2" name="Valor" dataDxfId="0">
      <calculatedColumnFormula>#REF!</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showWhiteSpace="0" topLeftCell="A4" zoomScaleNormal="100" zoomScaleSheetLayoutView="100" zoomScalePageLayoutView="75" workbookViewId="0">
      <selection activeCell="B10" sqref="B10"/>
    </sheetView>
  </sheetViews>
  <sheetFormatPr baseColWidth="10" defaultRowHeight="12.75" x14ac:dyDescent="0.2"/>
  <cols>
    <col min="1" max="1" width="4.42578125" style="45" customWidth="1"/>
    <col min="2" max="2" width="30.7109375" style="45" customWidth="1"/>
    <col min="3" max="6" width="14.7109375" style="45" customWidth="1"/>
    <col min="7" max="249" width="11.42578125" style="45"/>
    <col min="250" max="250" width="5.42578125" style="45" customWidth="1"/>
    <col min="251" max="251" width="25.42578125" style="45" customWidth="1"/>
    <col min="252" max="252" width="9.140625" style="45" customWidth="1"/>
    <col min="253" max="253" width="8.42578125" style="45" customWidth="1"/>
    <col min="254" max="254" width="33.5703125" style="45" customWidth="1"/>
    <col min="255" max="255" width="11.140625" style="45" customWidth="1"/>
    <col min="256" max="505" width="11.42578125" style="45"/>
    <col min="506" max="506" width="5.42578125" style="45" customWidth="1"/>
    <col min="507" max="507" width="25.42578125" style="45" customWidth="1"/>
    <col min="508" max="508" width="9.140625" style="45" customWidth="1"/>
    <col min="509" max="509" width="8.42578125" style="45" customWidth="1"/>
    <col min="510" max="510" width="33.5703125" style="45" customWidth="1"/>
    <col min="511" max="511" width="11.140625" style="45" customWidth="1"/>
    <col min="512" max="761" width="11.42578125" style="45"/>
    <col min="762" max="762" width="5.42578125" style="45" customWidth="1"/>
    <col min="763" max="763" width="25.42578125" style="45" customWidth="1"/>
    <col min="764" max="764" width="9.140625" style="45" customWidth="1"/>
    <col min="765" max="765" width="8.42578125" style="45" customWidth="1"/>
    <col min="766" max="766" width="33.5703125" style="45" customWidth="1"/>
    <col min="767" max="767" width="11.140625" style="45" customWidth="1"/>
    <col min="768" max="1017" width="11.42578125" style="45"/>
    <col min="1018" max="1018" width="5.42578125" style="45" customWidth="1"/>
    <col min="1019" max="1019" width="25.42578125" style="45" customWidth="1"/>
    <col min="1020" max="1020" width="9.140625" style="45" customWidth="1"/>
    <col min="1021" max="1021" width="8.42578125" style="45" customWidth="1"/>
    <col min="1022" max="1022" width="33.5703125" style="45" customWidth="1"/>
    <col min="1023" max="1023" width="11.140625" style="45" customWidth="1"/>
    <col min="1024" max="1273" width="11.42578125" style="45"/>
    <col min="1274" max="1274" width="5.42578125" style="45" customWidth="1"/>
    <col min="1275" max="1275" width="25.42578125" style="45" customWidth="1"/>
    <col min="1276" max="1276" width="9.140625" style="45" customWidth="1"/>
    <col min="1277" max="1277" width="8.42578125" style="45" customWidth="1"/>
    <col min="1278" max="1278" width="33.5703125" style="45" customWidth="1"/>
    <col min="1279" max="1279" width="11.140625" style="45" customWidth="1"/>
    <col min="1280" max="1529" width="11.42578125" style="45"/>
    <col min="1530" max="1530" width="5.42578125" style="45" customWidth="1"/>
    <col min="1531" max="1531" width="25.42578125" style="45" customWidth="1"/>
    <col min="1532" max="1532" width="9.140625" style="45" customWidth="1"/>
    <col min="1533" max="1533" width="8.42578125" style="45" customWidth="1"/>
    <col min="1534" max="1534" width="33.5703125" style="45" customWidth="1"/>
    <col min="1535" max="1535" width="11.140625" style="45" customWidth="1"/>
    <col min="1536" max="1785" width="11.42578125" style="45"/>
    <col min="1786" max="1786" width="5.42578125" style="45" customWidth="1"/>
    <col min="1787" max="1787" width="25.42578125" style="45" customWidth="1"/>
    <col min="1788" max="1788" width="9.140625" style="45" customWidth="1"/>
    <col min="1789" max="1789" width="8.42578125" style="45" customWidth="1"/>
    <col min="1790" max="1790" width="33.5703125" style="45" customWidth="1"/>
    <col min="1791" max="1791" width="11.140625" style="45" customWidth="1"/>
    <col min="1792" max="2041" width="11.42578125" style="45"/>
    <col min="2042" max="2042" width="5.42578125" style="45" customWidth="1"/>
    <col min="2043" max="2043" width="25.42578125" style="45" customWidth="1"/>
    <col min="2044" max="2044" width="9.140625" style="45" customWidth="1"/>
    <col min="2045" max="2045" width="8.42578125" style="45" customWidth="1"/>
    <col min="2046" max="2046" width="33.5703125" style="45" customWidth="1"/>
    <col min="2047" max="2047" width="11.140625" style="45" customWidth="1"/>
    <col min="2048" max="2297" width="11.42578125" style="45"/>
    <col min="2298" max="2298" width="5.42578125" style="45" customWidth="1"/>
    <col min="2299" max="2299" width="25.42578125" style="45" customWidth="1"/>
    <col min="2300" max="2300" width="9.140625" style="45" customWidth="1"/>
    <col min="2301" max="2301" width="8.42578125" style="45" customWidth="1"/>
    <col min="2302" max="2302" width="33.5703125" style="45" customWidth="1"/>
    <col min="2303" max="2303" width="11.140625" style="45" customWidth="1"/>
    <col min="2304" max="2553" width="11.42578125" style="45"/>
    <col min="2554" max="2554" width="5.42578125" style="45" customWidth="1"/>
    <col min="2555" max="2555" width="25.42578125" style="45" customWidth="1"/>
    <col min="2556" max="2556" width="9.140625" style="45" customWidth="1"/>
    <col min="2557" max="2557" width="8.42578125" style="45" customWidth="1"/>
    <col min="2558" max="2558" width="33.5703125" style="45" customWidth="1"/>
    <col min="2559" max="2559" width="11.140625" style="45" customWidth="1"/>
    <col min="2560" max="2809" width="11.42578125" style="45"/>
    <col min="2810" max="2810" width="5.42578125" style="45" customWidth="1"/>
    <col min="2811" max="2811" width="25.42578125" style="45" customWidth="1"/>
    <col min="2812" max="2812" width="9.140625" style="45" customWidth="1"/>
    <col min="2813" max="2813" width="8.42578125" style="45" customWidth="1"/>
    <col min="2814" max="2814" width="33.5703125" style="45" customWidth="1"/>
    <col min="2815" max="2815" width="11.140625" style="45" customWidth="1"/>
    <col min="2816" max="3065" width="11.42578125" style="45"/>
    <col min="3066" max="3066" width="5.42578125" style="45" customWidth="1"/>
    <col min="3067" max="3067" width="25.42578125" style="45" customWidth="1"/>
    <col min="3068" max="3068" width="9.140625" style="45" customWidth="1"/>
    <col min="3069" max="3069" width="8.42578125" style="45" customWidth="1"/>
    <col min="3070" max="3070" width="33.5703125" style="45" customWidth="1"/>
    <col min="3071" max="3071" width="11.140625" style="45" customWidth="1"/>
    <col min="3072" max="3321" width="11.42578125" style="45"/>
    <col min="3322" max="3322" width="5.42578125" style="45" customWidth="1"/>
    <col min="3323" max="3323" width="25.42578125" style="45" customWidth="1"/>
    <col min="3324" max="3324" width="9.140625" style="45" customWidth="1"/>
    <col min="3325" max="3325" width="8.42578125" style="45" customWidth="1"/>
    <col min="3326" max="3326" width="33.5703125" style="45" customWidth="1"/>
    <col min="3327" max="3327" width="11.140625" style="45" customWidth="1"/>
    <col min="3328" max="3577" width="11.42578125" style="45"/>
    <col min="3578" max="3578" width="5.42578125" style="45" customWidth="1"/>
    <col min="3579" max="3579" width="25.42578125" style="45" customWidth="1"/>
    <col min="3580" max="3580" width="9.140625" style="45" customWidth="1"/>
    <col min="3581" max="3581" width="8.42578125" style="45" customWidth="1"/>
    <col min="3582" max="3582" width="33.5703125" style="45" customWidth="1"/>
    <col min="3583" max="3583" width="11.140625" style="45" customWidth="1"/>
    <col min="3584" max="3833" width="11.42578125" style="45"/>
    <col min="3834" max="3834" width="5.42578125" style="45" customWidth="1"/>
    <col min="3835" max="3835" width="25.42578125" style="45" customWidth="1"/>
    <col min="3836" max="3836" width="9.140625" style="45" customWidth="1"/>
    <col min="3837" max="3837" width="8.42578125" style="45" customWidth="1"/>
    <col min="3838" max="3838" width="33.5703125" style="45" customWidth="1"/>
    <col min="3839" max="3839" width="11.140625" style="45" customWidth="1"/>
    <col min="3840" max="4089" width="11.42578125" style="45"/>
    <col min="4090" max="4090" width="5.42578125" style="45" customWidth="1"/>
    <col min="4091" max="4091" width="25.42578125" style="45" customWidth="1"/>
    <col min="4092" max="4092" width="9.140625" style="45" customWidth="1"/>
    <col min="4093" max="4093" width="8.42578125" style="45" customWidth="1"/>
    <col min="4094" max="4094" width="33.5703125" style="45" customWidth="1"/>
    <col min="4095" max="4095" width="11.140625" style="45" customWidth="1"/>
    <col min="4096" max="4345" width="11.42578125" style="45"/>
    <col min="4346" max="4346" width="5.42578125" style="45" customWidth="1"/>
    <col min="4347" max="4347" width="25.42578125" style="45" customWidth="1"/>
    <col min="4348" max="4348" width="9.140625" style="45" customWidth="1"/>
    <col min="4349" max="4349" width="8.42578125" style="45" customWidth="1"/>
    <col min="4350" max="4350" width="33.5703125" style="45" customWidth="1"/>
    <col min="4351" max="4351" width="11.140625" style="45" customWidth="1"/>
    <col min="4352" max="4601" width="11.42578125" style="45"/>
    <col min="4602" max="4602" width="5.42578125" style="45" customWidth="1"/>
    <col min="4603" max="4603" width="25.42578125" style="45" customWidth="1"/>
    <col min="4604" max="4604" width="9.140625" style="45" customWidth="1"/>
    <col min="4605" max="4605" width="8.42578125" style="45" customWidth="1"/>
    <col min="4606" max="4606" width="33.5703125" style="45" customWidth="1"/>
    <col min="4607" max="4607" width="11.140625" style="45" customWidth="1"/>
    <col min="4608" max="4857" width="11.42578125" style="45"/>
    <col min="4858" max="4858" width="5.42578125" style="45" customWidth="1"/>
    <col min="4859" max="4859" width="25.42578125" style="45" customWidth="1"/>
    <col min="4860" max="4860" width="9.140625" style="45" customWidth="1"/>
    <col min="4861" max="4861" width="8.42578125" style="45" customWidth="1"/>
    <col min="4862" max="4862" width="33.5703125" style="45" customWidth="1"/>
    <col min="4863" max="4863" width="11.140625" style="45" customWidth="1"/>
    <col min="4864" max="5113" width="11.42578125" style="45"/>
    <col min="5114" max="5114" width="5.42578125" style="45" customWidth="1"/>
    <col min="5115" max="5115" width="25.42578125" style="45" customWidth="1"/>
    <col min="5116" max="5116" width="9.140625" style="45" customWidth="1"/>
    <col min="5117" max="5117" width="8.42578125" style="45" customWidth="1"/>
    <col min="5118" max="5118" width="33.5703125" style="45" customWidth="1"/>
    <col min="5119" max="5119" width="11.140625" style="45" customWidth="1"/>
    <col min="5120" max="5369" width="11.42578125" style="45"/>
    <col min="5370" max="5370" width="5.42578125" style="45" customWidth="1"/>
    <col min="5371" max="5371" width="25.42578125" style="45" customWidth="1"/>
    <col min="5372" max="5372" width="9.140625" style="45" customWidth="1"/>
    <col min="5373" max="5373" width="8.42578125" style="45" customWidth="1"/>
    <col min="5374" max="5374" width="33.5703125" style="45" customWidth="1"/>
    <col min="5375" max="5375" width="11.140625" style="45" customWidth="1"/>
    <col min="5376" max="5625" width="11.42578125" style="45"/>
    <col min="5626" max="5626" width="5.42578125" style="45" customWidth="1"/>
    <col min="5627" max="5627" width="25.42578125" style="45" customWidth="1"/>
    <col min="5628" max="5628" width="9.140625" style="45" customWidth="1"/>
    <col min="5629" max="5629" width="8.42578125" style="45" customWidth="1"/>
    <col min="5630" max="5630" width="33.5703125" style="45" customWidth="1"/>
    <col min="5631" max="5631" width="11.140625" style="45" customWidth="1"/>
    <col min="5632" max="5881" width="11.42578125" style="45"/>
    <col min="5882" max="5882" width="5.42578125" style="45" customWidth="1"/>
    <col min="5883" max="5883" width="25.42578125" style="45" customWidth="1"/>
    <col min="5884" max="5884" width="9.140625" style="45" customWidth="1"/>
    <col min="5885" max="5885" width="8.42578125" style="45" customWidth="1"/>
    <col min="5886" max="5886" width="33.5703125" style="45" customWidth="1"/>
    <col min="5887" max="5887" width="11.140625" style="45" customWidth="1"/>
    <col min="5888" max="6137" width="11.42578125" style="45"/>
    <col min="6138" max="6138" width="5.42578125" style="45" customWidth="1"/>
    <col min="6139" max="6139" width="25.42578125" style="45" customWidth="1"/>
    <col min="6140" max="6140" width="9.140625" style="45" customWidth="1"/>
    <col min="6141" max="6141" width="8.42578125" style="45" customWidth="1"/>
    <col min="6142" max="6142" width="33.5703125" style="45" customWidth="1"/>
    <col min="6143" max="6143" width="11.140625" style="45" customWidth="1"/>
    <col min="6144" max="6393" width="11.42578125" style="45"/>
    <col min="6394" max="6394" width="5.42578125" style="45" customWidth="1"/>
    <col min="6395" max="6395" width="25.42578125" style="45" customWidth="1"/>
    <col min="6396" max="6396" width="9.140625" style="45" customWidth="1"/>
    <col min="6397" max="6397" width="8.42578125" style="45" customWidth="1"/>
    <col min="6398" max="6398" width="33.5703125" style="45" customWidth="1"/>
    <col min="6399" max="6399" width="11.140625" style="45" customWidth="1"/>
    <col min="6400" max="6649" width="11.42578125" style="45"/>
    <col min="6650" max="6650" width="5.42578125" style="45" customWidth="1"/>
    <col min="6651" max="6651" width="25.42578125" style="45" customWidth="1"/>
    <col min="6652" max="6652" width="9.140625" style="45" customWidth="1"/>
    <col min="6653" max="6653" width="8.42578125" style="45" customWidth="1"/>
    <col min="6654" max="6654" width="33.5703125" style="45" customWidth="1"/>
    <col min="6655" max="6655" width="11.140625" style="45" customWidth="1"/>
    <col min="6656" max="6905" width="11.42578125" style="45"/>
    <col min="6906" max="6906" width="5.42578125" style="45" customWidth="1"/>
    <col min="6907" max="6907" width="25.42578125" style="45" customWidth="1"/>
    <col min="6908" max="6908" width="9.140625" style="45" customWidth="1"/>
    <col min="6909" max="6909" width="8.42578125" style="45" customWidth="1"/>
    <col min="6910" max="6910" width="33.5703125" style="45" customWidth="1"/>
    <col min="6911" max="6911" width="11.140625" style="45" customWidth="1"/>
    <col min="6912" max="7161" width="11.42578125" style="45"/>
    <col min="7162" max="7162" width="5.42578125" style="45" customWidth="1"/>
    <col min="7163" max="7163" width="25.42578125" style="45" customWidth="1"/>
    <col min="7164" max="7164" width="9.140625" style="45" customWidth="1"/>
    <col min="7165" max="7165" width="8.42578125" style="45" customWidth="1"/>
    <col min="7166" max="7166" width="33.5703125" style="45" customWidth="1"/>
    <col min="7167" max="7167" width="11.140625" style="45" customWidth="1"/>
    <col min="7168" max="7417" width="11.42578125" style="45"/>
    <col min="7418" max="7418" width="5.42578125" style="45" customWidth="1"/>
    <col min="7419" max="7419" width="25.42578125" style="45" customWidth="1"/>
    <col min="7420" max="7420" width="9.140625" style="45" customWidth="1"/>
    <col min="7421" max="7421" width="8.42578125" style="45" customWidth="1"/>
    <col min="7422" max="7422" width="33.5703125" style="45" customWidth="1"/>
    <col min="7423" max="7423" width="11.140625" style="45" customWidth="1"/>
    <col min="7424" max="7673" width="11.42578125" style="45"/>
    <col min="7674" max="7674" width="5.42578125" style="45" customWidth="1"/>
    <col min="7675" max="7675" width="25.42578125" style="45" customWidth="1"/>
    <col min="7676" max="7676" width="9.140625" style="45" customWidth="1"/>
    <col min="7677" max="7677" width="8.42578125" style="45" customWidth="1"/>
    <col min="7678" max="7678" width="33.5703125" style="45" customWidth="1"/>
    <col min="7679" max="7679" width="11.140625" style="45" customWidth="1"/>
    <col min="7680" max="7929" width="11.42578125" style="45"/>
    <col min="7930" max="7930" width="5.42578125" style="45" customWidth="1"/>
    <col min="7931" max="7931" width="25.42578125" style="45" customWidth="1"/>
    <col min="7932" max="7932" width="9.140625" style="45" customWidth="1"/>
    <col min="7933" max="7933" width="8.42578125" style="45" customWidth="1"/>
    <col min="7934" max="7934" width="33.5703125" style="45" customWidth="1"/>
    <col min="7935" max="7935" width="11.140625" style="45" customWidth="1"/>
    <col min="7936" max="8185" width="11.42578125" style="45"/>
    <col min="8186" max="8186" width="5.42578125" style="45" customWidth="1"/>
    <col min="8187" max="8187" width="25.42578125" style="45" customWidth="1"/>
    <col min="8188" max="8188" width="9.140625" style="45" customWidth="1"/>
    <col min="8189" max="8189" width="8.42578125" style="45" customWidth="1"/>
    <col min="8190" max="8190" width="33.5703125" style="45" customWidth="1"/>
    <col min="8191" max="8191" width="11.140625" style="45" customWidth="1"/>
    <col min="8192" max="8441" width="11.42578125" style="45"/>
    <col min="8442" max="8442" width="5.42578125" style="45" customWidth="1"/>
    <col min="8443" max="8443" width="25.42578125" style="45" customWidth="1"/>
    <col min="8444" max="8444" width="9.140625" style="45" customWidth="1"/>
    <col min="8445" max="8445" width="8.42578125" style="45" customWidth="1"/>
    <col min="8446" max="8446" width="33.5703125" style="45" customWidth="1"/>
    <col min="8447" max="8447" width="11.140625" style="45" customWidth="1"/>
    <col min="8448" max="8697" width="11.42578125" style="45"/>
    <col min="8698" max="8698" width="5.42578125" style="45" customWidth="1"/>
    <col min="8699" max="8699" width="25.42578125" style="45" customWidth="1"/>
    <col min="8700" max="8700" width="9.140625" style="45" customWidth="1"/>
    <col min="8701" max="8701" width="8.42578125" style="45" customWidth="1"/>
    <col min="8702" max="8702" width="33.5703125" style="45" customWidth="1"/>
    <col min="8703" max="8703" width="11.140625" style="45" customWidth="1"/>
    <col min="8704" max="8953" width="11.42578125" style="45"/>
    <col min="8954" max="8954" width="5.42578125" style="45" customWidth="1"/>
    <col min="8955" max="8955" width="25.42578125" style="45" customWidth="1"/>
    <col min="8956" max="8956" width="9.140625" style="45" customWidth="1"/>
    <col min="8957" max="8957" width="8.42578125" style="45" customWidth="1"/>
    <col min="8958" max="8958" width="33.5703125" style="45" customWidth="1"/>
    <col min="8959" max="8959" width="11.140625" style="45" customWidth="1"/>
    <col min="8960" max="9209" width="11.42578125" style="45"/>
    <col min="9210" max="9210" width="5.42578125" style="45" customWidth="1"/>
    <col min="9211" max="9211" width="25.42578125" style="45" customWidth="1"/>
    <col min="9212" max="9212" width="9.140625" style="45" customWidth="1"/>
    <col min="9213" max="9213" width="8.42578125" style="45" customWidth="1"/>
    <col min="9214" max="9214" width="33.5703125" style="45" customWidth="1"/>
    <col min="9215" max="9215" width="11.140625" style="45" customWidth="1"/>
    <col min="9216" max="9465" width="11.42578125" style="45"/>
    <col min="9466" max="9466" width="5.42578125" style="45" customWidth="1"/>
    <col min="9467" max="9467" width="25.42578125" style="45" customWidth="1"/>
    <col min="9468" max="9468" width="9.140625" style="45" customWidth="1"/>
    <col min="9469" max="9469" width="8.42578125" style="45" customWidth="1"/>
    <col min="9470" max="9470" width="33.5703125" style="45" customWidth="1"/>
    <col min="9471" max="9471" width="11.140625" style="45" customWidth="1"/>
    <col min="9472" max="9721" width="11.42578125" style="45"/>
    <col min="9722" max="9722" width="5.42578125" style="45" customWidth="1"/>
    <col min="9723" max="9723" width="25.42578125" style="45" customWidth="1"/>
    <col min="9724" max="9724" width="9.140625" style="45" customWidth="1"/>
    <col min="9725" max="9725" width="8.42578125" style="45" customWidth="1"/>
    <col min="9726" max="9726" width="33.5703125" style="45" customWidth="1"/>
    <col min="9727" max="9727" width="11.140625" style="45" customWidth="1"/>
    <col min="9728" max="9977" width="11.42578125" style="45"/>
    <col min="9978" max="9978" width="5.42578125" style="45" customWidth="1"/>
    <col min="9979" max="9979" width="25.42578125" style="45" customWidth="1"/>
    <col min="9980" max="9980" width="9.140625" style="45" customWidth="1"/>
    <col min="9981" max="9981" width="8.42578125" style="45" customWidth="1"/>
    <col min="9982" max="9982" width="33.5703125" style="45" customWidth="1"/>
    <col min="9983" max="9983" width="11.140625" style="45" customWidth="1"/>
    <col min="9984" max="10233" width="11.42578125" style="45"/>
    <col min="10234" max="10234" width="5.42578125" style="45" customWidth="1"/>
    <col min="10235" max="10235" width="25.42578125" style="45" customWidth="1"/>
    <col min="10236" max="10236" width="9.140625" style="45" customWidth="1"/>
    <col min="10237" max="10237" width="8.42578125" style="45" customWidth="1"/>
    <col min="10238" max="10238" width="33.5703125" style="45" customWidth="1"/>
    <col min="10239" max="10239" width="11.140625" style="45" customWidth="1"/>
    <col min="10240" max="10489" width="11.42578125" style="45"/>
    <col min="10490" max="10490" width="5.42578125" style="45" customWidth="1"/>
    <col min="10491" max="10491" width="25.42578125" style="45" customWidth="1"/>
    <col min="10492" max="10492" width="9.140625" style="45" customWidth="1"/>
    <col min="10493" max="10493" width="8.42578125" style="45" customWidth="1"/>
    <col min="10494" max="10494" width="33.5703125" style="45" customWidth="1"/>
    <col min="10495" max="10495" width="11.140625" style="45" customWidth="1"/>
    <col min="10496" max="10745" width="11.42578125" style="45"/>
    <col min="10746" max="10746" width="5.42578125" style="45" customWidth="1"/>
    <col min="10747" max="10747" width="25.42578125" style="45" customWidth="1"/>
    <col min="10748" max="10748" width="9.140625" style="45" customWidth="1"/>
    <col min="10749" max="10749" width="8.42578125" style="45" customWidth="1"/>
    <col min="10750" max="10750" width="33.5703125" style="45" customWidth="1"/>
    <col min="10751" max="10751" width="11.140625" style="45" customWidth="1"/>
    <col min="10752" max="11001" width="11.42578125" style="45"/>
    <col min="11002" max="11002" width="5.42578125" style="45" customWidth="1"/>
    <col min="11003" max="11003" width="25.42578125" style="45" customWidth="1"/>
    <col min="11004" max="11004" width="9.140625" style="45" customWidth="1"/>
    <col min="11005" max="11005" width="8.42578125" style="45" customWidth="1"/>
    <col min="11006" max="11006" width="33.5703125" style="45" customWidth="1"/>
    <col min="11007" max="11007" width="11.140625" style="45" customWidth="1"/>
    <col min="11008" max="11257" width="11.42578125" style="45"/>
    <col min="11258" max="11258" width="5.42578125" style="45" customWidth="1"/>
    <col min="11259" max="11259" width="25.42578125" style="45" customWidth="1"/>
    <col min="11260" max="11260" width="9.140625" style="45" customWidth="1"/>
    <col min="11261" max="11261" width="8.42578125" style="45" customWidth="1"/>
    <col min="11262" max="11262" width="33.5703125" style="45" customWidth="1"/>
    <col min="11263" max="11263" width="11.140625" style="45" customWidth="1"/>
    <col min="11264" max="11513" width="11.42578125" style="45"/>
    <col min="11514" max="11514" width="5.42578125" style="45" customWidth="1"/>
    <col min="11515" max="11515" width="25.42578125" style="45" customWidth="1"/>
    <col min="11516" max="11516" width="9.140625" style="45" customWidth="1"/>
    <col min="11517" max="11517" width="8.42578125" style="45" customWidth="1"/>
    <col min="11518" max="11518" width="33.5703125" style="45" customWidth="1"/>
    <col min="11519" max="11519" width="11.140625" style="45" customWidth="1"/>
    <col min="11520" max="11769" width="11.42578125" style="45"/>
    <col min="11770" max="11770" width="5.42578125" style="45" customWidth="1"/>
    <col min="11771" max="11771" width="25.42578125" style="45" customWidth="1"/>
    <col min="11772" max="11772" width="9.140625" style="45" customWidth="1"/>
    <col min="11773" max="11773" width="8.42578125" style="45" customWidth="1"/>
    <col min="11774" max="11774" width="33.5703125" style="45" customWidth="1"/>
    <col min="11775" max="11775" width="11.140625" style="45" customWidth="1"/>
    <col min="11776" max="12025" width="11.42578125" style="45"/>
    <col min="12026" max="12026" width="5.42578125" style="45" customWidth="1"/>
    <col min="12027" max="12027" width="25.42578125" style="45" customWidth="1"/>
    <col min="12028" max="12028" width="9.140625" style="45" customWidth="1"/>
    <col min="12029" max="12029" width="8.42578125" style="45" customWidth="1"/>
    <col min="12030" max="12030" width="33.5703125" style="45" customWidth="1"/>
    <col min="12031" max="12031" width="11.140625" style="45" customWidth="1"/>
    <col min="12032" max="12281" width="11.42578125" style="45"/>
    <col min="12282" max="12282" width="5.42578125" style="45" customWidth="1"/>
    <col min="12283" max="12283" width="25.42578125" style="45" customWidth="1"/>
    <col min="12284" max="12284" width="9.140625" style="45" customWidth="1"/>
    <col min="12285" max="12285" width="8.42578125" style="45" customWidth="1"/>
    <col min="12286" max="12286" width="33.5703125" style="45" customWidth="1"/>
    <col min="12287" max="12287" width="11.140625" style="45" customWidth="1"/>
    <col min="12288" max="12537" width="11.42578125" style="45"/>
    <col min="12538" max="12538" width="5.42578125" style="45" customWidth="1"/>
    <col min="12539" max="12539" width="25.42578125" style="45" customWidth="1"/>
    <col min="12540" max="12540" width="9.140625" style="45" customWidth="1"/>
    <col min="12541" max="12541" width="8.42578125" style="45" customWidth="1"/>
    <col min="12542" max="12542" width="33.5703125" style="45" customWidth="1"/>
    <col min="12543" max="12543" width="11.140625" style="45" customWidth="1"/>
    <col min="12544" max="12793" width="11.42578125" style="45"/>
    <col min="12794" max="12794" width="5.42578125" style="45" customWidth="1"/>
    <col min="12795" max="12795" width="25.42578125" style="45" customWidth="1"/>
    <col min="12796" max="12796" width="9.140625" style="45" customWidth="1"/>
    <col min="12797" max="12797" width="8.42578125" style="45" customWidth="1"/>
    <col min="12798" max="12798" width="33.5703125" style="45" customWidth="1"/>
    <col min="12799" max="12799" width="11.140625" style="45" customWidth="1"/>
    <col min="12800" max="13049" width="11.42578125" style="45"/>
    <col min="13050" max="13050" width="5.42578125" style="45" customWidth="1"/>
    <col min="13051" max="13051" width="25.42578125" style="45" customWidth="1"/>
    <col min="13052" max="13052" width="9.140625" style="45" customWidth="1"/>
    <col min="13053" max="13053" width="8.42578125" style="45" customWidth="1"/>
    <col min="13054" max="13054" width="33.5703125" style="45" customWidth="1"/>
    <col min="13055" max="13055" width="11.140625" style="45" customWidth="1"/>
    <col min="13056" max="13305" width="11.42578125" style="45"/>
    <col min="13306" max="13306" width="5.42578125" style="45" customWidth="1"/>
    <col min="13307" max="13307" width="25.42578125" style="45" customWidth="1"/>
    <col min="13308" max="13308" width="9.140625" style="45" customWidth="1"/>
    <col min="13309" max="13309" width="8.42578125" style="45" customWidth="1"/>
    <col min="13310" max="13310" width="33.5703125" style="45" customWidth="1"/>
    <col min="13311" max="13311" width="11.140625" style="45" customWidth="1"/>
    <col min="13312" max="13561" width="11.42578125" style="45"/>
    <col min="13562" max="13562" width="5.42578125" style="45" customWidth="1"/>
    <col min="13563" max="13563" width="25.42578125" style="45" customWidth="1"/>
    <col min="13564" max="13564" width="9.140625" style="45" customWidth="1"/>
    <col min="13565" max="13565" width="8.42578125" style="45" customWidth="1"/>
    <col min="13566" max="13566" width="33.5703125" style="45" customWidth="1"/>
    <col min="13567" max="13567" width="11.140625" style="45" customWidth="1"/>
    <col min="13568" max="13817" width="11.42578125" style="45"/>
    <col min="13818" max="13818" width="5.42578125" style="45" customWidth="1"/>
    <col min="13819" max="13819" width="25.42578125" style="45" customWidth="1"/>
    <col min="13820" max="13820" width="9.140625" style="45" customWidth="1"/>
    <col min="13821" max="13821" width="8.42578125" style="45" customWidth="1"/>
    <col min="13822" max="13822" width="33.5703125" style="45" customWidth="1"/>
    <col min="13823" max="13823" width="11.140625" style="45" customWidth="1"/>
    <col min="13824" max="14073" width="11.42578125" style="45"/>
    <col min="14074" max="14074" width="5.42578125" style="45" customWidth="1"/>
    <col min="14075" max="14075" width="25.42578125" style="45" customWidth="1"/>
    <col min="14076" max="14076" width="9.140625" style="45" customWidth="1"/>
    <col min="14077" max="14077" width="8.42578125" style="45" customWidth="1"/>
    <col min="14078" max="14078" width="33.5703125" style="45" customWidth="1"/>
    <col min="14079" max="14079" width="11.140625" style="45" customWidth="1"/>
    <col min="14080" max="14329" width="11.42578125" style="45"/>
    <col min="14330" max="14330" width="5.42578125" style="45" customWidth="1"/>
    <col min="14331" max="14331" width="25.42578125" style="45" customWidth="1"/>
    <col min="14332" max="14332" width="9.140625" style="45" customWidth="1"/>
    <col min="14333" max="14333" width="8.42578125" style="45" customWidth="1"/>
    <col min="14334" max="14334" width="33.5703125" style="45" customWidth="1"/>
    <col min="14335" max="14335" width="11.140625" style="45" customWidth="1"/>
    <col min="14336" max="14585" width="11.42578125" style="45"/>
    <col min="14586" max="14586" width="5.42578125" style="45" customWidth="1"/>
    <col min="14587" max="14587" width="25.42578125" style="45" customWidth="1"/>
    <col min="14588" max="14588" width="9.140625" style="45" customWidth="1"/>
    <col min="14589" max="14589" width="8.42578125" style="45" customWidth="1"/>
    <col min="14590" max="14590" width="33.5703125" style="45" customWidth="1"/>
    <col min="14591" max="14591" width="11.140625" style="45" customWidth="1"/>
    <col min="14592" max="14841" width="11.42578125" style="45"/>
    <col min="14842" max="14842" width="5.42578125" style="45" customWidth="1"/>
    <col min="14843" max="14843" width="25.42578125" style="45" customWidth="1"/>
    <col min="14844" max="14844" width="9.140625" style="45" customWidth="1"/>
    <col min="14845" max="14845" width="8.42578125" style="45" customWidth="1"/>
    <col min="14846" max="14846" width="33.5703125" style="45" customWidth="1"/>
    <col min="14847" max="14847" width="11.140625" style="45" customWidth="1"/>
    <col min="14848" max="15097" width="11.42578125" style="45"/>
    <col min="15098" max="15098" width="5.42578125" style="45" customWidth="1"/>
    <col min="15099" max="15099" width="25.42578125" style="45" customWidth="1"/>
    <col min="15100" max="15100" width="9.140625" style="45" customWidth="1"/>
    <col min="15101" max="15101" width="8.42578125" style="45" customWidth="1"/>
    <col min="15102" max="15102" width="33.5703125" style="45" customWidth="1"/>
    <col min="15103" max="15103" width="11.140625" style="45" customWidth="1"/>
    <col min="15104" max="15353" width="11.42578125" style="45"/>
    <col min="15354" max="15354" width="5.42578125" style="45" customWidth="1"/>
    <col min="15355" max="15355" width="25.42578125" style="45" customWidth="1"/>
    <col min="15356" max="15356" width="9.140625" style="45" customWidth="1"/>
    <col min="15357" max="15357" width="8.42578125" style="45" customWidth="1"/>
    <col min="15358" max="15358" width="33.5703125" style="45" customWidth="1"/>
    <col min="15359" max="15359" width="11.140625" style="45" customWidth="1"/>
    <col min="15360" max="15609" width="11.42578125" style="45"/>
    <col min="15610" max="15610" width="5.42578125" style="45" customWidth="1"/>
    <col min="15611" max="15611" width="25.42578125" style="45" customWidth="1"/>
    <col min="15612" max="15612" width="9.140625" style="45" customWidth="1"/>
    <col min="15613" max="15613" width="8.42578125" style="45" customWidth="1"/>
    <col min="15614" max="15614" width="33.5703125" style="45" customWidth="1"/>
    <col min="15615" max="15615" width="11.140625" style="45" customWidth="1"/>
    <col min="15616" max="15865" width="11.42578125" style="45"/>
    <col min="15866" max="15866" width="5.42578125" style="45" customWidth="1"/>
    <col min="15867" max="15867" width="25.42578125" style="45" customWidth="1"/>
    <col min="15868" max="15868" width="9.140625" style="45" customWidth="1"/>
    <col min="15869" max="15869" width="8.42578125" style="45" customWidth="1"/>
    <col min="15870" max="15870" width="33.5703125" style="45" customWidth="1"/>
    <col min="15871" max="15871" width="11.140625" style="45" customWidth="1"/>
    <col min="15872" max="16121" width="11.42578125" style="45"/>
    <col min="16122" max="16122" width="5.42578125" style="45" customWidth="1"/>
    <col min="16123" max="16123" width="25.42578125" style="45" customWidth="1"/>
    <col min="16124" max="16124" width="9.140625" style="45" customWidth="1"/>
    <col min="16125" max="16125" width="8.42578125" style="45" customWidth="1"/>
    <col min="16126" max="16126" width="33.5703125" style="45" customWidth="1"/>
    <col min="16127" max="16127" width="11.140625" style="45" customWidth="1"/>
    <col min="16128" max="16384" width="11.42578125" style="45"/>
  </cols>
  <sheetData>
    <row r="1" spans="1:7" ht="15" customHeight="1" x14ac:dyDescent="0.25">
      <c r="F1" s="46" t="s">
        <v>0</v>
      </c>
    </row>
    <row r="2" spans="1:7" ht="15" customHeight="1" x14ac:dyDescent="0.2">
      <c r="F2" s="47" t="s">
        <v>30</v>
      </c>
    </row>
    <row r="3" spans="1:7" ht="15" customHeight="1" x14ac:dyDescent="0.2"/>
    <row r="4" spans="1:7" s="49" customFormat="1" ht="15" customHeight="1" x14ac:dyDescent="0.25">
      <c r="A4" s="48"/>
    </row>
    <row r="5" spans="1:7" ht="21" customHeight="1" x14ac:dyDescent="0.2">
      <c r="A5" s="122" t="s">
        <v>57</v>
      </c>
      <c r="B5" s="123"/>
      <c r="C5" s="123"/>
      <c r="D5" s="123"/>
      <c r="E5" s="123"/>
      <c r="F5" s="124"/>
    </row>
    <row r="6" spans="1:7" ht="30" customHeight="1" x14ac:dyDescent="0.2">
      <c r="A6" s="125" t="s">
        <v>41</v>
      </c>
      <c r="B6" s="125"/>
      <c r="C6" s="125"/>
      <c r="D6" s="125"/>
      <c r="E6" s="125"/>
      <c r="F6" s="125"/>
    </row>
    <row r="7" spans="1:7" ht="23.25" customHeight="1" x14ac:dyDescent="0.2">
      <c r="A7" s="50" t="s">
        <v>42</v>
      </c>
      <c r="B7" s="50" t="s">
        <v>43</v>
      </c>
      <c r="C7" s="50">
        <v>2018</v>
      </c>
      <c r="D7" s="50">
        <v>2019</v>
      </c>
      <c r="E7" s="50">
        <v>2020</v>
      </c>
      <c r="F7" s="50" t="s">
        <v>58</v>
      </c>
    </row>
    <row r="8" spans="1:7" ht="4.5" customHeight="1" x14ac:dyDescent="0.2">
      <c r="A8" s="51"/>
      <c r="B8" s="51"/>
      <c r="C8" s="51"/>
      <c r="D8" s="51"/>
      <c r="E8" s="51"/>
      <c r="F8" s="51"/>
    </row>
    <row r="9" spans="1:7" ht="15" customHeight="1" x14ac:dyDescent="0.2">
      <c r="A9" s="52" t="s">
        <v>44</v>
      </c>
      <c r="B9" s="53"/>
      <c r="C9" s="53"/>
      <c r="D9" s="53"/>
      <c r="E9" s="54"/>
      <c r="F9" s="54"/>
    </row>
    <row r="10" spans="1:7" ht="15" customHeight="1" x14ac:dyDescent="0.2">
      <c r="A10" s="55">
        <v>1</v>
      </c>
      <c r="B10" s="56" t="s">
        <v>112</v>
      </c>
      <c r="C10" s="57"/>
      <c r="D10" s="57">
        <v>0</v>
      </c>
      <c r="E10" s="57">
        <v>0</v>
      </c>
      <c r="F10" s="57">
        <v>0</v>
      </c>
    </row>
    <row r="11" spans="1:7" ht="27.95" customHeight="1" x14ac:dyDescent="0.2">
      <c r="A11" s="59">
        <v>2</v>
      </c>
      <c r="B11" s="60" t="s">
        <v>45</v>
      </c>
      <c r="C11" s="61">
        <v>100359</v>
      </c>
      <c r="D11" s="61">
        <v>84097</v>
      </c>
      <c r="E11" s="61">
        <f>capacitacion!B11</f>
        <v>57693</v>
      </c>
      <c r="F11" s="61">
        <f>E11-D11</f>
        <v>-26404</v>
      </c>
      <c r="G11" s="58"/>
    </row>
    <row r="12" spans="1:7" ht="27.95" customHeight="1" x14ac:dyDescent="0.2">
      <c r="A12" s="55">
        <v>3</v>
      </c>
      <c r="B12" s="56" t="s">
        <v>46</v>
      </c>
      <c r="C12" s="62">
        <v>14297</v>
      </c>
      <c r="D12" s="62">
        <v>13371</v>
      </c>
      <c r="E12" s="62">
        <f>NacionalCobertura791132369[[#This Row],[Valor]]</f>
        <v>-9029</v>
      </c>
      <c r="F12" s="62">
        <f t="shared" ref="F12:F13" si="0">E12-D12</f>
        <v>-22400</v>
      </c>
      <c r="G12" s="58"/>
    </row>
    <row r="13" spans="1:7" ht="27.95" customHeight="1" x14ac:dyDescent="0.2">
      <c r="A13" s="59">
        <v>4</v>
      </c>
      <c r="B13" s="60" t="s">
        <v>47</v>
      </c>
      <c r="C13" s="61">
        <v>94361</v>
      </c>
      <c r="D13" s="61">
        <v>103317</v>
      </c>
      <c r="E13" s="61">
        <f>certificación!B11</f>
        <v>42661</v>
      </c>
      <c r="F13" s="61">
        <f t="shared" si="0"/>
        <v>-60656</v>
      </c>
      <c r="G13" s="58"/>
    </row>
    <row r="14" spans="1:7" ht="27.95" customHeight="1" x14ac:dyDescent="0.2">
      <c r="A14" s="55">
        <v>5</v>
      </c>
      <c r="B14" s="56" t="s">
        <v>110</v>
      </c>
      <c r="C14" s="57">
        <v>6.3</v>
      </c>
      <c r="D14" s="57">
        <v>2.4</v>
      </c>
      <c r="E14" s="57">
        <f>becas_ext!B11</f>
        <v>1</v>
      </c>
      <c r="F14" s="57">
        <f>E14-D14</f>
        <v>-1.4</v>
      </c>
      <c r="G14" s="58"/>
    </row>
    <row r="15" spans="1:7" ht="9" customHeight="1" x14ac:dyDescent="0.2">
      <c r="A15" s="63"/>
      <c r="B15" s="64"/>
      <c r="C15" s="65"/>
      <c r="D15" s="65"/>
      <c r="E15" s="65"/>
      <c r="F15" s="65"/>
    </row>
    <row r="16" spans="1:7" ht="15" customHeight="1" x14ac:dyDescent="0.2">
      <c r="A16" s="66" t="s">
        <v>48</v>
      </c>
      <c r="B16" s="67"/>
      <c r="C16" s="67"/>
      <c r="D16" s="67"/>
      <c r="E16" s="68"/>
      <c r="F16" s="68"/>
    </row>
    <row r="17" spans="1:7" ht="35.1" customHeight="1" x14ac:dyDescent="0.2">
      <c r="A17" s="69">
        <v>5</v>
      </c>
      <c r="B17" s="70" t="s">
        <v>49</v>
      </c>
      <c r="C17" s="71">
        <v>25.625822779643027</v>
      </c>
      <c r="D17" s="71">
        <v>27.31738796086114</v>
      </c>
      <c r="E17" s="71">
        <f>cd!D13</f>
        <v>26.686597273668571</v>
      </c>
      <c r="F17" s="72">
        <f t="shared" ref="F17:F24" si="1">E17-D17</f>
        <v>-0.63079068719256881</v>
      </c>
      <c r="G17" s="73"/>
    </row>
    <row r="18" spans="1:7" ht="35.1" customHeight="1" x14ac:dyDescent="0.2">
      <c r="A18" s="55">
        <v>6</v>
      </c>
      <c r="B18" s="74" t="s">
        <v>50</v>
      </c>
      <c r="C18" s="75">
        <v>98.28704056618534</v>
      </c>
      <c r="D18" s="75">
        <v>99.356131025800337</v>
      </c>
      <c r="E18" s="75">
        <f>eprt!D13</f>
        <v>98.042123660649253</v>
      </c>
      <c r="F18" s="75">
        <f t="shared" si="1"/>
        <v>-1.3140073651510846</v>
      </c>
      <c r="G18" s="73"/>
    </row>
    <row r="19" spans="1:7" ht="39" customHeight="1" x14ac:dyDescent="0.2">
      <c r="A19" s="69">
        <v>7</v>
      </c>
      <c r="B19" s="70" t="s">
        <v>51</v>
      </c>
      <c r="C19" s="72">
        <v>99.9918816384519</v>
      </c>
      <c r="D19" s="72">
        <v>99.996187053411617</v>
      </c>
      <c r="E19" s="72">
        <f>epr!D13</f>
        <v>100</v>
      </c>
      <c r="F19" s="72">
        <f t="shared" si="1"/>
        <v>3.8129465883827152E-3</v>
      </c>
      <c r="G19" s="73"/>
    </row>
    <row r="20" spans="1:7" ht="41.25" customHeight="1" x14ac:dyDescent="0.2">
      <c r="A20" s="55">
        <v>8</v>
      </c>
      <c r="B20" s="74" t="s">
        <v>52</v>
      </c>
      <c r="C20" s="75">
        <v>98.287002766393243</v>
      </c>
      <c r="D20" s="75">
        <v>99.35612774724531</v>
      </c>
      <c r="E20" s="75">
        <f>egc!D13</f>
        <v>98.042123660649253</v>
      </c>
      <c r="F20" s="75">
        <f t="shared" si="1"/>
        <v>-1.3140040865960572</v>
      </c>
      <c r="G20" s="73"/>
    </row>
    <row r="21" spans="1:7" ht="40.5" customHeight="1" x14ac:dyDescent="0.2">
      <c r="A21" s="69">
        <v>9</v>
      </c>
      <c r="B21" s="70" t="s">
        <v>53</v>
      </c>
      <c r="C21" s="72">
        <v>100</v>
      </c>
      <c r="D21" s="72">
        <v>100</v>
      </c>
      <c r="E21" s="72">
        <f>egi!D13</f>
        <v>0</v>
      </c>
      <c r="F21" s="72">
        <f t="shared" si="1"/>
        <v>-100</v>
      </c>
      <c r="G21" s="73"/>
    </row>
    <row r="22" spans="1:7" ht="35.1" customHeight="1" x14ac:dyDescent="0.2">
      <c r="A22" s="55">
        <v>10</v>
      </c>
      <c r="B22" s="74" t="s">
        <v>54</v>
      </c>
      <c r="C22" s="75">
        <v>1.9597718157790001</v>
      </c>
      <c r="D22" s="75">
        <v>2.7250614427223896</v>
      </c>
      <c r="E22" s="75">
        <f>auto!D13</f>
        <v>1.7525438516148375</v>
      </c>
      <c r="F22" s="75">
        <f t="shared" si="1"/>
        <v>-0.97251759110755209</v>
      </c>
      <c r="G22" s="73"/>
    </row>
    <row r="23" spans="1:7" ht="35.1" customHeight="1" x14ac:dyDescent="0.2">
      <c r="A23" s="69">
        <v>11</v>
      </c>
      <c r="B23" s="70" t="s">
        <v>55</v>
      </c>
      <c r="C23" s="72">
        <v>106.47488389329209</v>
      </c>
      <c r="D23" s="72">
        <v>114.47558775735016</v>
      </c>
      <c r="E23" s="72">
        <f>capip!D13</f>
        <v>81.652816024058964</v>
      </c>
      <c r="F23" s="72">
        <f t="shared" si="1"/>
        <v>-32.822771733291191</v>
      </c>
      <c r="G23" s="73"/>
    </row>
    <row r="24" spans="1:7" ht="45" customHeight="1" x14ac:dyDescent="0.2">
      <c r="A24" s="55">
        <v>12</v>
      </c>
      <c r="B24" s="74" t="s">
        <v>56</v>
      </c>
      <c r="C24" s="75">
        <v>98.28704056618534</v>
      </c>
      <c r="D24" s="75">
        <v>99.356131025800337</v>
      </c>
      <c r="E24" s="75">
        <f>cnpr!D13</f>
        <v>98.042123660649253</v>
      </c>
      <c r="F24" s="75">
        <f t="shared" si="1"/>
        <v>-1.3140073651510846</v>
      </c>
      <c r="G24" s="73"/>
    </row>
    <row r="25" spans="1:7" ht="94.5" customHeight="1" x14ac:dyDescent="0.2">
      <c r="A25" s="144" t="s">
        <v>113</v>
      </c>
      <c r="B25" s="144"/>
      <c r="C25" s="144"/>
      <c r="D25" s="144"/>
      <c r="E25" s="144"/>
      <c r="F25" s="144"/>
    </row>
    <row r="26" spans="1:7" ht="13.5" customHeight="1" x14ac:dyDescent="0.2">
      <c r="A26" s="126"/>
      <c r="B26" s="126"/>
      <c r="C26" s="126"/>
      <c r="D26" s="126"/>
      <c r="E26" s="126"/>
      <c r="F26" s="126"/>
    </row>
  </sheetData>
  <mergeCells count="4">
    <mergeCell ref="A5:F5"/>
    <mergeCell ref="A6:F6"/>
    <mergeCell ref="A26:F26"/>
    <mergeCell ref="A25:F25"/>
  </mergeCells>
  <printOptions horizontalCentered="1"/>
  <pageMargins left="0.31496062992125984" right="0.31496062992125984" top="0.55118110236220474" bottom="0.55118110236220474" header="0.31496062992125984" footer="0.31496062992125984"/>
  <pageSetup orientation="portrait" r:id="rId1"/>
  <headerFooter>
    <oddFooter>&amp;C&amp;"Montserrat,Normal"&amp;8Página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8"/>
  <sheetViews>
    <sheetView showGridLines="0" view="pageBreakPreview" zoomScale="60" zoomScaleNormal="100" workbookViewId="0">
      <selection activeCell="H4" sqref="H4"/>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row>
    <row r="4" spans="1:11" customFormat="1" ht="12.75" customHeight="1" x14ac:dyDescent="0.25">
      <c r="B4" s="1"/>
      <c r="C4" s="1"/>
      <c r="D4" s="1"/>
    </row>
    <row r="5" spans="1:11" customFormat="1" ht="33" customHeight="1" x14ac:dyDescent="0.25">
      <c r="A5" s="36" t="s">
        <v>36</v>
      </c>
      <c r="B5" s="2"/>
      <c r="C5" s="2"/>
      <c r="D5" s="2"/>
    </row>
    <row r="6" spans="1:11" customFormat="1" ht="25.5" customHeight="1" x14ac:dyDescent="0.25">
      <c r="A6" s="3" t="s">
        <v>1</v>
      </c>
      <c r="C6" s="4"/>
      <c r="D6" s="4"/>
    </row>
    <row r="7" spans="1:11" customFormat="1" ht="12.75" customHeight="1" x14ac:dyDescent="0.25">
      <c r="A7" s="5"/>
      <c r="B7" s="127"/>
      <c r="C7" s="127"/>
      <c r="D7" s="127"/>
    </row>
    <row r="8" spans="1:11" s="9" customFormat="1" ht="40.5" x14ac:dyDescent="0.25">
      <c r="A8" s="6" t="s">
        <v>2</v>
      </c>
      <c r="B8" s="7" t="s">
        <v>18</v>
      </c>
      <c r="C8" s="7" t="s">
        <v>19</v>
      </c>
      <c r="D8" s="7" t="s">
        <v>20</v>
      </c>
      <c r="E8" s="30"/>
      <c r="F8" s="8"/>
      <c r="G8" s="8"/>
      <c r="H8" s="8"/>
      <c r="I8" s="8"/>
      <c r="J8" s="8"/>
      <c r="K8" s="8"/>
    </row>
    <row r="9" spans="1:11" ht="15" hidden="1" x14ac:dyDescent="0.25">
      <c r="A9" s="10" t="s">
        <v>6</v>
      </c>
      <c r="B9" s="11"/>
      <c r="C9" s="11"/>
      <c r="D9" s="12"/>
      <c r="E9"/>
      <c r="F9"/>
      <c r="G9"/>
      <c r="H9"/>
      <c r="I9"/>
      <c r="J9"/>
      <c r="K9"/>
    </row>
    <row r="10" spans="1:11" ht="15" x14ac:dyDescent="0.25">
      <c r="A10" s="14">
        <v>2017</v>
      </c>
      <c r="B10" s="15">
        <v>0</v>
      </c>
      <c r="C10" s="15">
        <v>0</v>
      </c>
      <c r="D10" s="16">
        <f>IF(B10=0,0,C10/B10*100)</f>
        <v>0</v>
      </c>
      <c r="E10"/>
      <c r="F10"/>
      <c r="G10"/>
      <c r="H10"/>
      <c r="I10"/>
      <c r="J10"/>
      <c r="K10"/>
    </row>
    <row r="11" spans="1:11" ht="15" x14ac:dyDescent="0.25">
      <c r="A11" s="17">
        <v>2018</v>
      </c>
      <c r="B11" s="18">
        <v>22</v>
      </c>
      <c r="C11" s="18">
        <v>22</v>
      </c>
      <c r="D11" s="19">
        <f>IF(B11=0,0,C11/B11*100)</f>
        <v>100</v>
      </c>
      <c r="E11"/>
      <c r="F11"/>
      <c r="G11"/>
      <c r="H11"/>
      <c r="I11"/>
      <c r="J11"/>
      <c r="K11"/>
    </row>
    <row r="12" spans="1:11" ht="15" x14ac:dyDescent="0.25">
      <c r="A12" s="20">
        <v>2019</v>
      </c>
      <c r="B12" s="15">
        <v>5</v>
      </c>
      <c r="C12" s="15">
        <v>5</v>
      </c>
      <c r="D12" s="16">
        <f>IF(B12=0,0,C12/B12*100)</f>
        <v>100</v>
      </c>
      <c r="E12"/>
      <c r="F12"/>
      <c r="G12"/>
      <c r="H12"/>
      <c r="I12"/>
      <c r="J12"/>
      <c r="K12"/>
    </row>
    <row r="13" spans="1:11" ht="15" x14ac:dyDescent="0.25">
      <c r="A13" s="17">
        <v>2020</v>
      </c>
      <c r="B13" s="18">
        <v>0</v>
      </c>
      <c r="C13" s="18">
        <v>0</v>
      </c>
      <c r="D13" s="19">
        <f>IF(B13=0,0,C13/B13*100)</f>
        <v>0</v>
      </c>
      <c r="E13"/>
      <c r="F13"/>
      <c r="G13"/>
      <c r="H13"/>
      <c r="I13"/>
      <c r="J13"/>
      <c r="K13"/>
    </row>
    <row r="14" spans="1:11" ht="12" customHeight="1" x14ac:dyDescent="0.25">
      <c r="A14" s="21"/>
      <c r="B14" s="37"/>
      <c r="C14" s="37"/>
      <c r="D14" s="22"/>
      <c r="E14"/>
      <c r="F14"/>
      <c r="G14"/>
      <c r="H14"/>
      <c r="I14"/>
      <c r="J14"/>
      <c r="K14"/>
    </row>
    <row r="15" spans="1:11" ht="20.25" customHeight="1" x14ac:dyDescent="0.3">
      <c r="A15" s="23" t="s">
        <v>31</v>
      </c>
      <c r="B15" s="24">
        <f>B13-B12</f>
        <v>-5</v>
      </c>
      <c r="C15" s="24">
        <f t="shared" ref="C15:D15" si="0">C13-C12</f>
        <v>-5</v>
      </c>
      <c r="D15" s="24">
        <f t="shared" si="0"/>
        <v>-100</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(Gasto de Inversión)</v>
      </c>
      <c r="C17" t="str">
        <f>C8</f>
        <v>Presupuesto Ejercido (Gasto de Inversión)</v>
      </c>
      <c r="D17" s="29" t="str">
        <f>D8</f>
        <v>Evolución del Gasto de Inversión</v>
      </c>
      <c r="E17"/>
      <c r="F17"/>
      <c r="G17"/>
      <c r="H17"/>
      <c r="I17"/>
      <c r="J17"/>
      <c r="K17"/>
    </row>
    <row r="18" spans="1:11" ht="15" x14ac:dyDescent="0.25">
      <c r="A18">
        <f t="shared" ref="A18:D21" si="1">A10</f>
        <v>2017</v>
      </c>
      <c r="B18">
        <f t="shared" si="1"/>
        <v>0</v>
      </c>
      <c r="C18">
        <f t="shared" si="1"/>
        <v>0</v>
      </c>
      <c r="D18">
        <f t="shared" si="1"/>
        <v>0</v>
      </c>
      <c r="E18"/>
      <c r="F18"/>
      <c r="G18"/>
      <c r="H18"/>
      <c r="I18"/>
      <c r="J18"/>
      <c r="K18"/>
    </row>
    <row r="19" spans="1:11" ht="15" x14ac:dyDescent="0.25">
      <c r="A19">
        <f t="shared" si="1"/>
        <v>2018</v>
      </c>
      <c r="B19">
        <f t="shared" si="1"/>
        <v>22</v>
      </c>
      <c r="C19">
        <f t="shared" si="1"/>
        <v>22</v>
      </c>
      <c r="D19">
        <f t="shared" si="1"/>
        <v>100</v>
      </c>
      <c r="E19"/>
      <c r="F19"/>
      <c r="G19"/>
      <c r="H19"/>
      <c r="I19"/>
      <c r="J19"/>
      <c r="K19"/>
    </row>
    <row r="20" spans="1:11" ht="15" x14ac:dyDescent="0.25">
      <c r="A20">
        <f t="shared" si="1"/>
        <v>2019</v>
      </c>
      <c r="B20">
        <f t="shared" si="1"/>
        <v>5</v>
      </c>
      <c r="C20">
        <f t="shared" si="1"/>
        <v>5</v>
      </c>
      <c r="D20">
        <f t="shared" si="1"/>
        <v>100</v>
      </c>
      <c r="E20"/>
      <c r="F20"/>
      <c r="G20"/>
      <c r="H20"/>
      <c r="I20"/>
      <c r="J20"/>
      <c r="K20"/>
    </row>
    <row r="21" spans="1:11" ht="15" x14ac:dyDescent="0.25">
      <c r="A21">
        <f t="shared" si="1"/>
        <v>2020</v>
      </c>
      <c r="B21">
        <f t="shared" si="1"/>
        <v>0</v>
      </c>
      <c r="C21">
        <f t="shared" si="1"/>
        <v>0</v>
      </c>
      <c r="D21">
        <f t="shared" si="1"/>
        <v>0</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21" customHeight="1" x14ac:dyDescent="0.25">
      <c r="A35"/>
      <c r="B35"/>
      <c r="C35"/>
      <c r="D35"/>
      <c r="E35"/>
      <c r="F35"/>
      <c r="G35"/>
      <c r="H35"/>
      <c r="I35"/>
      <c r="J35"/>
      <c r="K35"/>
    </row>
    <row r="36" spans="1:11" ht="15" x14ac:dyDescent="0.25">
      <c r="A36" s="35" t="s">
        <v>8</v>
      </c>
      <c r="B36" s="35"/>
      <c r="C36" s="35"/>
      <c r="D36" s="35"/>
      <c r="E36"/>
      <c r="F36"/>
      <c r="G36"/>
      <c r="H36"/>
      <c r="I36"/>
      <c r="J36"/>
      <c r="K36"/>
    </row>
    <row r="37" spans="1:11" ht="15" x14ac:dyDescent="0.25">
      <c r="A37" s="35" t="s">
        <v>40</v>
      </c>
      <c r="B37" s="35"/>
      <c r="C37" s="35"/>
      <c r="D37" s="35"/>
      <c r="E37"/>
      <c r="F37"/>
      <c r="G37"/>
      <c r="H37"/>
      <c r="I37"/>
      <c r="J37"/>
      <c r="K37"/>
    </row>
    <row r="38" spans="1:11" ht="15" x14ac:dyDescent="0.25">
      <c r="A38" s="35"/>
      <c r="B38" s="35"/>
      <c r="C38" s="35"/>
      <c r="D38" s="35"/>
      <c r="E38"/>
      <c r="F38"/>
      <c r="G38"/>
      <c r="H38"/>
      <c r="I38"/>
      <c r="J38"/>
      <c r="K38"/>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7"/>
  <sheetViews>
    <sheetView showGridLines="0" view="pageBreakPreview" zoomScale="60" zoomScaleNormal="100" workbookViewId="0">
      <selection activeCell="H4" sqref="H4"/>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row>
    <row r="4" spans="1:11" customFormat="1" ht="12.75" customHeight="1" x14ac:dyDescent="0.25">
      <c r="B4" s="1"/>
      <c r="C4" s="1"/>
      <c r="D4" s="1"/>
    </row>
    <row r="5" spans="1:11" customFormat="1" ht="32.25" customHeight="1" x14ac:dyDescent="0.25">
      <c r="A5" s="36" t="s">
        <v>37</v>
      </c>
      <c r="B5" s="2"/>
      <c r="C5" s="2"/>
      <c r="D5" s="2"/>
    </row>
    <row r="6" spans="1:11" customFormat="1" ht="25.5" customHeight="1" x14ac:dyDescent="0.25">
      <c r="A6" s="3" t="s">
        <v>1</v>
      </c>
      <c r="C6" s="4"/>
      <c r="D6" s="4"/>
    </row>
    <row r="7" spans="1:11" customFormat="1" ht="12.75" customHeight="1" x14ac:dyDescent="0.25">
      <c r="A7" s="5"/>
      <c r="B7" s="127"/>
      <c r="C7" s="127"/>
      <c r="D7" s="127"/>
    </row>
    <row r="8" spans="1:11" s="9" customFormat="1" ht="27" x14ac:dyDescent="0.25">
      <c r="A8" s="6" t="s">
        <v>2</v>
      </c>
      <c r="B8" s="7" t="s">
        <v>21</v>
      </c>
      <c r="C8" s="7" t="s">
        <v>22</v>
      </c>
      <c r="D8" s="7" t="s">
        <v>23</v>
      </c>
      <c r="E8" s="30"/>
      <c r="F8" s="8"/>
      <c r="G8" s="8"/>
      <c r="H8" s="8"/>
      <c r="I8" s="8"/>
      <c r="J8" s="8"/>
      <c r="K8" s="8"/>
    </row>
    <row r="9" spans="1:11" ht="15" hidden="1" x14ac:dyDescent="0.25">
      <c r="A9" s="10" t="s">
        <v>6</v>
      </c>
      <c r="B9" s="11"/>
      <c r="C9" s="11"/>
      <c r="D9" s="12"/>
      <c r="E9"/>
      <c r="F9"/>
      <c r="G9"/>
      <c r="H9"/>
      <c r="I9"/>
      <c r="J9"/>
      <c r="K9"/>
    </row>
    <row r="10" spans="1:11" ht="15" x14ac:dyDescent="0.25">
      <c r="A10" s="14">
        <v>2017</v>
      </c>
      <c r="B10" s="15">
        <v>998802.51899999997</v>
      </c>
      <c r="C10" s="15">
        <v>27359.007000000001</v>
      </c>
      <c r="D10" s="16">
        <f>(C10/B10)*100</f>
        <v>2.7391808169839029</v>
      </c>
      <c r="E10"/>
      <c r="F10"/>
      <c r="G10"/>
      <c r="H10"/>
      <c r="I10"/>
      <c r="J10"/>
      <c r="K10"/>
    </row>
    <row r="11" spans="1:11" ht="15" x14ac:dyDescent="0.25">
      <c r="A11" s="17">
        <v>2018</v>
      </c>
      <c r="B11" s="18">
        <v>979910</v>
      </c>
      <c r="C11" s="18">
        <v>19204</v>
      </c>
      <c r="D11" s="19">
        <f>(C11/B11)*100</f>
        <v>1.9597718157790001</v>
      </c>
      <c r="E11"/>
      <c r="F11"/>
      <c r="G11"/>
      <c r="H11"/>
      <c r="I11"/>
      <c r="J11"/>
      <c r="K11"/>
    </row>
    <row r="12" spans="1:11" ht="15" x14ac:dyDescent="0.25">
      <c r="A12" s="20">
        <v>2019</v>
      </c>
      <c r="B12" s="15">
        <v>930744.07799999998</v>
      </c>
      <c r="C12" s="15">
        <v>25363.348000000002</v>
      </c>
      <c r="D12" s="16">
        <f t="shared" ref="D12" si="0">(C12/B12)*100</f>
        <v>2.7250614427223896</v>
      </c>
      <c r="E12"/>
      <c r="F12"/>
      <c r="G12"/>
      <c r="H12"/>
      <c r="I12"/>
      <c r="J12"/>
      <c r="K12"/>
    </row>
    <row r="13" spans="1:11" ht="15" x14ac:dyDescent="0.25">
      <c r="A13" s="17">
        <v>2020</v>
      </c>
      <c r="B13" s="18">
        <v>949931.09499999997</v>
      </c>
      <c r="C13" s="18">
        <v>16647.958999999999</v>
      </c>
      <c r="D13" s="19">
        <f>IF(B13=0,0,((C13/B13)*100))</f>
        <v>1.7525438516148375</v>
      </c>
      <c r="E13"/>
      <c r="F13"/>
      <c r="G13"/>
      <c r="H13"/>
      <c r="I13"/>
      <c r="J13"/>
      <c r="K13"/>
    </row>
    <row r="14" spans="1:11" ht="12" customHeight="1" x14ac:dyDescent="0.25">
      <c r="A14" s="21"/>
      <c r="B14" s="39"/>
      <c r="C14" s="37"/>
      <c r="D14" s="38"/>
      <c r="E14"/>
      <c r="F14"/>
      <c r="G14"/>
      <c r="H14"/>
      <c r="I14"/>
      <c r="J14"/>
      <c r="K14"/>
    </row>
    <row r="15" spans="1:11" ht="20.25" customHeight="1" x14ac:dyDescent="0.3">
      <c r="A15" s="23" t="s">
        <v>31</v>
      </c>
      <c r="B15" s="24">
        <f>B13-B12</f>
        <v>19187.016999999993</v>
      </c>
      <c r="C15" s="24">
        <f t="shared" ref="C15:D15" si="1">C13-C12</f>
        <v>-8715.3890000000029</v>
      </c>
      <c r="D15" s="24">
        <f t="shared" si="1"/>
        <v>-0.97251759110755209</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Ejercido Total</v>
      </c>
      <c r="C17" t="str">
        <f>C8</f>
        <v>Ingresos Propios ejercidos</v>
      </c>
      <c r="D17" s="29" t="str">
        <f>D8</f>
        <v>Índice de Autofinancimiento</v>
      </c>
      <c r="E17"/>
      <c r="F17"/>
      <c r="G17"/>
      <c r="H17"/>
      <c r="I17"/>
      <c r="J17"/>
      <c r="K17"/>
    </row>
    <row r="18" spans="1:11" ht="15" x14ac:dyDescent="0.25">
      <c r="A18">
        <f t="shared" ref="A18:D21" si="2">A10</f>
        <v>2017</v>
      </c>
      <c r="B18">
        <f t="shared" si="2"/>
        <v>998802.51899999997</v>
      </c>
      <c r="C18">
        <f t="shared" si="2"/>
        <v>27359.007000000001</v>
      </c>
      <c r="D18">
        <f t="shared" si="2"/>
        <v>2.7391808169839029</v>
      </c>
      <c r="E18"/>
      <c r="F18"/>
      <c r="G18"/>
      <c r="H18"/>
      <c r="I18"/>
      <c r="J18"/>
      <c r="K18"/>
    </row>
    <row r="19" spans="1:11" ht="15" x14ac:dyDescent="0.25">
      <c r="A19">
        <f t="shared" si="2"/>
        <v>2018</v>
      </c>
      <c r="B19">
        <f t="shared" si="2"/>
        <v>979910</v>
      </c>
      <c r="C19">
        <f t="shared" si="2"/>
        <v>19204</v>
      </c>
      <c r="D19">
        <f t="shared" si="2"/>
        <v>1.9597718157790001</v>
      </c>
      <c r="E19"/>
      <c r="F19"/>
      <c r="G19"/>
      <c r="H19"/>
      <c r="I19"/>
      <c r="J19"/>
      <c r="K19"/>
    </row>
    <row r="20" spans="1:11" ht="15" x14ac:dyDescent="0.25">
      <c r="A20">
        <f t="shared" si="2"/>
        <v>2019</v>
      </c>
      <c r="B20">
        <f t="shared" si="2"/>
        <v>930744.07799999998</v>
      </c>
      <c r="C20">
        <f t="shared" si="2"/>
        <v>25363.348000000002</v>
      </c>
      <c r="D20">
        <f t="shared" si="2"/>
        <v>2.7250614427223896</v>
      </c>
      <c r="E20"/>
      <c r="F20"/>
      <c r="G20"/>
      <c r="H20"/>
      <c r="I20"/>
      <c r="J20"/>
      <c r="K20"/>
    </row>
    <row r="21" spans="1:11" ht="15" x14ac:dyDescent="0.25">
      <c r="A21">
        <f t="shared" si="2"/>
        <v>2020</v>
      </c>
      <c r="B21">
        <f t="shared" si="2"/>
        <v>949931.09499999997</v>
      </c>
      <c r="C21">
        <f t="shared" si="2"/>
        <v>16647.958999999999</v>
      </c>
      <c r="D21">
        <f t="shared" si="2"/>
        <v>1.7525438516148375</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28.5" customHeight="1" x14ac:dyDescent="0.25">
      <c r="A34"/>
      <c r="B34"/>
      <c r="C34"/>
      <c r="D34"/>
      <c r="E34"/>
      <c r="F34"/>
      <c r="G34"/>
      <c r="H34"/>
      <c r="I34"/>
      <c r="J34"/>
      <c r="K34"/>
    </row>
    <row r="35" spans="1:11" ht="15" x14ac:dyDescent="0.25">
      <c r="A35" s="35" t="s">
        <v>8</v>
      </c>
      <c r="B35" s="35"/>
      <c r="C35" s="35"/>
      <c r="D35" s="35"/>
      <c r="E35"/>
      <c r="F35"/>
      <c r="G35"/>
      <c r="H35"/>
      <c r="I35"/>
      <c r="J35"/>
      <c r="K35"/>
    </row>
    <row r="36" spans="1:11" ht="15" x14ac:dyDescent="0.25">
      <c r="A36" s="35" t="s">
        <v>40</v>
      </c>
      <c r="B36" s="35"/>
      <c r="C36" s="35"/>
      <c r="D36" s="35"/>
      <c r="E36"/>
      <c r="F36"/>
      <c r="G36"/>
      <c r="H36"/>
      <c r="I36"/>
      <c r="J36"/>
      <c r="K36"/>
    </row>
    <row r="37" spans="1:11" ht="15" x14ac:dyDescent="0.25">
      <c r="A37" s="35"/>
      <c r="B37" s="35"/>
      <c r="C37" s="35"/>
      <c r="D37" s="35"/>
      <c r="E37"/>
      <c r="F37"/>
      <c r="G37"/>
      <c r="H37"/>
      <c r="I37"/>
      <c r="J37"/>
      <c r="K37"/>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7"/>
  <sheetViews>
    <sheetView showGridLines="0" view="pageBreakPreview" zoomScale="60" zoomScaleNormal="100" workbookViewId="0">
      <selection activeCell="H4" sqref="H4"/>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row>
    <row r="4" spans="1:11" customFormat="1" ht="12.75" customHeight="1" x14ac:dyDescent="0.25">
      <c r="B4" s="1"/>
      <c r="C4" s="1"/>
      <c r="D4" s="1"/>
    </row>
    <row r="5" spans="1:11" customFormat="1" ht="30" customHeight="1" x14ac:dyDescent="0.25">
      <c r="A5" s="36" t="s">
        <v>38</v>
      </c>
      <c r="B5" s="2"/>
      <c r="C5" s="2"/>
      <c r="D5" s="2"/>
    </row>
    <row r="6" spans="1:11" customFormat="1" ht="25.5" customHeight="1" x14ac:dyDescent="0.25">
      <c r="A6" s="3" t="s">
        <v>1</v>
      </c>
      <c r="C6" s="4"/>
      <c r="D6" s="4"/>
    </row>
    <row r="7" spans="1:11" customFormat="1" ht="12.75" customHeight="1" x14ac:dyDescent="0.25">
      <c r="A7" s="5"/>
      <c r="B7" s="127"/>
      <c r="C7" s="127"/>
      <c r="D7" s="127"/>
    </row>
    <row r="8" spans="1:11" s="9" customFormat="1" ht="27" x14ac:dyDescent="0.25">
      <c r="A8" s="6" t="s">
        <v>2</v>
      </c>
      <c r="B8" s="7" t="s">
        <v>24</v>
      </c>
      <c r="C8" s="7" t="s">
        <v>25</v>
      </c>
      <c r="D8" s="7" t="s">
        <v>26</v>
      </c>
      <c r="E8" s="30"/>
      <c r="F8" s="8"/>
      <c r="G8" s="8"/>
      <c r="H8" s="8"/>
      <c r="I8" s="8"/>
      <c r="J8" s="8"/>
      <c r="K8" s="8"/>
    </row>
    <row r="9" spans="1:11" ht="15" hidden="1" x14ac:dyDescent="0.25">
      <c r="A9" s="10" t="s">
        <v>6</v>
      </c>
      <c r="B9" s="11"/>
      <c r="C9" s="11"/>
      <c r="D9" s="12"/>
      <c r="E9"/>
      <c r="F9"/>
      <c r="G9"/>
      <c r="H9"/>
      <c r="I9"/>
      <c r="J9"/>
      <c r="K9"/>
    </row>
    <row r="10" spans="1:11" ht="15" x14ac:dyDescent="0.25">
      <c r="A10" s="14">
        <v>2017</v>
      </c>
      <c r="B10" s="15">
        <v>37652.199999999997</v>
      </c>
      <c r="C10" s="15">
        <v>36357.722000000002</v>
      </c>
      <c r="D10" s="16">
        <f>(C10/B10)*100</f>
        <v>96.562012312693554</v>
      </c>
      <c r="E10"/>
      <c r="F10"/>
      <c r="G10"/>
      <c r="H10"/>
      <c r="I10"/>
      <c r="J10"/>
      <c r="K10"/>
    </row>
    <row r="11" spans="1:11" ht="15" x14ac:dyDescent="0.25">
      <c r="A11" s="17">
        <v>2018</v>
      </c>
      <c r="B11" s="18">
        <v>36202.904000000002</v>
      </c>
      <c r="C11" s="18">
        <v>38547</v>
      </c>
      <c r="D11" s="19">
        <f>(C11/B11)*100</f>
        <v>106.47488389329209</v>
      </c>
      <c r="E11"/>
      <c r="F11"/>
      <c r="G11"/>
      <c r="H11"/>
      <c r="I11"/>
      <c r="J11"/>
      <c r="K11"/>
    </row>
    <row r="12" spans="1:11" ht="15" x14ac:dyDescent="0.25">
      <c r="A12" s="20">
        <v>2019</v>
      </c>
      <c r="B12" s="15">
        <v>31360.433000000001</v>
      </c>
      <c r="C12" s="15">
        <v>35900.04</v>
      </c>
      <c r="D12" s="16">
        <f t="shared" ref="D12" si="0">(C12/B12)*100</f>
        <v>114.47558775735016</v>
      </c>
      <c r="E12"/>
      <c r="F12"/>
      <c r="G12"/>
      <c r="H12"/>
      <c r="I12"/>
      <c r="J12"/>
      <c r="K12"/>
    </row>
    <row r="13" spans="1:11" ht="15" x14ac:dyDescent="0.25">
      <c r="A13" s="17">
        <v>2020</v>
      </c>
      <c r="B13" s="18">
        <v>35617.841999999997</v>
      </c>
      <c r="C13" s="18">
        <v>29082.971000000001</v>
      </c>
      <c r="D13" s="19">
        <f>IF(B13=0,0,((C13/B13)*100))</f>
        <v>81.652816024058964</v>
      </c>
      <c r="E13"/>
      <c r="F13"/>
      <c r="G13"/>
      <c r="H13"/>
      <c r="I13"/>
      <c r="J13"/>
      <c r="K13"/>
    </row>
    <row r="14" spans="1:11" ht="12" customHeight="1" x14ac:dyDescent="0.25">
      <c r="A14" s="21"/>
      <c r="B14" s="37"/>
      <c r="C14" s="37"/>
      <c r="D14" s="22"/>
      <c r="E14"/>
      <c r="F14"/>
      <c r="G14"/>
      <c r="H14"/>
      <c r="I14"/>
      <c r="J14"/>
      <c r="K14"/>
    </row>
    <row r="15" spans="1:11" ht="20.25" customHeight="1" x14ac:dyDescent="0.3">
      <c r="A15" s="23" t="s">
        <v>31</v>
      </c>
      <c r="B15" s="24">
        <f>B13-B12</f>
        <v>4257.408999999996</v>
      </c>
      <c r="C15" s="24">
        <f t="shared" ref="C15:D15" si="1">C13-C12</f>
        <v>-6817.0689999999995</v>
      </c>
      <c r="D15" s="24">
        <f t="shared" si="1"/>
        <v>-32.822771733291191</v>
      </c>
      <c r="E15"/>
      <c r="F15"/>
      <c r="G15"/>
      <c r="H15"/>
      <c r="I15"/>
      <c r="J15"/>
      <c r="K15"/>
    </row>
    <row r="16" spans="1:11" ht="15" x14ac:dyDescent="0.25">
      <c r="A16"/>
      <c r="B16"/>
      <c r="C16"/>
      <c r="D16"/>
      <c r="E16"/>
      <c r="F16"/>
      <c r="G16"/>
      <c r="H16"/>
      <c r="I16"/>
      <c r="J16"/>
      <c r="K16"/>
    </row>
    <row r="17" spans="1:11" ht="17.25" customHeight="1" x14ac:dyDescent="0.25">
      <c r="A17" t="str">
        <f>A8</f>
        <v>Año</v>
      </c>
      <c r="B17" t="str">
        <f>B8</f>
        <v>Ingresos Propios Programados</v>
      </c>
      <c r="C17" t="str">
        <f>C8</f>
        <v>Ingresos Propios captados</v>
      </c>
      <c r="D17" s="29" t="str">
        <f>D8</f>
        <v>Captación de Ingresos Propios</v>
      </c>
      <c r="E17"/>
      <c r="F17"/>
      <c r="G17"/>
      <c r="H17"/>
      <c r="I17"/>
      <c r="J17"/>
      <c r="K17"/>
    </row>
    <row r="18" spans="1:11" ht="15" x14ac:dyDescent="0.25">
      <c r="A18">
        <f t="shared" ref="A18:D21" si="2">A10</f>
        <v>2017</v>
      </c>
      <c r="B18">
        <f t="shared" si="2"/>
        <v>37652.199999999997</v>
      </c>
      <c r="C18">
        <f t="shared" si="2"/>
        <v>36357.722000000002</v>
      </c>
      <c r="D18">
        <f t="shared" si="2"/>
        <v>96.562012312693554</v>
      </c>
      <c r="E18"/>
      <c r="F18"/>
      <c r="G18"/>
      <c r="H18"/>
      <c r="I18"/>
      <c r="J18"/>
      <c r="K18"/>
    </row>
    <row r="19" spans="1:11" ht="15" x14ac:dyDescent="0.25">
      <c r="A19">
        <f t="shared" si="2"/>
        <v>2018</v>
      </c>
      <c r="B19">
        <f t="shared" si="2"/>
        <v>36202.904000000002</v>
      </c>
      <c r="C19">
        <f t="shared" si="2"/>
        <v>38547</v>
      </c>
      <c r="D19">
        <f t="shared" si="2"/>
        <v>106.47488389329209</v>
      </c>
      <c r="E19"/>
      <c r="F19"/>
      <c r="G19"/>
      <c r="H19"/>
      <c r="I19"/>
      <c r="J19"/>
      <c r="K19"/>
    </row>
    <row r="20" spans="1:11" ht="15" x14ac:dyDescent="0.25">
      <c r="A20">
        <f t="shared" si="2"/>
        <v>2019</v>
      </c>
      <c r="B20">
        <f t="shared" si="2"/>
        <v>31360.433000000001</v>
      </c>
      <c r="C20">
        <f t="shared" si="2"/>
        <v>35900.04</v>
      </c>
      <c r="D20">
        <f t="shared" si="2"/>
        <v>114.47558775735016</v>
      </c>
      <c r="E20"/>
      <c r="F20"/>
      <c r="G20"/>
      <c r="H20"/>
      <c r="I20"/>
      <c r="J20"/>
      <c r="K20"/>
    </row>
    <row r="21" spans="1:11" ht="15" x14ac:dyDescent="0.25">
      <c r="A21">
        <f t="shared" si="2"/>
        <v>2020</v>
      </c>
      <c r="B21">
        <f t="shared" si="2"/>
        <v>35617.841999999997</v>
      </c>
      <c r="C21">
        <f t="shared" si="2"/>
        <v>29082.971000000001</v>
      </c>
      <c r="D21">
        <f t="shared" si="2"/>
        <v>81.652816024058964</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27.75" customHeight="1" x14ac:dyDescent="0.25">
      <c r="A34"/>
      <c r="B34"/>
      <c r="C34"/>
      <c r="D34"/>
      <c r="E34"/>
      <c r="F34"/>
      <c r="G34"/>
      <c r="H34"/>
      <c r="I34"/>
      <c r="J34"/>
      <c r="K34"/>
    </row>
    <row r="35" spans="1:11" ht="15" x14ac:dyDescent="0.25">
      <c r="A35" s="35" t="s">
        <v>8</v>
      </c>
      <c r="B35" s="35"/>
      <c r="C35" s="35"/>
      <c r="D35" s="35"/>
      <c r="E35"/>
      <c r="F35"/>
      <c r="G35"/>
      <c r="H35"/>
      <c r="I35"/>
      <c r="J35"/>
      <c r="K35"/>
    </row>
    <row r="36" spans="1:11" ht="15" x14ac:dyDescent="0.25">
      <c r="A36" s="35" t="s">
        <v>40</v>
      </c>
      <c r="B36" s="35"/>
      <c r="C36" s="35"/>
      <c r="D36" s="35"/>
      <c r="E36"/>
      <c r="F36"/>
      <c r="G36"/>
      <c r="H36"/>
      <c r="I36"/>
      <c r="J36"/>
      <c r="K36"/>
    </row>
    <row r="37" spans="1:11" ht="15" x14ac:dyDescent="0.25">
      <c r="A37" s="35"/>
      <c r="B37" s="35"/>
      <c r="C37" s="35"/>
      <c r="D37" s="35"/>
      <c r="E37"/>
      <c r="F37"/>
      <c r="G37"/>
      <c r="H37"/>
      <c r="I37"/>
      <c r="J37"/>
      <c r="K37"/>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7"/>
  <sheetViews>
    <sheetView showGridLines="0" view="pageBreakPreview" topLeftCell="A8" zoomScale="60" zoomScaleNormal="100" workbookViewId="0">
      <selection activeCell="H32" sqref="H32"/>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row>
    <row r="4" spans="1:11" customFormat="1" ht="12.75" customHeight="1" x14ac:dyDescent="0.25">
      <c r="B4" s="1"/>
      <c r="C4" s="1"/>
      <c r="D4" s="1"/>
    </row>
    <row r="5" spans="1:11" customFormat="1" ht="34.5" customHeight="1" x14ac:dyDescent="0.25">
      <c r="A5" s="36" t="s">
        <v>39</v>
      </c>
      <c r="B5" s="2"/>
      <c r="C5" s="2"/>
      <c r="D5" s="2"/>
    </row>
    <row r="6" spans="1:11" customFormat="1" ht="25.5" customHeight="1" x14ac:dyDescent="0.25">
      <c r="A6" s="3" t="s">
        <v>1</v>
      </c>
      <c r="C6" s="4"/>
      <c r="D6" s="4"/>
    </row>
    <row r="7" spans="1:11" customFormat="1" ht="12.75" customHeight="1" x14ac:dyDescent="0.25">
      <c r="A7" s="5"/>
      <c r="B7" s="127"/>
      <c r="C7" s="127"/>
      <c r="D7" s="127"/>
    </row>
    <row r="8" spans="1:11" s="9" customFormat="1" ht="40.5" x14ac:dyDescent="0.25">
      <c r="A8" s="6" t="s">
        <v>2</v>
      </c>
      <c r="B8" s="7" t="s">
        <v>27</v>
      </c>
      <c r="C8" s="7" t="s">
        <v>28</v>
      </c>
      <c r="D8" s="7" t="s">
        <v>29</v>
      </c>
      <c r="E8" s="30"/>
      <c r="F8" s="8"/>
      <c r="G8" s="8"/>
      <c r="H8" s="8"/>
      <c r="I8" s="8"/>
      <c r="J8" s="8"/>
      <c r="K8" s="8"/>
    </row>
    <row r="9" spans="1:11" ht="15" hidden="1" x14ac:dyDescent="0.25">
      <c r="A9" s="10" t="s">
        <v>6</v>
      </c>
      <c r="B9" s="11"/>
      <c r="C9" s="11"/>
      <c r="D9" s="12"/>
      <c r="E9"/>
      <c r="F9"/>
      <c r="G9"/>
      <c r="H9"/>
      <c r="I9"/>
      <c r="J9"/>
      <c r="K9"/>
    </row>
    <row r="10" spans="1:11" ht="15" x14ac:dyDescent="0.25">
      <c r="A10" s="14">
        <v>2017</v>
      </c>
      <c r="B10" s="15">
        <v>1009095.7120000001</v>
      </c>
      <c r="C10" s="15">
        <v>998802.51899999997</v>
      </c>
      <c r="D10" s="16">
        <f>(C10/B10)*100</f>
        <v>98.97995870187583</v>
      </c>
      <c r="E10"/>
      <c r="F10"/>
      <c r="G10"/>
      <c r="H10"/>
      <c r="I10"/>
      <c r="J10"/>
      <c r="K10"/>
    </row>
    <row r="11" spans="1:11" ht="15" x14ac:dyDescent="0.25">
      <c r="A11" s="17">
        <v>2018</v>
      </c>
      <c r="B11" s="18">
        <v>996988</v>
      </c>
      <c r="C11" s="18">
        <v>979910</v>
      </c>
      <c r="D11" s="19">
        <f>(C11/B11)*100</f>
        <v>98.28704056618534</v>
      </c>
      <c r="E11"/>
      <c r="F11"/>
      <c r="G11"/>
      <c r="H11"/>
      <c r="I11"/>
      <c r="J11"/>
      <c r="K11"/>
    </row>
    <row r="12" spans="1:11" ht="15" x14ac:dyDescent="0.25">
      <c r="A12" s="20">
        <v>2019</v>
      </c>
      <c r="B12" s="15">
        <v>936775.68599999999</v>
      </c>
      <c r="C12" s="15">
        <v>930744.07799999998</v>
      </c>
      <c r="D12" s="16">
        <f t="shared" ref="D12" si="0">(C12/B12)*100</f>
        <v>99.356131025800337</v>
      </c>
      <c r="E12"/>
      <c r="F12"/>
      <c r="G12"/>
      <c r="H12"/>
      <c r="I12"/>
      <c r="J12"/>
      <c r="K12"/>
    </row>
    <row r="13" spans="1:11" ht="15" x14ac:dyDescent="0.25">
      <c r="A13" s="17">
        <v>2020</v>
      </c>
      <c r="B13" s="18">
        <v>968900.978</v>
      </c>
      <c r="C13" s="18">
        <v>949931.09499999997</v>
      </c>
      <c r="D13" s="19">
        <f>IF(B13=0,0,((C13/B13)*100))</f>
        <v>98.042123660649253</v>
      </c>
      <c r="E13"/>
      <c r="F13"/>
      <c r="G13"/>
      <c r="H13"/>
      <c r="I13"/>
      <c r="J13"/>
      <c r="K13"/>
    </row>
    <row r="14" spans="1:11" ht="12" customHeight="1" x14ac:dyDescent="0.25">
      <c r="A14" s="21"/>
      <c r="B14" s="37"/>
      <c r="C14" s="37"/>
      <c r="D14" s="22"/>
      <c r="E14"/>
      <c r="F14"/>
      <c r="G14"/>
      <c r="H14"/>
      <c r="I14"/>
      <c r="J14"/>
      <c r="K14"/>
    </row>
    <row r="15" spans="1:11" ht="20.25" customHeight="1" x14ac:dyDescent="0.3">
      <c r="A15" s="23" t="s">
        <v>31</v>
      </c>
      <c r="B15" s="24">
        <f>B13-B12</f>
        <v>32125.292000000016</v>
      </c>
      <c r="C15" s="24">
        <f t="shared" ref="C15:D15" si="1">C13-C12</f>
        <v>19187.016999999993</v>
      </c>
      <c r="D15" s="24">
        <f t="shared" si="1"/>
        <v>-1.3140073651510846</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(partidas restringidas)</v>
      </c>
      <c r="C17" t="str">
        <f>C8</f>
        <v>Presupuesto Ejercido
(Partidas Restringidas)</v>
      </c>
      <c r="D17" s="29" t="str">
        <f>D8</f>
        <v>Índice de Cumplimiento de Partidas Restringidas</v>
      </c>
      <c r="E17"/>
      <c r="F17"/>
      <c r="G17"/>
      <c r="H17"/>
      <c r="I17"/>
      <c r="J17"/>
      <c r="K17"/>
    </row>
    <row r="18" spans="1:11" ht="15" x14ac:dyDescent="0.25">
      <c r="A18">
        <f t="shared" ref="A18:D21" si="2">A10</f>
        <v>2017</v>
      </c>
      <c r="B18">
        <f t="shared" si="2"/>
        <v>1009095.7120000001</v>
      </c>
      <c r="C18">
        <f t="shared" si="2"/>
        <v>998802.51899999997</v>
      </c>
      <c r="D18">
        <f t="shared" si="2"/>
        <v>98.97995870187583</v>
      </c>
      <c r="E18"/>
      <c r="F18"/>
      <c r="G18"/>
      <c r="H18"/>
      <c r="I18"/>
      <c r="J18"/>
      <c r="K18"/>
    </row>
    <row r="19" spans="1:11" ht="15" x14ac:dyDescent="0.25">
      <c r="A19">
        <f t="shared" si="2"/>
        <v>2018</v>
      </c>
      <c r="B19">
        <f t="shared" si="2"/>
        <v>996988</v>
      </c>
      <c r="C19">
        <f t="shared" si="2"/>
        <v>979910</v>
      </c>
      <c r="D19">
        <f t="shared" si="2"/>
        <v>98.28704056618534</v>
      </c>
      <c r="E19"/>
      <c r="F19"/>
      <c r="G19"/>
      <c r="H19"/>
      <c r="I19"/>
      <c r="J19"/>
      <c r="K19"/>
    </row>
    <row r="20" spans="1:11" ht="15" x14ac:dyDescent="0.25">
      <c r="A20">
        <f t="shared" si="2"/>
        <v>2019</v>
      </c>
      <c r="B20">
        <f t="shared" si="2"/>
        <v>936775.68599999999</v>
      </c>
      <c r="C20">
        <f t="shared" si="2"/>
        <v>930744.07799999998</v>
      </c>
      <c r="D20">
        <f t="shared" si="2"/>
        <v>99.356131025800337</v>
      </c>
      <c r="E20"/>
      <c r="F20"/>
      <c r="G20"/>
      <c r="H20"/>
      <c r="I20"/>
      <c r="J20"/>
      <c r="K20"/>
    </row>
    <row r="21" spans="1:11" ht="15" x14ac:dyDescent="0.25">
      <c r="A21">
        <f t="shared" si="2"/>
        <v>2020</v>
      </c>
      <c r="B21">
        <f t="shared" si="2"/>
        <v>968900.978</v>
      </c>
      <c r="C21">
        <f t="shared" si="2"/>
        <v>949931.09499999997</v>
      </c>
      <c r="D21">
        <f t="shared" si="2"/>
        <v>98.042123660649253</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33.75" customHeight="1" x14ac:dyDescent="0.25">
      <c r="A34"/>
      <c r="B34"/>
      <c r="C34"/>
      <c r="D34"/>
      <c r="E34"/>
      <c r="F34"/>
      <c r="G34"/>
      <c r="H34"/>
      <c r="I34"/>
      <c r="J34"/>
      <c r="K34"/>
    </row>
    <row r="35" spans="1:11" ht="15" x14ac:dyDescent="0.25">
      <c r="A35" s="35" t="s">
        <v>8</v>
      </c>
      <c r="B35" s="35"/>
      <c r="C35" s="35"/>
      <c r="D35" s="35"/>
      <c r="E35"/>
      <c r="F35"/>
      <c r="G35"/>
      <c r="H35"/>
      <c r="I35"/>
      <c r="J35"/>
      <c r="K35"/>
    </row>
    <row r="36" spans="1:11" ht="15" x14ac:dyDescent="0.25">
      <c r="A36" s="35" t="s">
        <v>40</v>
      </c>
      <c r="B36" s="35"/>
      <c r="C36" s="35"/>
      <c r="D36" s="35"/>
      <c r="E36"/>
      <c r="F36"/>
      <c r="G36"/>
      <c r="H36"/>
      <c r="I36"/>
      <c r="J36"/>
      <c r="K36"/>
    </row>
    <row r="37" spans="1:11" ht="15" x14ac:dyDescent="0.25">
      <c r="A37" s="35"/>
      <c r="B37" s="35"/>
      <c r="C37" s="35"/>
      <c r="D37" s="35"/>
      <c r="E37"/>
      <c r="F37"/>
      <c r="G37"/>
      <c r="H37"/>
      <c r="I37"/>
      <c r="J37"/>
      <c r="K37"/>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65"/>
  <sheetViews>
    <sheetView showGridLines="0" zoomScale="85" zoomScaleNormal="85" zoomScaleSheetLayoutView="120" workbookViewId="0">
      <selection activeCell="I18" sqref="I18"/>
    </sheetView>
  </sheetViews>
  <sheetFormatPr baseColWidth="10" defaultRowHeight="11.25" x14ac:dyDescent="0.15"/>
  <cols>
    <col min="1" max="1" width="23.42578125" style="13" customWidth="1"/>
    <col min="2" max="6" width="15.85546875" style="13" customWidth="1"/>
    <col min="7" max="7" width="15.140625" style="13" bestFit="1" customWidth="1"/>
    <col min="8" max="8" width="11.5703125" style="13" bestFit="1" customWidth="1"/>
    <col min="9" max="9" width="20.140625" style="13" bestFit="1" customWidth="1"/>
    <col min="10" max="10" width="16.5703125" style="13" bestFit="1" customWidth="1"/>
    <col min="11" max="16384" width="11.42578125" style="13"/>
  </cols>
  <sheetData>
    <row r="1" spans="1:6" customFormat="1" ht="15" customHeight="1" x14ac:dyDescent="0.25">
      <c r="F1" s="31" t="s">
        <v>0</v>
      </c>
    </row>
    <row r="2" spans="1:6" customFormat="1" ht="15" customHeight="1" x14ac:dyDescent="0.25">
      <c r="F2" s="32" t="s">
        <v>30</v>
      </c>
    </row>
    <row r="3" spans="1:6" customFormat="1" ht="15" customHeight="1" x14ac:dyDescent="0.25">
      <c r="B3" s="1"/>
      <c r="C3" s="1"/>
      <c r="D3" s="1"/>
      <c r="E3" s="33"/>
      <c r="F3" s="34"/>
    </row>
    <row r="4" spans="1:6" customFormat="1" ht="12.75" customHeight="1" x14ac:dyDescent="0.25">
      <c r="B4" s="1"/>
      <c r="C4" s="1"/>
      <c r="D4" s="1"/>
      <c r="E4" s="33"/>
      <c r="F4" s="34"/>
    </row>
    <row r="5" spans="1:6" customFormat="1" ht="27.75" customHeight="1" x14ac:dyDescent="0.25">
      <c r="A5" s="36" t="s">
        <v>59</v>
      </c>
      <c r="B5" s="2"/>
      <c r="C5" s="2"/>
      <c r="D5" s="2"/>
      <c r="E5" s="76"/>
      <c r="F5" s="76"/>
    </row>
    <row r="6" spans="1:6" customFormat="1" ht="6.75" customHeight="1" x14ac:dyDescent="0.25">
      <c r="A6" s="77"/>
      <c r="B6" s="33"/>
      <c r="C6" s="4"/>
      <c r="D6" s="4"/>
      <c r="E6" s="78"/>
      <c r="F6" s="79"/>
    </row>
    <row r="7" spans="1:6" s="82" customFormat="1" ht="14.1" customHeight="1" x14ac:dyDescent="0.25">
      <c r="A7" s="80" t="s">
        <v>2</v>
      </c>
      <c r="B7" s="80" t="s">
        <v>60</v>
      </c>
      <c r="C7" s="81"/>
      <c r="D7" s="81"/>
      <c r="E7" s="33"/>
      <c r="F7" s="34"/>
    </row>
    <row r="8" spans="1:6" s="82" customFormat="1" ht="14.1" customHeight="1" x14ac:dyDescent="0.25">
      <c r="A8" s="83">
        <v>2017</v>
      </c>
      <c r="B8" s="84">
        <f>B51</f>
        <v>100501</v>
      </c>
      <c r="C8" s="81"/>
      <c r="D8" s="81"/>
      <c r="E8" s="33"/>
      <c r="F8" s="34"/>
    </row>
    <row r="9" spans="1:6" s="82" customFormat="1" ht="14.1" customHeight="1" x14ac:dyDescent="0.25">
      <c r="A9" s="83">
        <v>2018</v>
      </c>
      <c r="B9" s="84">
        <f>C51</f>
        <v>100359</v>
      </c>
      <c r="C9" s="81"/>
      <c r="D9" s="81"/>
      <c r="E9" s="33"/>
      <c r="F9" s="34"/>
    </row>
    <row r="10" spans="1:6" s="82" customFormat="1" ht="14.1" customHeight="1" x14ac:dyDescent="0.25">
      <c r="A10" s="83">
        <v>2019</v>
      </c>
      <c r="B10" s="84">
        <f>D51</f>
        <v>84097</v>
      </c>
      <c r="C10" s="81"/>
      <c r="D10" s="81"/>
      <c r="E10" s="33"/>
      <c r="F10" s="34"/>
    </row>
    <row r="11" spans="1:6" s="82" customFormat="1" ht="14.1" customHeight="1" x14ac:dyDescent="0.25">
      <c r="A11" s="83">
        <v>2020</v>
      </c>
      <c r="B11" s="84">
        <f>E51</f>
        <v>57693</v>
      </c>
      <c r="C11" s="81"/>
      <c r="D11" s="81"/>
      <c r="E11" s="33"/>
      <c r="F11" s="34"/>
    </row>
    <row r="12" spans="1:6" s="82" customFormat="1" ht="14.1" customHeight="1" x14ac:dyDescent="0.25">
      <c r="A12" s="85" t="s">
        <v>31</v>
      </c>
      <c r="B12" s="84">
        <f>F51</f>
        <v>-26404</v>
      </c>
      <c r="C12" s="81"/>
      <c r="D12" s="81"/>
      <c r="E12" s="33"/>
      <c r="F12" s="34"/>
    </row>
    <row r="13" spans="1:6" customFormat="1" ht="6.75" customHeight="1" x14ac:dyDescent="0.25">
      <c r="A13" s="5"/>
      <c r="B13" s="127"/>
      <c r="C13" s="127"/>
      <c r="D13" s="127"/>
      <c r="E13" s="86"/>
      <c r="F13" s="79"/>
    </row>
    <row r="14" spans="1:6" customFormat="1" ht="9" customHeight="1" x14ac:dyDescent="0.25">
      <c r="A14" s="87"/>
      <c r="B14" s="87"/>
      <c r="C14" s="87"/>
      <c r="D14" s="87"/>
      <c r="E14" s="87"/>
      <c r="F14" s="87"/>
    </row>
    <row r="15" spans="1:6" customFormat="1" ht="12.75" customHeight="1" x14ac:dyDescent="0.25">
      <c r="A15" s="88"/>
      <c r="B15" s="89">
        <v>2017</v>
      </c>
      <c r="C15" s="89">
        <v>2018</v>
      </c>
      <c r="D15" s="89">
        <v>2019</v>
      </c>
      <c r="E15" s="89">
        <v>2020</v>
      </c>
      <c r="F15" s="89" t="s">
        <v>31</v>
      </c>
    </row>
    <row r="16" spans="1:6" customFormat="1" ht="12.75" customHeight="1" x14ac:dyDescent="0.25">
      <c r="A16" s="90" t="s">
        <v>61</v>
      </c>
      <c r="B16" s="91">
        <f t="shared" ref="B16" si="0">SUM(B17:B46)</f>
        <v>96596</v>
      </c>
      <c r="C16" s="91">
        <f t="shared" ref="C16:D16" si="1">SUM(C17:C46)</f>
        <v>94405</v>
      </c>
      <c r="D16" s="91">
        <f t="shared" si="1"/>
        <v>80285</v>
      </c>
      <c r="E16" s="91">
        <f>SUM(E17:E46)</f>
        <v>55913</v>
      </c>
      <c r="F16" s="91">
        <f t="shared" ref="F16:F51" si="2">E16-D16</f>
        <v>-24372</v>
      </c>
    </row>
    <row r="17" spans="1:9" customFormat="1" ht="13.5" customHeight="1" x14ac:dyDescent="0.25">
      <c r="A17" s="92" t="s">
        <v>62</v>
      </c>
      <c r="B17" s="93">
        <v>1563</v>
      </c>
      <c r="C17" s="93">
        <v>1801</v>
      </c>
      <c r="D17" s="92">
        <v>1713</v>
      </c>
      <c r="E17" s="92">
        <v>448</v>
      </c>
      <c r="F17" s="93">
        <f t="shared" si="2"/>
        <v>-1265</v>
      </c>
      <c r="I17" s="120">
        <f>B12/B10</f>
        <v>-0.31397077184679595</v>
      </c>
    </row>
    <row r="18" spans="1:9" customFormat="1" ht="13.5" customHeight="1" x14ac:dyDescent="0.25">
      <c r="A18" s="94" t="s">
        <v>63</v>
      </c>
      <c r="B18" s="94">
        <v>2321</v>
      </c>
      <c r="C18" s="94">
        <v>2697</v>
      </c>
      <c r="D18" s="87">
        <v>3787</v>
      </c>
      <c r="E18" s="87">
        <v>3574</v>
      </c>
      <c r="F18" s="95">
        <f t="shared" si="2"/>
        <v>-213</v>
      </c>
      <c r="I18" s="120">
        <f>B11/B10</f>
        <v>0.686029228153204</v>
      </c>
    </row>
    <row r="19" spans="1:9" customFormat="1" ht="13.5" customHeight="1" x14ac:dyDescent="0.25">
      <c r="A19" s="92" t="s">
        <v>64</v>
      </c>
      <c r="B19" s="96">
        <v>592</v>
      </c>
      <c r="C19" s="96">
        <v>527</v>
      </c>
      <c r="D19" s="93">
        <v>392</v>
      </c>
      <c r="E19" s="93">
        <v>82</v>
      </c>
      <c r="F19" s="93">
        <f t="shared" si="2"/>
        <v>-310</v>
      </c>
    </row>
    <row r="20" spans="1:9" customFormat="1" ht="13.5" customHeight="1" x14ac:dyDescent="0.25">
      <c r="A20" s="95" t="s">
        <v>65</v>
      </c>
      <c r="B20" s="94">
        <v>36</v>
      </c>
      <c r="C20" s="94">
        <v>3957</v>
      </c>
      <c r="D20" s="94">
        <v>1342</v>
      </c>
      <c r="E20" s="94">
        <v>454</v>
      </c>
      <c r="F20" s="94">
        <f t="shared" si="2"/>
        <v>-888</v>
      </c>
    </row>
    <row r="21" spans="1:9" customFormat="1" ht="13.5" customHeight="1" x14ac:dyDescent="0.25">
      <c r="A21" s="92" t="s">
        <v>66</v>
      </c>
      <c r="B21" s="96">
        <v>3094</v>
      </c>
      <c r="C21" s="96">
        <v>2214</v>
      </c>
      <c r="D21" s="93">
        <v>3960</v>
      </c>
      <c r="E21" s="93">
        <v>1809</v>
      </c>
      <c r="F21" s="93">
        <f t="shared" si="2"/>
        <v>-2151</v>
      </c>
    </row>
    <row r="22" spans="1:9" customFormat="1" ht="13.5" customHeight="1" x14ac:dyDescent="0.25">
      <c r="A22" s="95" t="s">
        <v>67</v>
      </c>
      <c r="B22" s="94">
        <v>5817</v>
      </c>
      <c r="C22" s="94">
        <v>4387</v>
      </c>
      <c r="D22" s="94">
        <v>3330</v>
      </c>
      <c r="E22" s="94">
        <v>535</v>
      </c>
      <c r="F22" s="94">
        <f t="shared" si="2"/>
        <v>-2795</v>
      </c>
    </row>
    <row r="23" spans="1:9" customFormat="1" ht="13.5" customHeight="1" x14ac:dyDescent="0.25">
      <c r="A23" s="92" t="s">
        <v>68</v>
      </c>
      <c r="B23" s="96">
        <v>549</v>
      </c>
      <c r="C23" s="96">
        <v>2837</v>
      </c>
      <c r="D23" s="93">
        <v>1942</v>
      </c>
      <c r="E23" s="93">
        <v>578</v>
      </c>
      <c r="F23" s="93">
        <f t="shared" si="2"/>
        <v>-1364</v>
      </c>
    </row>
    <row r="24" spans="1:9" customFormat="1" ht="13.5" customHeight="1" x14ac:dyDescent="0.25">
      <c r="A24" s="95" t="s">
        <v>69</v>
      </c>
      <c r="B24" s="94">
        <v>275</v>
      </c>
      <c r="C24" s="94">
        <v>715</v>
      </c>
      <c r="D24" s="94">
        <v>707</v>
      </c>
      <c r="E24" s="94">
        <v>146</v>
      </c>
      <c r="F24" s="94">
        <f t="shared" si="2"/>
        <v>-561</v>
      </c>
    </row>
    <row r="25" spans="1:9" customFormat="1" ht="13.5" customHeight="1" x14ac:dyDescent="0.25">
      <c r="A25" s="92" t="s">
        <v>70</v>
      </c>
      <c r="B25" s="96">
        <v>1043</v>
      </c>
      <c r="C25" s="96">
        <v>2160</v>
      </c>
      <c r="D25" s="93">
        <v>1896</v>
      </c>
      <c r="E25" s="93">
        <v>902</v>
      </c>
      <c r="F25" s="93">
        <f t="shared" si="2"/>
        <v>-994</v>
      </c>
    </row>
    <row r="26" spans="1:9" customFormat="1" ht="13.5" customHeight="1" x14ac:dyDescent="0.25">
      <c r="A26" s="95" t="s">
        <v>71</v>
      </c>
      <c r="B26" s="94">
        <v>5178</v>
      </c>
      <c r="C26" s="94">
        <v>5786</v>
      </c>
      <c r="D26" s="94">
        <v>1158</v>
      </c>
      <c r="E26" s="94">
        <v>758</v>
      </c>
      <c r="F26" s="94">
        <f t="shared" si="2"/>
        <v>-400</v>
      </c>
    </row>
    <row r="27" spans="1:9" customFormat="1" ht="13.5" customHeight="1" x14ac:dyDescent="0.25">
      <c r="A27" s="92" t="s">
        <v>72</v>
      </c>
      <c r="B27" s="96">
        <v>743</v>
      </c>
      <c r="C27" s="96">
        <v>5549</v>
      </c>
      <c r="D27" s="93">
        <v>10552</v>
      </c>
      <c r="E27" s="93">
        <v>9524</v>
      </c>
      <c r="F27" s="93">
        <f t="shared" si="2"/>
        <v>-1028</v>
      </c>
    </row>
    <row r="28" spans="1:9" customFormat="1" ht="13.5" customHeight="1" x14ac:dyDescent="0.25">
      <c r="A28" s="95" t="s">
        <v>73</v>
      </c>
      <c r="B28" s="94">
        <v>543</v>
      </c>
      <c r="C28" s="94">
        <v>635</v>
      </c>
      <c r="D28" s="94">
        <v>131</v>
      </c>
      <c r="E28" s="94">
        <v>107</v>
      </c>
      <c r="F28" s="94">
        <f t="shared" si="2"/>
        <v>-24</v>
      </c>
    </row>
    <row r="29" spans="1:9" customFormat="1" ht="13.5" customHeight="1" x14ac:dyDescent="0.25">
      <c r="A29" s="92" t="s">
        <v>74</v>
      </c>
      <c r="B29" s="96">
        <v>5427</v>
      </c>
      <c r="C29" s="96">
        <v>8783</v>
      </c>
      <c r="D29" s="93">
        <v>8156</v>
      </c>
      <c r="E29" s="93">
        <v>4875</v>
      </c>
      <c r="F29" s="93">
        <f t="shared" si="2"/>
        <v>-3281</v>
      </c>
    </row>
    <row r="30" spans="1:9" customFormat="1" ht="13.5" customHeight="1" x14ac:dyDescent="0.25">
      <c r="A30" s="95" t="s">
        <v>75</v>
      </c>
      <c r="B30" s="94">
        <v>8135</v>
      </c>
      <c r="C30" s="94">
        <v>6208</v>
      </c>
      <c r="D30" s="94">
        <v>3918</v>
      </c>
      <c r="E30" s="94">
        <v>1884</v>
      </c>
      <c r="F30" s="94">
        <f t="shared" si="2"/>
        <v>-2034</v>
      </c>
    </row>
    <row r="31" spans="1:9" customFormat="1" ht="13.5" customHeight="1" x14ac:dyDescent="0.25">
      <c r="A31" s="92" t="s">
        <v>76</v>
      </c>
      <c r="B31" s="96">
        <v>1714</v>
      </c>
      <c r="C31" s="96">
        <v>2151</v>
      </c>
      <c r="D31" s="93">
        <v>1684</v>
      </c>
      <c r="E31" s="93">
        <v>662</v>
      </c>
      <c r="F31" s="93">
        <f t="shared" si="2"/>
        <v>-1022</v>
      </c>
    </row>
    <row r="32" spans="1:9" customFormat="1" ht="13.5" customHeight="1" x14ac:dyDescent="0.25">
      <c r="A32" s="95" t="s">
        <v>77</v>
      </c>
      <c r="B32" s="94">
        <v>2587</v>
      </c>
      <c r="C32" s="94">
        <v>1199</v>
      </c>
      <c r="D32" s="94">
        <v>485</v>
      </c>
      <c r="E32" s="94">
        <v>914</v>
      </c>
      <c r="F32" s="94">
        <f t="shared" si="2"/>
        <v>429</v>
      </c>
    </row>
    <row r="33" spans="1:6" customFormat="1" ht="13.5" customHeight="1" x14ac:dyDescent="0.25">
      <c r="A33" s="92" t="s">
        <v>78</v>
      </c>
      <c r="B33" s="96">
        <v>408</v>
      </c>
      <c r="C33" s="96">
        <v>934</v>
      </c>
      <c r="D33" s="93">
        <v>541</v>
      </c>
      <c r="E33" s="93">
        <v>1812</v>
      </c>
      <c r="F33" s="93">
        <f t="shared" si="2"/>
        <v>1271</v>
      </c>
    </row>
    <row r="34" spans="1:6" customFormat="1" ht="13.5" customHeight="1" x14ac:dyDescent="0.25">
      <c r="A34" s="95" t="s">
        <v>79</v>
      </c>
      <c r="B34" s="94">
        <v>32005</v>
      </c>
      <c r="C34" s="94">
        <v>14989</v>
      </c>
      <c r="D34" s="94">
        <v>11657</v>
      </c>
      <c r="E34" s="94">
        <v>18281</v>
      </c>
      <c r="F34" s="94">
        <f t="shared" si="2"/>
        <v>6624</v>
      </c>
    </row>
    <row r="35" spans="1:6" customFormat="1" ht="13.5" customHeight="1" x14ac:dyDescent="0.25">
      <c r="A35" s="92" t="s">
        <v>80</v>
      </c>
      <c r="B35" s="96">
        <v>3207</v>
      </c>
      <c r="C35" s="96">
        <v>2902</v>
      </c>
      <c r="D35" s="93">
        <v>2616</v>
      </c>
      <c r="E35" s="93">
        <v>1560</v>
      </c>
      <c r="F35" s="93">
        <f t="shared" si="2"/>
        <v>-1056</v>
      </c>
    </row>
    <row r="36" spans="1:6" customFormat="1" ht="13.5" customHeight="1" x14ac:dyDescent="0.25">
      <c r="A36" s="95" t="s">
        <v>81</v>
      </c>
      <c r="B36" s="94">
        <v>471</v>
      </c>
      <c r="C36" s="94">
        <v>359</v>
      </c>
      <c r="D36" s="94">
        <v>93</v>
      </c>
      <c r="E36" s="94">
        <v>0</v>
      </c>
      <c r="F36" s="94">
        <f t="shared" si="2"/>
        <v>-93</v>
      </c>
    </row>
    <row r="37" spans="1:6" customFormat="1" ht="13.5" customHeight="1" x14ac:dyDescent="0.25">
      <c r="A37" s="92" t="s">
        <v>82</v>
      </c>
      <c r="B37" s="96">
        <v>0</v>
      </c>
      <c r="C37" s="96">
        <v>841</v>
      </c>
      <c r="D37" s="93">
        <v>1292</v>
      </c>
      <c r="E37" s="93">
        <v>2342</v>
      </c>
      <c r="F37" s="93">
        <f t="shared" si="2"/>
        <v>1050</v>
      </c>
    </row>
    <row r="38" spans="1:6" customFormat="1" ht="13.5" customHeight="1" x14ac:dyDescent="0.25">
      <c r="A38" s="95" t="s">
        <v>83</v>
      </c>
      <c r="B38" s="94">
        <v>1837</v>
      </c>
      <c r="C38" s="94">
        <v>1497</v>
      </c>
      <c r="D38" s="94">
        <v>1014</v>
      </c>
      <c r="E38" s="94">
        <v>39</v>
      </c>
      <c r="F38" s="94">
        <f t="shared" si="2"/>
        <v>-975</v>
      </c>
    </row>
    <row r="39" spans="1:6" customFormat="1" ht="13.5" customHeight="1" x14ac:dyDescent="0.25">
      <c r="A39" s="92" t="s">
        <v>84</v>
      </c>
      <c r="B39" s="96">
        <v>5</v>
      </c>
      <c r="C39" s="96">
        <v>41</v>
      </c>
      <c r="D39" s="93">
        <v>95</v>
      </c>
      <c r="E39" s="93">
        <v>0</v>
      </c>
      <c r="F39" s="93">
        <f t="shared" si="2"/>
        <v>-95</v>
      </c>
    </row>
    <row r="40" spans="1:6" customFormat="1" ht="13.5" customHeight="1" x14ac:dyDescent="0.25">
      <c r="A40" s="95" t="s">
        <v>85</v>
      </c>
      <c r="B40" s="94">
        <v>5340</v>
      </c>
      <c r="C40" s="94">
        <v>3373</v>
      </c>
      <c r="D40" s="94">
        <v>3643</v>
      </c>
      <c r="E40" s="94">
        <v>470</v>
      </c>
      <c r="F40" s="94">
        <f t="shared" si="2"/>
        <v>-3173</v>
      </c>
    </row>
    <row r="41" spans="1:6" customFormat="1" ht="13.5" customHeight="1" x14ac:dyDescent="0.25">
      <c r="A41" s="92" t="s">
        <v>86</v>
      </c>
      <c r="B41" s="96">
        <v>724</v>
      </c>
      <c r="C41" s="96">
        <v>0</v>
      </c>
      <c r="D41" s="93">
        <v>59</v>
      </c>
      <c r="E41" s="93">
        <v>0</v>
      </c>
      <c r="F41" s="93">
        <f t="shared" si="2"/>
        <v>-59</v>
      </c>
    </row>
    <row r="42" spans="1:6" customFormat="1" ht="13.5" customHeight="1" x14ac:dyDescent="0.25">
      <c r="A42" s="95" t="s">
        <v>87</v>
      </c>
      <c r="B42" s="94">
        <v>4534</v>
      </c>
      <c r="C42" s="94">
        <v>5523</v>
      </c>
      <c r="D42" s="94">
        <v>4196</v>
      </c>
      <c r="E42" s="94">
        <v>1143</v>
      </c>
      <c r="F42" s="94">
        <f t="shared" si="2"/>
        <v>-3053</v>
      </c>
    </row>
    <row r="43" spans="1:6" customFormat="1" ht="13.5" customHeight="1" x14ac:dyDescent="0.25">
      <c r="A43" s="92" t="s">
        <v>88</v>
      </c>
      <c r="B43" s="96">
        <v>111</v>
      </c>
      <c r="C43" s="96">
        <v>1656</v>
      </c>
      <c r="D43" s="93">
        <v>4104</v>
      </c>
      <c r="E43" s="93">
        <v>0</v>
      </c>
      <c r="F43" s="93">
        <f t="shared" si="2"/>
        <v>-4104</v>
      </c>
    </row>
    <row r="44" spans="1:6" customFormat="1" ht="13.5" customHeight="1" x14ac:dyDescent="0.25">
      <c r="A44" s="95" t="s">
        <v>89</v>
      </c>
      <c r="B44" s="94">
        <v>3599</v>
      </c>
      <c r="C44" s="94">
        <v>5897</v>
      </c>
      <c r="D44" s="94">
        <v>2491</v>
      </c>
      <c r="E44" s="94">
        <v>1718</v>
      </c>
      <c r="F44" s="94">
        <f t="shared" si="2"/>
        <v>-773</v>
      </c>
    </row>
    <row r="45" spans="1:6" customFormat="1" ht="13.5" customHeight="1" x14ac:dyDescent="0.25">
      <c r="A45" s="92" t="s">
        <v>90</v>
      </c>
      <c r="B45" s="96">
        <v>3433</v>
      </c>
      <c r="C45" s="96">
        <v>2908</v>
      </c>
      <c r="D45" s="93">
        <v>1632</v>
      </c>
      <c r="E45" s="93">
        <v>1098</v>
      </c>
      <c r="F45" s="93">
        <f t="shared" si="2"/>
        <v>-534</v>
      </c>
    </row>
    <row r="46" spans="1:6" customFormat="1" ht="13.5" customHeight="1" x14ac:dyDescent="0.25">
      <c r="A46" s="95" t="s">
        <v>91</v>
      </c>
      <c r="B46" s="94">
        <v>1305</v>
      </c>
      <c r="C46" s="94">
        <v>1879</v>
      </c>
      <c r="D46" s="94">
        <v>1699</v>
      </c>
      <c r="E46" s="94">
        <v>198</v>
      </c>
      <c r="F46" s="94">
        <f t="shared" si="2"/>
        <v>-1501</v>
      </c>
    </row>
    <row r="47" spans="1:6" customFormat="1" ht="13.5" customHeight="1" x14ac:dyDescent="0.25">
      <c r="A47" s="97" t="s">
        <v>92</v>
      </c>
      <c r="B47" s="98">
        <f t="shared" ref="B47:D47" si="3">SUM(B48:B49)</f>
        <v>3905</v>
      </c>
      <c r="C47" s="98">
        <f t="shared" si="3"/>
        <v>5954</v>
      </c>
      <c r="D47" s="98">
        <f t="shared" si="3"/>
        <v>3812</v>
      </c>
      <c r="E47" s="98">
        <f>SUM(E48:E49)</f>
        <v>1152</v>
      </c>
      <c r="F47" s="98">
        <f t="shared" si="2"/>
        <v>-2660</v>
      </c>
    </row>
    <row r="48" spans="1:6" customFormat="1" ht="13.5" customHeight="1" x14ac:dyDescent="0.25">
      <c r="A48" s="95" t="s">
        <v>93</v>
      </c>
      <c r="B48" s="94">
        <v>2759</v>
      </c>
      <c r="C48" s="94">
        <v>3960</v>
      </c>
      <c r="D48" s="94">
        <v>2772</v>
      </c>
      <c r="E48" s="94">
        <v>400</v>
      </c>
      <c r="F48" s="94">
        <f t="shared" si="2"/>
        <v>-2372</v>
      </c>
    </row>
    <row r="49" spans="1:6" customFormat="1" ht="13.5" customHeight="1" x14ac:dyDescent="0.25">
      <c r="A49" s="92" t="s">
        <v>94</v>
      </c>
      <c r="B49" s="92">
        <v>1146</v>
      </c>
      <c r="C49" s="92">
        <v>1994</v>
      </c>
      <c r="D49" s="92">
        <v>1040</v>
      </c>
      <c r="E49" s="92">
        <v>752</v>
      </c>
      <c r="F49" s="92">
        <f t="shared" si="2"/>
        <v>-288</v>
      </c>
    </row>
    <row r="50" spans="1:6" customFormat="1" ht="12.75" customHeight="1" x14ac:dyDescent="0.25">
      <c r="A50" s="94" t="s">
        <v>6</v>
      </c>
      <c r="B50" s="94"/>
      <c r="C50" s="94"/>
      <c r="D50" s="94"/>
      <c r="E50" s="94">
        <v>628</v>
      </c>
      <c r="F50" s="94">
        <f t="shared" si="2"/>
        <v>628</v>
      </c>
    </row>
    <row r="51" spans="1:6" ht="3" customHeight="1" x14ac:dyDescent="0.25">
      <c r="A51" s="99" t="s">
        <v>95</v>
      </c>
      <c r="B51" s="100">
        <f>B16+B47</f>
        <v>100501</v>
      </c>
      <c r="C51" s="100">
        <f>C16+C47</f>
        <v>100359</v>
      </c>
      <c r="D51" s="101">
        <f>D16+D47</f>
        <v>84097</v>
      </c>
      <c r="E51" s="100">
        <f>E16+E47+E50</f>
        <v>57693</v>
      </c>
      <c r="F51" s="100">
        <f t="shared" si="2"/>
        <v>-26404</v>
      </c>
    </row>
    <row r="52" spans="1:6" ht="15" customHeight="1" x14ac:dyDescent="0.15">
      <c r="F52" s="102"/>
    </row>
    <row r="53" spans="1:6" ht="12.75" x14ac:dyDescent="0.2">
      <c r="A53" s="103" t="s">
        <v>96</v>
      </c>
      <c r="B53" s="104"/>
      <c r="C53" s="105"/>
      <c r="D53" s="106"/>
      <c r="F53" s="102"/>
    </row>
    <row r="54" spans="1:6" ht="12.75" x14ac:dyDescent="0.2">
      <c r="A54" s="103" t="s">
        <v>102</v>
      </c>
      <c r="B54" s="35"/>
      <c r="C54" s="35"/>
      <c r="D54" s="35"/>
      <c r="F54" s="102"/>
    </row>
    <row r="55" spans="1:6" ht="12.75" x14ac:dyDescent="0.2">
      <c r="A55" s="35"/>
      <c r="B55" s="35"/>
      <c r="C55" s="35"/>
      <c r="D55" s="35"/>
      <c r="F55" s="102"/>
    </row>
    <row r="56" spans="1:6" x14ac:dyDescent="0.15">
      <c r="F56" s="102"/>
    </row>
    <row r="57" spans="1:6" x14ac:dyDescent="0.15">
      <c r="F57" s="102"/>
    </row>
    <row r="58" spans="1:6" x14ac:dyDescent="0.15">
      <c r="F58" s="102"/>
    </row>
    <row r="59" spans="1:6" x14ac:dyDescent="0.15">
      <c r="F59" s="102"/>
    </row>
    <row r="60" spans="1:6" x14ac:dyDescent="0.15">
      <c r="F60" s="102"/>
    </row>
    <row r="61" spans="1:6" x14ac:dyDescent="0.15">
      <c r="F61" s="102"/>
    </row>
    <row r="62" spans="1:6" x14ac:dyDescent="0.15">
      <c r="F62" s="102"/>
    </row>
    <row r="63" spans="1:6" x14ac:dyDescent="0.15">
      <c r="F63" s="102"/>
    </row>
    <row r="64" spans="1:6" x14ac:dyDescent="0.15">
      <c r="F64" s="102"/>
    </row>
    <row r="65" spans="6:6" x14ac:dyDescent="0.15">
      <c r="F65" s="102"/>
    </row>
  </sheetData>
  <mergeCells count="1">
    <mergeCell ref="B13:D13"/>
  </mergeCells>
  <printOptions horizontalCentered="1"/>
  <pageMargins left="0.51181102362204722" right="0.51181102362204722" top="0.55118110236220474" bottom="0.55118110236220474" header="0.31496062992125984" footer="0.31496062992125984"/>
  <pageSetup scale="92"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33"/>
  <sheetViews>
    <sheetView showGridLines="0" zoomScale="115" zoomScaleNormal="115" zoomScaleSheetLayoutView="120" workbookViewId="0">
      <selection activeCell="D5" sqref="D5"/>
    </sheetView>
  </sheetViews>
  <sheetFormatPr baseColWidth="10" defaultRowHeight="11.25" x14ac:dyDescent="0.15"/>
  <cols>
    <col min="1" max="1" width="23.42578125" style="13" customWidth="1"/>
    <col min="2" max="6" width="14.140625" style="13" customWidth="1"/>
    <col min="7" max="7" width="15.140625" style="13" bestFit="1" customWidth="1"/>
    <col min="8" max="8" width="11.5703125" style="13" bestFit="1" customWidth="1"/>
    <col min="9" max="9" width="15.140625" style="13" bestFit="1" customWidth="1"/>
    <col min="10" max="10" width="11.5703125" style="13" bestFit="1" customWidth="1"/>
    <col min="11" max="11" width="20.140625" style="13" bestFit="1" customWidth="1"/>
    <col min="12" max="12" width="16.5703125" style="13" bestFit="1" customWidth="1"/>
    <col min="13" max="16384" width="11.42578125" style="13"/>
  </cols>
  <sheetData>
    <row r="1" spans="1:9" customFormat="1" ht="15" customHeight="1" x14ac:dyDescent="0.25">
      <c r="F1" s="31" t="s">
        <v>0</v>
      </c>
    </row>
    <row r="2" spans="1:9" customFormat="1" ht="15" customHeight="1" x14ac:dyDescent="0.25">
      <c r="F2" s="32" t="s">
        <v>30</v>
      </c>
    </row>
    <row r="3" spans="1:9" customFormat="1" ht="15" customHeight="1" x14ac:dyDescent="0.25">
      <c r="B3" s="1"/>
      <c r="C3" s="1"/>
      <c r="D3" s="1"/>
      <c r="E3" s="33"/>
      <c r="F3" s="34"/>
    </row>
    <row r="4" spans="1:9" customFormat="1" ht="12.75" customHeight="1" x14ac:dyDescent="0.25">
      <c r="B4" s="1"/>
      <c r="C4" s="1"/>
      <c r="D4" s="1"/>
      <c r="E4" s="33"/>
      <c r="F4" s="34"/>
    </row>
    <row r="5" spans="1:9" customFormat="1" ht="25.5" customHeight="1" x14ac:dyDescent="0.25">
      <c r="A5" s="36" t="s">
        <v>97</v>
      </c>
      <c r="B5" s="2"/>
      <c r="C5" s="2"/>
      <c r="D5" s="2"/>
      <c r="E5" s="76"/>
      <c r="F5" s="76"/>
    </row>
    <row r="6" spans="1:9" customFormat="1" ht="6.75" customHeight="1" x14ac:dyDescent="0.25">
      <c r="A6" s="77"/>
      <c r="B6" s="33"/>
      <c r="C6" s="4"/>
      <c r="D6" s="4"/>
      <c r="E6" s="78"/>
      <c r="F6" s="79"/>
    </row>
    <row r="7" spans="1:9" s="82" customFormat="1" ht="14.1" customHeight="1" x14ac:dyDescent="0.25">
      <c r="A7" s="80" t="s">
        <v>2</v>
      </c>
      <c r="B7" s="80" t="s">
        <v>60</v>
      </c>
      <c r="C7" s="81"/>
      <c r="D7" s="81"/>
      <c r="E7" s="33"/>
      <c r="F7" s="34"/>
    </row>
    <row r="8" spans="1:9" s="82" customFormat="1" ht="14.1" customHeight="1" x14ac:dyDescent="0.25">
      <c r="A8" s="83">
        <v>2017</v>
      </c>
      <c r="B8" s="84">
        <f>B16</f>
        <v>12105</v>
      </c>
      <c r="C8" s="81"/>
      <c r="D8" s="81"/>
      <c r="E8" s="33"/>
      <c r="F8" s="34"/>
    </row>
    <row r="9" spans="1:9" s="82" customFormat="1" ht="14.1" customHeight="1" x14ac:dyDescent="0.25">
      <c r="A9" s="83">
        <v>2018</v>
      </c>
      <c r="B9" s="84">
        <f>C16</f>
        <v>14297</v>
      </c>
      <c r="C9" s="81"/>
      <c r="D9" s="81"/>
      <c r="E9" s="33"/>
      <c r="F9" s="34"/>
    </row>
    <row r="10" spans="1:9" s="82" customFormat="1" ht="14.1" customHeight="1" x14ac:dyDescent="0.25">
      <c r="A10" s="83">
        <v>2019</v>
      </c>
      <c r="B10" s="84">
        <f>D16</f>
        <v>13371</v>
      </c>
      <c r="C10" s="81"/>
      <c r="D10" s="81"/>
      <c r="E10" s="33"/>
      <c r="F10" s="34"/>
    </row>
    <row r="11" spans="1:9" s="82" customFormat="1" ht="14.1" customHeight="1" x14ac:dyDescent="0.25">
      <c r="A11" s="83">
        <v>2020</v>
      </c>
      <c r="B11" s="84">
        <f>E16</f>
        <v>4342</v>
      </c>
      <c r="C11" s="81"/>
      <c r="D11" s="81"/>
      <c r="E11" s="33"/>
      <c r="F11" s="34"/>
      <c r="I11" s="120"/>
    </row>
    <row r="12" spans="1:9" s="82" customFormat="1" ht="14.1" customHeight="1" x14ac:dyDescent="0.25">
      <c r="A12" s="85" t="s">
        <v>31</v>
      </c>
      <c r="B12" s="84">
        <f>B11-B10</f>
        <v>-9029</v>
      </c>
      <c r="C12" s="81"/>
      <c r="D12" s="81"/>
      <c r="E12" s="33"/>
      <c r="F12" s="34"/>
    </row>
    <row r="13" spans="1:9" customFormat="1" ht="6.75" customHeight="1" x14ac:dyDescent="0.25">
      <c r="A13" s="5"/>
      <c r="B13" s="127"/>
      <c r="C13" s="127"/>
      <c r="D13" s="127"/>
      <c r="E13" s="86"/>
      <c r="F13" s="79"/>
    </row>
    <row r="14" spans="1:9" customFormat="1" ht="9" customHeight="1" x14ac:dyDescent="0.25">
      <c r="A14" s="87"/>
      <c r="B14" s="87"/>
      <c r="C14" s="87"/>
      <c r="D14" s="87"/>
      <c r="E14" s="87"/>
      <c r="F14" s="87"/>
    </row>
    <row r="15" spans="1:9" customFormat="1" ht="12.75" customHeight="1" x14ac:dyDescent="0.25">
      <c r="A15" s="88"/>
      <c r="B15" s="107">
        <v>2017</v>
      </c>
      <c r="C15" s="108">
        <v>2018</v>
      </c>
      <c r="D15" s="108">
        <v>2019</v>
      </c>
      <c r="E15" s="89">
        <v>2020</v>
      </c>
      <c r="F15" s="89" t="s">
        <v>31</v>
      </c>
    </row>
    <row r="16" spans="1:9" customFormat="1" ht="12.75" customHeight="1" x14ac:dyDescent="0.25">
      <c r="A16" s="90" t="s">
        <v>61</v>
      </c>
      <c r="B16" s="109">
        <f>SUM(B17:B24)</f>
        <v>12105</v>
      </c>
      <c r="C16" s="109">
        <f t="shared" ref="C16:E16" si="0">SUM(C17:C24)</f>
        <v>14297</v>
      </c>
      <c r="D16" s="109">
        <f t="shared" si="0"/>
        <v>13371</v>
      </c>
      <c r="E16" s="109">
        <f t="shared" si="0"/>
        <v>4342</v>
      </c>
      <c r="F16" s="91">
        <f>E16-D16</f>
        <v>-9029</v>
      </c>
    </row>
    <row r="17" spans="1:6" customFormat="1" ht="13.5" customHeight="1" x14ac:dyDescent="0.25">
      <c r="A17" s="92" t="s">
        <v>63</v>
      </c>
      <c r="B17" s="110">
        <v>247</v>
      </c>
      <c r="C17" s="111">
        <v>127</v>
      </c>
      <c r="D17" s="111">
        <v>132</v>
      </c>
      <c r="E17" s="112">
        <v>171</v>
      </c>
      <c r="F17" s="112">
        <f>E17-D17</f>
        <v>39</v>
      </c>
    </row>
    <row r="18" spans="1:6" customFormat="1" ht="13.5" customHeight="1" x14ac:dyDescent="0.25">
      <c r="A18" s="95" t="s">
        <v>67</v>
      </c>
      <c r="B18" s="113">
        <v>552</v>
      </c>
      <c r="C18" s="113">
        <v>542</v>
      </c>
      <c r="D18" s="113">
        <v>403</v>
      </c>
      <c r="E18" s="113">
        <v>144</v>
      </c>
      <c r="F18" s="113">
        <f>E18-D18</f>
        <v>-259</v>
      </c>
    </row>
    <row r="19" spans="1:6" customFormat="1" ht="13.5" customHeight="1" x14ac:dyDescent="0.25">
      <c r="A19" s="92" t="s">
        <v>71</v>
      </c>
      <c r="B19" s="110">
        <v>9369</v>
      </c>
      <c r="C19" s="111">
        <v>11720</v>
      </c>
      <c r="D19" s="111">
        <v>10513</v>
      </c>
      <c r="E19" s="112">
        <v>2510</v>
      </c>
      <c r="F19" s="112">
        <f t="shared" ref="F19:F24" si="1">E19-D19</f>
        <v>-8003</v>
      </c>
    </row>
    <row r="20" spans="1:6" customFormat="1" ht="13.5" customHeight="1" x14ac:dyDescent="0.25">
      <c r="A20" s="95" t="s">
        <v>74</v>
      </c>
      <c r="B20" s="113">
        <v>404</v>
      </c>
      <c r="C20" s="113">
        <v>410</v>
      </c>
      <c r="D20" s="113">
        <v>402</v>
      </c>
      <c r="E20" s="113">
        <v>519</v>
      </c>
      <c r="F20" s="113">
        <f t="shared" si="1"/>
        <v>117</v>
      </c>
    </row>
    <row r="21" spans="1:6" customFormat="1" ht="13.5" customHeight="1" x14ac:dyDescent="0.25">
      <c r="A21" s="92" t="s">
        <v>75</v>
      </c>
      <c r="B21" s="110">
        <v>332</v>
      </c>
      <c r="C21" s="111">
        <v>652</v>
      </c>
      <c r="D21" s="111">
        <v>617</v>
      </c>
      <c r="E21" s="112">
        <v>695</v>
      </c>
      <c r="F21" s="112">
        <f t="shared" si="1"/>
        <v>78</v>
      </c>
    </row>
    <row r="22" spans="1:6" customFormat="1" ht="13.5" customHeight="1" x14ac:dyDescent="0.25">
      <c r="A22" s="95" t="s">
        <v>79</v>
      </c>
      <c r="B22" s="113">
        <v>400</v>
      </c>
      <c r="C22" s="113">
        <v>258</v>
      </c>
      <c r="D22" s="113">
        <v>802</v>
      </c>
      <c r="E22" s="113">
        <v>145</v>
      </c>
      <c r="F22" s="113">
        <f t="shared" si="1"/>
        <v>-657</v>
      </c>
    </row>
    <row r="23" spans="1:6" customFormat="1" ht="13.5" customHeight="1" x14ac:dyDescent="0.25">
      <c r="A23" s="92" t="s">
        <v>87</v>
      </c>
      <c r="B23" s="110">
        <v>268</v>
      </c>
      <c r="C23" s="111">
        <v>98</v>
      </c>
      <c r="D23" s="111">
        <v>36</v>
      </c>
      <c r="E23" s="112">
        <v>20</v>
      </c>
      <c r="F23" s="112">
        <f t="shared" si="1"/>
        <v>-16</v>
      </c>
    </row>
    <row r="24" spans="1:6" customFormat="1" ht="13.5" customHeight="1" x14ac:dyDescent="0.25">
      <c r="A24" s="94" t="s">
        <v>89</v>
      </c>
      <c r="B24" s="113">
        <v>533</v>
      </c>
      <c r="C24" s="113">
        <v>490</v>
      </c>
      <c r="D24" s="113">
        <v>466</v>
      </c>
      <c r="E24" s="113">
        <v>138</v>
      </c>
      <c r="F24" s="113">
        <f t="shared" si="1"/>
        <v>-328</v>
      </c>
    </row>
    <row r="25" spans="1:6" ht="3.75" customHeight="1" x14ac:dyDescent="0.15">
      <c r="F25" s="102"/>
    </row>
    <row r="26" spans="1:6" ht="8.25" customHeight="1" x14ac:dyDescent="0.15">
      <c r="A26" s="128"/>
      <c r="B26" s="128"/>
      <c r="C26" s="128"/>
      <c r="D26" s="128"/>
      <c r="E26" s="128"/>
      <c r="F26" s="128"/>
    </row>
    <row r="27" spans="1:6" ht="12" customHeight="1" x14ac:dyDescent="0.2">
      <c r="A27" s="103" t="s">
        <v>104</v>
      </c>
      <c r="B27" s="104"/>
      <c r="C27" s="105"/>
      <c r="D27" s="106"/>
      <c r="F27" s="102"/>
    </row>
    <row r="28" spans="1:6" ht="17.25" customHeight="1" x14ac:dyDescent="0.2">
      <c r="A28" s="103" t="s">
        <v>40</v>
      </c>
      <c r="B28" s="35"/>
      <c r="C28" s="35"/>
      <c r="D28" s="35"/>
      <c r="F28" s="102"/>
    </row>
    <row r="29" spans="1:6" ht="10.5" customHeight="1" x14ac:dyDescent="0.2">
      <c r="A29" s="35"/>
      <c r="B29" s="35"/>
      <c r="C29" s="35"/>
      <c r="D29" s="35"/>
      <c r="F29" s="102"/>
    </row>
    <row r="30" spans="1:6" x14ac:dyDescent="0.15">
      <c r="F30" s="102"/>
    </row>
    <row r="31" spans="1:6" x14ac:dyDescent="0.15">
      <c r="F31" s="102"/>
    </row>
    <row r="32" spans="1:6" x14ac:dyDescent="0.15">
      <c r="F32" s="102"/>
    </row>
    <row r="33" spans="6:6" x14ac:dyDescent="0.15">
      <c r="F33" s="102"/>
    </row>
  </sheetData>
  <mergeCells count="2">
    <mergeCell ref="B13:D13"/>
    <mergeCell ref="A26:F26"/>
  </mergeCells>
  <pageMargins left="0.51181102362204722" right="0.51181102362204722" top="0.55118110236220474" bottom="0.55118110236220474" header="0.31496062992125984" footer="0.31496062992125984"/>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zoomScale="115" zoomScaleNormal="115" zoomScaleSheetLayoutView="120" workbookViewId="0">
      <selection activeCell="A5" sqref="A5"/>
    </sheetView>
  </sheetViews>
  <sheetFormatPr baseColWidth="10" defaultRowHeight="11.25" x14ac:dyDescent="0.15"/>
  <cols>
    <col min="1" max="1" width="23.42578125" style="13" customWidth="1"/>
    <col min="2" max="6" width="15.28515625" style="13" customWidth="1"/>
    <col min="7" max="7" width="20.140625" style="13" bestFit="1" customWidth="1"/>
    <col min="8" max="8" width="16.5703125" style="13" bestFit="1" customWidth="1"/>
    <col min="9" max="16384" width="11.42578125" style="13"/>
  </cols>
  <sheetData>
    <row r="1" spans="1:8" customFormat="1" ht="15" customHeight="1" x14ac:dyDescent="0.25">
      <c r="F1" s="31" t="s">
        <v>0</v>
      </c>
    </row>
    <row r="2" spans="1:8" customFormat="1" ht="15" customHeight="1" x14ac:dyDescent="0.25">
      <c r="F2" s="32" t="s">
        <v>30</v>
      </c>
    </row>
    <row r="3" spans="1:8" customFormat="1" ht="15" customHeight="1" x14ac:dyDescent="0.25"/>
    <row r="4" spans="1:8" customFormat="1" ht="12.75" customHeight="1" x14ac:dyDescent="0.25">
      <c r="B4" s="1"/>
      <c r="C4" s="1"/>
      <c r="D4" s="33"/>
      <c r="E4" s="33"/>
      <c r="F4" s="34"/>
    </row>
    <row r="5" spans="1:8" customFormat="1" ht="27.75" customHeight="1" x14ac:dyDescent="0.25">
      <c r="A5" s="36" t="s">
        <v>103</v>
      </c>
      <c r="B5" s="2"/>
      <c r="C5" s="2"/>
      <c r="D5" s="76"/>
      <c r="E5" s="76"/>
      <c r="F5" s="76"/>
    </row>
    <row r="6" spans="1:8" customFormat="1" ht="6.75" customHeight="1" x14ac:dyDescent="0.25">
      <c r="A6" s="77"/>
      <c r="B6" s="33"/>
      <c r="C6" s="78"/>
      <c r="D6" s="78"/>
      <c r="E6" s="78"/>
      <c r="F6" s="79"/>
    </row>
    <row r="7" spans="1:8" s="82" customFormat="1" ht="14.1" customHeight="1" x14ac:dyDescent="0.25">
      <c r="A7" s="80" t="s">
        <v>2</v>
      </c>
      <c r="B7" s="80" t="s">
        <v>60</v>
      </c>
      <c r="C7" s="33"/>
      <c r="D7" s="33"/>
      <c r="E7" s="33"/>
      <c r="F7" s="34"/>
    </row>
    <row r="8" spans="1:8" s="82" customFormat="1" ht="18.75" customHeight="1" x14ac:dyDescent="0.25">
      <c r="A8" s="83">
        <v>2017</v>
      </c>
      <c r="B8" s="84">
        <f>B53</f>
        <v>77583</v>
      </c>
      <c r="C8" s="33"/>
      <c r="D8" s="33"/>
      <c r="E8" s="33"/>
      <c r="F8" s="34"/>
    </row>
    <row r="9" spans="1:8" s="82" customFormat="1" ht="18.75" customHeight="1" x14ac:dyDescent="0.25">
      <c r="A9" s="83">
        <v>2018</v>
      </c>
      <c r="B9" s="84">
        <f>C53</f>
        <v>94361</v>
      </c>
      <c r="C9" s="33"/>
      <c r="D9" s="33"/>
      <c r="E9" s="33"/>
      <c r="F9" s="34"/>
    </row>
    <row r="10" spans="1:8" s="82" customFormat="1" ht="18.75" customHeight="1" x14ac:dyDescent="0.25">
      <c r="A10" s="83">
        <v>2019</v>
      </c>
      <c r="B10" s="84">
        <f>D53</f>
        <v>103317</v>
      </c>
      <c r="C10" s="33"/>
      <c r="D10" s="33"/>
      <c r="E10" s="33"/>
      <c r="F10" s="34"/>
    </row>
    <row r="11" spans="1:8" s="82" customFormat="1" ht="18.75" customHeight="1" x14ac:dyDescent="0.25">
      <c r="A11" s="83">
        <v>2020</v>
      </c>
      <c r="B11" s="84">
        <f>E53</f>
        <v>42661</v>
      </c>
      <c r="C11" s="33"/>
      <c r="D11" s="33"/>
      <c r="E11" s="33"/>
      <c r="F11" s="34"/>
    </row>
    <row r="12" spans="1:8" s="82" customFormat="1" ht="18.75" customHeight="1" x14ac:dyDescent="0.25">
      <c r="A12" s="85" t="s">
        <v>31</v>
      </c>
      <c r="B12" s="84">
        <f>F53</f>
        <v>-60656</v>
      </c>
      <c r="C12" s="33"/>
      <c r="D12" s="33"/>
      <c r="E12" s="33"/>
      <c r="F12" s="34"/>
      <c r="H12" s="120"/>
    </row>
    <row r="13" spans="1:8" customFormat="1" ht="6.75" customHeight="1" x14ac:dyDescent="0.25">
      <c r="A13" s="5"/>
      <c r="B13" s="44"/>
      <c r="C13" s="86"/>
      <c r="D13" s="86"/>
      <c r="E13" s="86"/>
      <c r="F13" s="79"/>
    </row>
    <row r="14" spans="1:8" customFormat="1" ht="6.75" customHeight="1" x14ac:dyDescent="0.25">
      <c r="A14" s="5"/>
      <c r="B14" s="44"/>
      <c r="C14" s="86"/>
      <c r="D14" s="86"/>
      <c r="E14" s="86"/>
      <c r="F14" s="79"/>
    </row>
    <row r="15" spans="1:8" customFormat="1" ht="9" customHeight="1" x14ac:dyDescent="0.25">
      <c r="A15" s="87"/>
      <c r="B15" s="87"/>
      <c r="C15" s="87"/>
      <c r="D15" s="87"/>
      <c r="E15" s="87"/>
      <c r="F15" s="87"/>
    </row>
    <row r="16" spans="1:8" customFormat="1" ht="12.75" customHeight="1" x14ac:dyDescent="0.25">
      <c r="A16" s="88"/>
      <c r="B16" s="89">
        <v>2017</v>
      </c>
      <c r="C16" s="89">
        <v>2018</v>
      </c>
      <c r="D16" s="89">
        <v>2019</v>
      </c>
      <c r="E16" s="89">
        <v>2020</v>
      </c>
      <c r="F16" s="89" t="s">
        <v>31</v>
      </c>
    </row>
    <row r="17" spans="1:8" customFormat="1" ht="12.75" customHeight="1" x14ac:dyDescent="0.25">
      <c r="A17" s="90" t="s">
        <v>61</v>
      </c>
      <c r="B17" s="91">
        <f>SUM(B18:B47)</f>
        <v>76624</v>
      </c>
      <c r="C17" s="91">
        <f>SUM(C18:C47)</f>
        <v>91568</v>
      </c>
      <c r="D17" s="91">
        <f>SUM(D18:D47)</f>
        <v>101519</v>
      </c>
      <c r="E17" s="91">
        <f>SUM(E18:E47)</f>
        <v>40487</v>
      </c>
      <c r="F17" s="91">
        <f t="shared" ref="F17:F53" si="0">E17-D17</f>
        <v>-61032</v>
      </c>
    </row>
    <row r="18" spans="1:8" customFormat="1" ht="13.5" customHeight="1" x14ac:dyDescent="0.25">
      <c r="A18" s="92" t="s">
        <v>62</v>
      </c>
      <c r="B18" s="93">
        <v>284</v>
      </c>
      <c r="C18" s="93">
        <v>441</v>
      </c>
      <c r="D18" s="92">
        <v>240</v>
      </c>
      <c r="E18" s="93">
        <v>709</v>
      </c>
      <c r="F18" s="93">
        <f t="shared" si="0"/>
        <v>469</v>
      </c>
      <c r="H18" s="115"/>
    </row>
    <row r="19" spans="1:8" customFormat="1" ht="13.5" customHeight="1" x14ac:dyDescent="0.25">
      <c r="A19" s="94" t="s">
        <v>63</v>
      </c>
      <c r="B19" s="94">
        <v>38</v>
      </c>
      <c r="C19" s="94">
        <v>40</v>
      </c>
      <c r="D19" s="87">
        <v>2360</v>
      </c>
      <c r="E19" s="87">
        <v>412</v>
      </c>
      <c r="F19" s="95">
        <f t="shared" si="0"/>
        <v>-1948</v>
      </c>
      <c r="H19" s="115"/>
    </row>
    <row r="20" spans="1:8" customFormat="1" ht="13.5" customHeight="1" x14ac:dyDescent="0.25">
      <c r="A20" s="92" t="s">
        <v>64</v>
      </c>
      <c r="B20" s="118">
        <v>1</v>
      </c>
      <c r="C20" s="96">
        <v>26</v>
      </c>
      <c r="D20" s="93">
        <v>1</v>
      </c>
      <c r="E20" s="93">
        <v>10</v>
      </c>
      <c r="F20" s="93">
        <f t="shared" si="0"/>
        <v>9</v>
      </c>
      <c r="H20" s="115"/>
    </row>
    <row r="21" spans="1:8" customFormat="1" ht="13.5" customHeight="1" x14ac:dyDescent="0.25">
      <c r="A21" s="95" t="s">
        <v>65</v>
      </c>
      <c r="B21" s="94">
        <v>127</v>
      </c>
      <c r="C21" s="94">
        <v>239</v>
      </c>
      <c r="D21" s="94">
        <v>639</v>
      </c>
      <c r="E21" s="87">
        <v>38</v>
      </c>
      <c r="F21" s="95">
        <f t="shared" si="0"/>
        <v>-601</v>
      </c>
      <c r="H21" s="115"/>
    </row>
    <row r="22" spans="1:8" customFormat="1" ht="13.5" customHeight="1" x14ac:dyDescent="0.25">
      <c r="A22" s="92" t="s">
        <v>66</v>
      </c>
      <c r="B22" s="118">
        <v>93</v>
      </c>
      <c r="C22" s="96">
        <v>49</v>
      </c>
      <c r="D22" s="93">
        <v>829</v>
      </c>
      <c r="E22" s="93">
        <v>75</v>
      </c>
      <c r="F22" s="93">
        <f t="shared" si="0"/>
        <v>-754</v>
      </c>
      <c r="H22" s="115"/>
    </row>
    <row r="23" spans="1:8" customFormat="1" ht="13.5" customHeight="1" x14ac:dyDescent="0.25">
      <c r="A23" s="95" t="s">
        <v>67</v>
      </c>
      <c r="B23" s="94">
        <v>140</v>
      </c>
      <c r="C23" s="94">
        <v>677</v>
      </c>
      <c r="D23" s="94">
        <v>1218</v>
      </c>
      <c r="E23" s="87">
        <v>238</v>
      </c>
      <c r="F23" s="95">
        <f t="shared" si="0"/>
        <v>-980</v>
      </c>
      <c r="H23" s="115"/>
    </row>
    <row r="24" spans="1:8" customFormat="1" ht="13.5" customHeight="1" x14ac:dyDescent="0.25">
      <c r="A24" s="92" t="s">
        <v>68</v>
      </c>
      <c r="B24" s="118">
        <v>139</v>
      </c>
      <c r="C24" s="96">
        <v>205</v>
      </c>
      <c r="D24" s="93">
        <v>252</v>
      </c>
      <c r="E24" s="93">
        <v>118</v>
      </c>
      <c r="F24" s="93">
        <f t="shared" si="0"/>
        <v>-134</v>
      </c>
      <c r="H24" s="115"/>
    </row>
    <row r="25" spans="1:8" customFormat="1" ht="13.5" customHeight="1" x14ac:dyDescent="0.25">
      <c r="A25" s="95" t="s">
        <v>69</v>
      </c>
      <c r="B25" s="94">
        <v>10</v>
      </c>
      <c r="C25" s="94">
        <v>84</v>
      </c>
      <c r="D25" s="94">
        <v>172</v>
      </c>
      <c r="E25" s="87">
        <v>23</v>
      </c>
      <c r="F25" s="95">
        <f t="shared" si="0"/>
        <v>-149</v>
      </c>
      <c r="H25" s="115"/>
    </row>
    <row r="26" spans="1:8" customFormat="1" ht="13.5" customHeight="1" x14ac:dyDescent="0.25">
      <c r="A26" s="92" t="s">
        <v>70</v>
      </c>
      <c r="B26" s="118">
        <v>31</v>
      </c>
      <c r="C26" s="96">
        <v>168</v>
      </c>
      <c r="D26" s="93">
        <v>123</v>
      </c>
      <c r="E26" s="93">
        <v>198</v>
      </c>
      <c r="F26" s="93">
        <f t="shared" si="0"/>
        <v>75</v>
      </c>
      <c r="H26" s="115"/>
    </row>
    <row r="27" spans="1:8" customFormat="1" ht="13.5" customHeight="1" x14ac:dyDescent="0.25">
      <c r="A27" s="95" t="s">
        <v>71</v>
      </c>
      <c r="B27" s="94">
        <v>1219</v>
      </c>
      <c r="C27" s="94">
        <v>5170</v>
      </c>
      <c r="D27" s="94">
        <v>2128</v>
      </c>
      <c r="E27" s="87">
        <v>125</v>
      </c>
      <c r="F27" s="95">
        <f t="shared" si="0"/>
        <v>-2003</v>
      </c>
      <c r="H27" s="115"/>
    </row>
    <row r="28" spans="1:8" customFormat="1" ht="13.5" customHeight="1" x14ac:dyDescent="0.25">
      <c r="A28" s="92" t="s">
        <v>72</v>
      </c>
      <c r="B28" s="118">
        <v>823</v>
      </c>
      <c r="C28" s="96">
        <v>823</v>
      </c>
      <c r="D28" s="93">
        <v>1198</v>
      </c>
      <c r="E28" s="93">
        <v>41</v>
      </c>
      <c r="F28" s="93">
        <f t="shared" si="0"/>
        <v>-1157</v>
      </c>
      <c r="H28" s="115"/>
    </row>
    <row r="29" spans="1:8" customFormat="1" ht="13.5" customHeight="1" x14ac:dyDescent="0.25">
      <c r="A29" s="95" t="s">
        <v>73</v>
      </c>
      <c r="B29" s="94">
        <v>275</v>
      </c>
      <c r="C29" s="94">
        <v>55</v>
      </c>
      <c r="D29" s="94">
        <v>315</v>
      </c>
      <c r="E29" s="87">
        <v>38</v>
      </c>
      <c r="F29" s="95">
        <f t="shared" si="0"/>
        <v>-277</v>
      </c>
      <c r="H29" s="115"/>
    </row>
    <row r="30" spans="1:8" customFormat="1" ht="13.5" customHeight="1" x14ac:dyDescent="0.25">
      <c r="A30" s="92" t="s">
        <v>74</v>
      </c>
      <c r="B30" s="118">
        <v>52</v>
      </c>
      <c r="C30" s="96">
        <v>52</v>
      </c>
      <c r="D30" s="93">
        <v>271</v>
      </c>
      <c r="E30" s="93">
        <v>28</v>
      </c>
      <c r="F30" s="93">
        <f t="shared" si="0"/>
        <v>-243</v>
      </c>
      <c r="H30" s="115"/>
    </row>
    <row r="31" spans="1:8" customFormat="1" ht="13.5" customHeight="1" x14ac:dyDescent="0.25">
      <c r="A31" s="95" t="s">
        <v>75</v>
      </c>
      <c r="B31" s="94">
        <v>27164</v>
      </c>
      <c r="C31" s="94">
        <v>39364</v>
      </c>
      <c r="D31" s="94">
        <v>31519</v>
      </c>
      <c r="E31" s="87">
        <v>9711</v>
      </c>
      <c r="F31" s="95">
        <f t="shared" si="0"/>
        <v>-21808</v>
      </c>
      <c r="H31" s="115"/>
    </row>
    <row r="32" spans="1:8" customFormat="1" ht="13.5" customHeight="1" x14ac:dyDescent="0.25">
      <c r="A32" s="92" t="s">
        <v>76</v>
      </c>
      <c r="B32" s="118">
        <v>3433</v>
      </c>
      <c r="C32" s="96">
        <v>3882</v>
      </c>
      <c r="D32" s="93">
        <v>8029</v>
      </c>
      <c r="E32" s="93">
        <v>5073</v>
      </c>
      <c r="F32" s="93">
        <f t="shared" si="0"/>
        <v>-2956</v>
      </c>
      <c r="H32" s="115"/>
    </row>
    <row r="33" spans="1:8" customFormat="1" ht="13.5" customHeight="1" x14ac:dyDescent="0.25">
      <c r="A33" s="95" t="s">
        <v>77</v>
      </c>
      <c r="B33" s="94">
        <v>16</v>
      </c>
      <c r="C33" s="94">
        <v>394</v>
      </c>
      <c r="D33" s="94">
        <v>1103</v>
      </c>
      <c r="E33" s="87">
        <v>24</v>
      </c>
      <c r="F33" s="95">
        <f t="shared" si="0"/>
        <v>-1079</v>
      </c>
      <c r="H33" s="115"/>
    </row>
    <row r="34" spans="1:8" customFormat="1" ht="13.5" customHeight="1" x14ac:dyDescent="0.25">
      <c r="A34" s="92" t="s">
        <v>78</v>
      </c>
      <c r="B34" s="118">
        <v>0</v>
      </c>
      <c r="C34" s="96">
        <v>2</v>
      </c>
      <c r="D34" s="93">
        <v>95</v>
      </c>
      <c r="E34" s="93">
        <v>17</v>
      </c>
      <c r="F34" s="93">
        <f t="shared" si="0"/>
        <v>-78</v>
      </c>
      <c r="H34" s="115"/>
    </row>
    <row r="35" spans="1:8" customFormat="1" ht="13.5" customHeight="1" x14ac:dyDescent="0.25">
      <c r="A35" s="95" t="s">
        <v>79</v>
      </c>
      <c r="B35" s="94">
        <v>39620</v>
      </c>
      <c r="C35" s="94">
        <v>37049</v>
      </c>
      <c r="D35" s="94">
        <v>41724</v>
      </c>
      <c r="E35" s="87">
        <v>22719</v>
      </c>
      <c r="F35" s="95">
        <f t="shared" si="0"/>
        <v>-19005</v>
      </c>
      <c r="H35" s="115"/>
    </row>
    <row r="36" spans="1:8" customFormat="1" ht="13.5" customHeight="1" x14ac:dyDescent="0.25">
      <c r="A36" s="92" t="s">
        <v>80</v>
      </c>
      <c r="B36" s="118">
        <v>1785</v>
      </c>
      <c r="C36" s="96">
        <v>1550</v>
      </c>
      <c r="D36" s="93">
        <v>2067</v>
      </c>
      <c r="E36" s="93">
        <v>90</v>
      </c>
      <c r="F36" s="93">
        <f t="shared" si="0"/>
        <v>-1977</v>
      </c>
      <c r="H36" s="115"/>
    </row>
    <row r="37" spans="1:8" customFormat="1" ht="13.5" customHeight="1" x14ac:dyDescent="0.25">
      <c r="A37" s="95" t="s">
        <v>81</v>
      </c>
      <c r="B37" s="94">
        <v>0</v>
      </c>
      <c r="C37" s="94">
        <v>2</v>
      </c>
      <c r="D37" s="94">
        <v>192</v>
      </c>
      <c r="E37" s="87">
        <v>80</v>
      </c>
      <c r="F37" s="95">
        <f t="shared" si="0"/>
        <v>-112</v>
      </c>
      <c r="H37" s="115"/>
    </row>
    <row r="38" spans="1:8" customFormat="1" ht="13.5" customHeight="1" x14ac:dyDescent="0.25">
      <c r="A38" s="92" t="s">
        <v>82</v>
      </c>
      <c r="B38" s="118">
        <v>19</v>
      </c>
      <c r="C38" s="96">
        <v>90</v>
      </c>
      <c r="D38" s="93">
        <v>1424</v>
      </c>
      <c r="E38" s="93">
        <v>29</v>
      </c>
      <c r="F38" s="93">
        <f t="shared" si="0"/>
        <v>-1395</v>
      </c>
      <c r="H38" s="115"/>
    </row>
    <row r="39" spans="1:8" customFormat="1" ht="13.5" customHeight="1" x14ac:dyDescent="0.25">
      <c r="A39" s="95" t="s">
        <v>83</v>
      </c>
      <c r="B39" s="94">
        <v>509</v>
      </c>
      <c r="C39" s="94">
        <v>132</v>
      </c>
      <c r="D39" s="94">
        <v>929</v>
      </c>
      <c r="E39" s="87">
        <v>27</v>
      </c>
      <c r="F39" s="95">
        <f t="shared" si="0"/>
        <v>-902</v>
      </c>
      <c r="H39" s="115"/>
    </row>
    <row r="40" spans="1:8" customFormat="1" ht="13.5" customHeight="1" x14ac:dyDescent="0.25">
      <c r="A40" s="92" t="s">
        <v>84</v>
      </c>
      <c r="B40" s="118">
        <v>0</v>
      </c>
      <c r="C40" s="96">
        <v>2</v>
      </c>
      <c r="D40" s="93">
        <v>2</v>
      </c>
      <c r="E40" s="93">
        <v>0</v>
      </c>
      <c r="F40" s="93">
        <f t="shared" si="0"/>
        <v>-2</v>
      </c>
      <c r="H40" s="115"/>
    </row>
    <row r="41" spans="1:8" customFormat="1" ht="13.5" customHeight="1" x14ac:dyDescent="0.25">
      <c r="A41" s="95" t="s">
        <v>85</v>
      </c>
      <c r="B41" s="94">
        <v>0</v>
      </c>
      <c r="C41" s="94">
        <v>0</v>
      </c>
      <c r="D41" s="94">
        <v>364</v>
      </c>
      <c r="E41" s="87">
        <v>65</v>
      </c>
      <c r="F41" s="95">
        <f t="shared" si="0"/>
        <v>-299</v>
      </c>
      <c r="H41" s="115"/>
    </row>
    <row r="42" spans="1:8" customFormat="1" ht="13.5" customHeight="1" x14ac:dyDescent="0.25">
      <c r="A42" s="92" t="s">
        <v>86</v>
      </c>
      <c r="B42" s="118">
        <v>7</v>
      </c>
      <c r="C42" s="96">
        <v>16</v>
      </c>
      <c r="D42" s="93">
        <v>278</v>
      </c>
      <c r="E42" s="93">
        <v>30</v>
      </c>
      <c r="F42" s="93">
        <f t="shared" si="0"/>
        <v>-248</v>
      </c>
      <c r="H42" s="115"/>
    </row>
    <row r="43" spans="1:8" customFormat="1" ht="13.5" customHeight="1" x14ac:dyDescent="0.25">
      <c r="A43" s="95" t="s">
        <v>87</v>
      </c>
      <c r="B43" s="94">
        <v>16</v>
      </c>
      <c r="C43" s="94">
        <v>2</v>
      </c>
      <c r="D43" s="94">
        <v>417</v>
      </c>
      <c r="E43" s="87">
        <v>0</v>
      </c>
      <c r="F43" s="95">
        <f t="shared" si="0"/>
        <v>-417</v>
      </c>
      <c r="H43" s="115"/>
    </row>
    <row r="44" spans="1:8" customFormat="1" ht="13.5" customHeight="1" x14ac:dyDescent="0.25">
      <c r="A44" s="92" t="s">
        <v>88</v>
      </c>
      <c r="B44" s="118">
        <v>56</v>
      </c>
      <c r="C44" s="96">
        <v>15</v>
      </c>
      <c r="D44" s="93">
        <v>238</v>
      </c>
      <c r="E44" s="93">
        <v>4</v>
      </c>
      <c r="F44" s="93">
        <f t="shared" si="0"/>
        <v>-234</v>
      </c>
      <c r="H44" s="115"/>
    </row>
    <row r="45" spans="1:8" customFormat="1" ht="13.5" customHeight="1" x14ac:dyDescent="0.25">
      <c r="A45" s="95" t="s">
        <v>89</v>
      </c>
      <c r="B45" s="94">
        <v>338</v>
      </c>
      <c r="C45" s="94">
        <v>606</v>
      </c>
      <c r="D45" s="94">
        <v>2077</v>
      </c>
      <c r="E45" s="87">
        <v>541</v>
      </c>
      <c r="F45" s="95">
        <f t="shared" si="0"/>
        <v>-1536</v>
      </c>
      <c r="H45" s="115"/>
    </row>
    <row r="46" spans="1:8" customFormat="1" ht="13.5" customHeight="1" x14ac:dyDescent="0.25">
      <c r="A46" s="92" t="s">
        <v>90</v>
      </c>
      <c r="B46" s="118">
        <v>429</v>
      </c>
      <c r="C46" s="96">
        <v>355</v>
      </c>
      <c r="D46" s="93">
        <v>738</v>
      </c>
      <c r="E46" s="93">
        <v>1</v>
      </c>
      <c r="F46" s="93">
        <f t="shared" si="0"/>
        <v>-737</v>
      </c>
      <c r="H46" s="115"/>
    </row>
    <row r="47" spans="1:8" customFormat="1" ht="13.5" customHeight="1" x14ac:dyDescent="0.25">
      <c r="A47" s="95" t="s">
        <v>91</v>
      </c>
      <c r="B47" s="94">
        <v>0</v>
      </c>
      <c r="C47" s="94">
        <v>78</v>
      </c>
      <c r="D47" s="94">
        <v>577</v>
      </c>
      <c r="E47" s="87">
        <v>23</v>
      </c>
      <c r="F47" s="95">
        <f t="shared" si="0"/>
        <v>-554</v>
      </c>
      <c r="H47" s="115"/>
    </row>
    <row r="48" spans="1:8" customFormat="1" ht="13.5" customHeight="1" x14ac:dyDescent="0.25">
      <c r="A48" s="97" t="s">
        <v>92</v>
      </c>
      <c r="B48" s="116">
        <f>SUM(B49:B50)</f>
        <v>494</v>
      </c>
      <c r="C48" s="119">
        <f>SUM(C49:C50)</f>
        <v>1262</v>
      </c>
      <c r="D48" s="98">
        <f>SUM(D49:D50)</f>
        <v>602</v>
      </c>
      <c r="E48" s="98">
        <f>SUM(E49:E50)</f>
        <v>423</v>
      </c>
      <c r="F48" s="98">
        <f t="shared" si="0"/>
        <v>-179</v>
      </c>
      <c r="H48" s="115"/>
    </row>
    <row r="49" spans="1:8" customFormat="1" ht="13.5" customHeight="1" x14ac:dyDescent="0.25">
      <c r="A49" s="95" t="s">
        <v>101</v>
      </c>
      <c r="B49" s="94">
        <v>300</v>
      </c>
      <c r="C49" s="94">
        <v>992</v>
      </c>
      <c r="D49" s="94">
        <v>345</v>
      </c>
      <c r="E49" s="87">
        <v>308</v>
      </c>
      <c r="F49" s="94">
        <f t="shared" si="0"/>
        <v>-37</v>
      </c>
      <c r="H49" s="115"/>
    </row>
    <row r="50" spans="1:8" customFormat="1" ht="13.5" customHeight="1" x14ac:dyDescent="0.25">
      <c r="A50" s="92" t="s">
        <v>94</v>
      </c>
      <c r="B50" s="118">
        <v>194</v>
      </c>
      <c r="C50" s="92">
        <v>270</v>
      </c>
      <c r="D50" s="92">
        <v>257</v>
      </c>
      <c r="E50" s="93">
        <v>115</v>
      </c>
      <c r="F50" s="92">
        <f t="shared" si="0"/>
        <v>-142</v>
      </c>
      <c r="H50" s="115"/>
    </row>
    <row r="51" spans="1:8" customFormat="1" ht="13.5" customHeight="1" x14ac:dyDescent="0.25">
      <c r="A51" s="101" t="s">
        <v>6</v>
      </c>
      <c r="B51" s="117">
        <v>358</v>
      </c>
      <c r="C51" s="117">
        <v>1111</v>
      </c>
      <c r="D51" s="117">
        <v>320</v>
      </c>
      <c r="E51" s="87">
        <v>1335</v>
      </c>
      <c r="F51" s="117">
        <f t="shared" si="0"/>
        <v>1015</v>
      </c>
      <c r="H51" s="115"/>
    </row>
    <row r="52" spans="1:8" customFormat="1" ht="12.75" customHeight="1" x14ac:dyDescent="0.25">
      <c r="A52" s="97" t="s">
        <v>100</v>
      </c>
      <c r="B52" s="116">
        <v>107</v>
      </c>
      <c r="C52" s="97">
        <v>420</v>
      </c>
      <c r="D52" s="97">
        <v>876</v>
      </c>
      <c r="E52" s="97">
        <v>416</v>
      </c>
      <c r="F52" s="97">
        <f t="shared" si="0"/>
        <v>-460</v>
      </c>
      <c r="H52" s="115"/>
    </row>
    <row r="53" spans="1:8" ht="1.5" customHeight="1" x14ac:dyDescent="0.25">
      <c r="A53" s="99" t="s">
        <v>95</v>
      </c>
      <c r="B53" s="100">
        <f>B17+B48+B51+B52</f>
        <v>77583</v>
      </c>
      <c r="C53" s="100">
        <f>C17+C48+C51+C52</f>
        <v>94361</v>
      </c>
      <c r="D53" s="100">
        <f>D17+D48+D51+D52</f>
        <v>103317</v>
      </c>
      <c r="E53" s="100">
        <f>E17+E48+E51+E52</f>
        <v>42661</v>
      </c>
      <c r="F53" s="114">
        <f t="shared" si="0"/>
        <v>-60656</v>
      </c>
    </row>
    <row r="54" spans="1:8" ht="12.75" customHeight="1" x14ac:dyDescent="0.15">
      <c r="F54" s="102"/>
    </row>
    <row r="55" spans="1:8" ht="12.75" customHeight="1" x14ac:dyDescent="0.15">
      <c r="A55" s="128"/>
      <c r="B55" s="128"/>
      <c r="C55" s="128"/>
      <c r="D55" s="128"/>
      <c r="E55" s="128"/>
      <c r="F55" s="128"/>
    </row>
    <row r="56" spans="1:8" ht="12.75" x14ac:dyDescent="0.2">
      <c r="A56" s="35" t="s">
        <v>99</v>
      </c>
      <c r="B56" s="104"/>
      <c r="C56" s="105"/>
      <c r="D56" s="106"/>
      <c r="E56" s="21"/>
      <c r="F56" s="102"/>
    </row>
    <row r="57" spans="1:8" ht="12.75" x14ac:dyDescent="0.2">
      <c r="A57" s="35" t="s">
        <v>98</v>
      </c>
      <c r="B57" s="35"/>
      <c r="C57" s="35"/>
      <c r="D57" s="35"/>
      <c r="E57" s="35"/>
      <c r="F57" s="102"/>
    </row>
    <row r="58" spans="1:8" ht="12.75" x14ac:dyDescent="0.2">
      <c r="A58" s="35"/>
      <c r="B58" s="35"/>
      <c r="C58" s="35"/>
      <c r="D58" s="35"/>
      <c r="E58" s="35"/>
      <c r="F58" s="102"/>
    </row>
    <row r="59" spans="1:8" ht="12.75" x14ac:dyDescent="0.2">
      <c r="A59" s="35"/>
      <c r="B59" s="35"/>
      <c r="C59" s="35"/>
      <c r="D59" s="35"/>
      <c r="E59" s="35"/>
      <c r="F59" s="102"/>
    </row>
    <row r="60" spans="1:8" ht="12.75" x14ac:dyDescent="0.2">
      <c r="A60" s="35"/>
      <c r="B60" s="35"/>
      <c r="C60" s="35"/>
      <c r="D60" s="35"/>
      <c r="E60" s="35"/>
      <c r="F60" s="102"/>
    </row>
    <row r="61" spans="1:8" x14ac:dyDescent="0.15">
      <c r="F61" s="102"/>
    </row>
    <row r="62" spans="1:8" x14ac:dyDescent="0.15">
      <c r="F62" s="102"/>
    </row>
    <row r="63" spans="1:8" x14ac:dyDescent="0.15">
      <c r="F63" s="102"/>
    </row>
    <row r="64" spans="1:8" x14ac:dyDescent="0.15">
      <c r="F64" s="102"/>
    </row>
    <row r="65" spans="6:6" x14ac:dyDescent="0.15">
      <c r="F65" s="102"/>
    </row>
    <row r="66" spans="6:6" x14ac:dyDescent="0.15">
      <c r="F66" s="102"/>
    </row>
    <row r="67" spans="6:6" x14ac:dyDescent="0.15">
      <c r="F67" s="102"/>
    </row>
    <row r="68" spans="6:6" x14ac:dyDescent="0.15">
      <c r="F68" s="102"/>
    </row>
    <row r="69" spans="6:6" x14ac:dyDescent="0.15">
      <c r="F69" s="102"/>
    </row>
  </sheetData>
  <mergeCells count="1">
    <mergeCell ref="A55:F55"/>
  </mergeCells>
  <printOptions horizontalCentered="1"/>
  <pageMargins left="0.51181102362204722" right="0.51181102362204722" top="0.55118110236220474" bottom="0.55118110236220474" header="0.31496062992125984" footer="0.31496062992125984"/>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tabSelected="1" topLeftCell="A7" zoomScaleNormal="100" zoomScaleSheetLayoutView="120" workbookViewId="0">
      <selection activeCell="I20" sqref="I20"/>
    </sheetView>
  </sheetViews>
  <sheetFormatPr baseColWidth="10" defaultRowHeight="11.25" x14ac:dyDescent="0.15"/>
  <cols>
    <col min="1" max="1" width="23.42578125" style="13" customWidth="1"/>
    <col min="2" max="6" width="15.28515625" style="13"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6" customFormat="1" ht="15" customHeight="1" x14ac:dyDescent="0.25">
      <c r="B1" s="1"/>
      <c r="C1" s="1"/>
      <c r="D1" s="1"/>
      <c r="E1" s="1"/>
      <c r="F1" s="46" t="s">
        <v>105</v>
      </c>
    </row>
    <row r="2" spans="1:6" customFormat="1" ht="15" customHeight="1" x14ac:dyDescent="0.25">
      <c r="B2" s="1"/>
      <c r="C2" s="1"/>
      <c r="D2" s="1"/>
      <c r="E2" s="1"/>
      <c r="F2" s="47" t="s">
        <v>0</v>
      </c>
    </row>
    <row r="3" spans="1:6" customFormat="1" ht="15" customHeight="1" x14ac:dyDescent="0.25">
      <c r="B3" s="1"/>
      <c r="C3" s="1"/>
      <c r="D3" s="1"/>
      <c r="E3" s="1"/>
      <c r="F3" s="34"/>
    </row>
    <row r="4" spans="1:6" customFormat="1" ht="12.75" customHeight="1" x14ac:dyDescent="0.25">
      <c r="B4" s="1"/>
      <c r="C4" s="1"/>
      <c r="D4" s="1"/>
      <c r="E4" s="1"/>
      <c r="F4" s="34"/>
    </row>
    <row r="5" spans="1:6" customFormat="1" ht="34.5" customHeight="1" x14ac:dyDescent="0.25">
      <c r="A5" s="36" t="s">
        <v>111</v>
      </c>
      <c r="B5" s="2"/>
      <c r="C5" s="2"/>
      <c r="D5" s="2"/>
      <c r="E5" s="2"/>
      <c r="F5" s="76"/>
    </row>
    <row r="6" spans="1:6" customFormat="1" ht="13.5" customHeight="1" x14ac:dyDescent="0.25">
      <c r="A6" s="129"/>
      <c r="B6" s="129"/>
      <c r="C6" s="129"/>
      <c r="D6" s="129"/>
      <c r="E6" s="129"/>
      <c r="F6" s="129"/>
    </row>
    <row r="7" spans="1:6" s="82" customFormat="1" ht="24" customHeight="1" x14ac:dyDescent="0.25">
      <c r="A7" s="80" t="s">
        <v>2</v>
      </c>
      <c r="B7" s="80" t="s">
        <v>60</v>
      </c>
      <c r="C7" s="81"/>
      <c r="D7" s="81"/>
      <c r="E7" s="81"/>
      <c r="F7" s="34"/>
    </row>
    <row r="8" spans="1:6" s="82" customFormat="1" ht="18.75" customHeight="1" x14ac:dyDescent="0.25">
      <c r="A8" s="83">
        <v>2017</v>
      </c>
      <c r="B8" s="130">
        <f>B50</f>
        <v>2.1</v>
      </c>
      <c r="C8" s="81"/>
      <c r="D8" s="81"/>
      <c r="E8" s="81"/>
      <c r="F8" s="34"/>
    </row>
    <row r="9" spans="1:6" s="82" customFormat="1" ht="18.75" customHeight="1" x14ac:dyDescent="0.25">
      <c r="A9" s="83">
        <v>2018</v>
      </c>
      <c r="B9" s="130">
        <f>C50</f>
        <v>6.3</v>
      </c>
      <c r="C9" s="81"/>
      <c r="D9" s="81"/>
      <c r="E9" s="81"/>
      <c r="F9" s="34"/>
    </row>
    <row r="10" spans="1:6" s="82" customFormat="1" ht="18.75" customHeight="1" x14ac:dyDescent="0.25">
      <c r="A10" s="83">
        <v>2019</v>
      </c>
      <c r="B10" s="130">
        <f>D50</f>
        <v>2.4</v>
      </c>
      <c r="C10" s="81"/>
      <c r="D10" s="81"/>
      <c r="E10" s="81"/>
      <c r="F10" s="34"/>
    </row>
    <row r="11" spans="1:6" s="82" customFormat="1" ht="18.75" customHeight="1" x14ac:dyDescent="0.25">
      <c r="A11" s="83">
        <v>2020</v>
      </c>
      <c r="B11" s="130">
        <f>E50</f>
        <v>1</v>
      </c>
      <c r="C11" s="81"/>
      <c r="D11" s="81"/>
      <c r="E11" s="81"/>
      <c r="F11" s="34"/>
    </row>
    <row r="12" spans="1:6" s="82" customFormat="1" ht="18.75" customHeight="1" x14ac:dyDescent="0.25">
      <c r="A12" s="85" t="s">
        <v>58</v>
      </c>
      <c r="B12" s="130">
        <f>B11-B10</f>
        <v>-1.4</v>
      </c>
      <c r="C12" s="81"/>
      <c r="D12" s="81"/>
      <c r="E12" s="81"/>
      <c r="F12" s="34"/>
    </row>
    <row r="13" spans="1:6" customFormat="1" ht="6.75" customHeight="1" x14ac:dyDescent="0.25">
      <c r="A13" s="5"/>
      <c r="B13" s="127"/>
      <c r="C13" s="127"/>
      <c r="D13" s="127"/>
      <c r="E13" s="121"/>
      <c r="F13" s="79"/>
    </row>
    <row r="14" spans="1:6" customFormat="1" ht="9" customHeight="1" x14ac:dyDescent="0.25">
      <c r="A14" s="87"/>
      <c r="B14" s="87"/>
      <c r="C14" s="87"/>
      <c r="D14" s="87"/>
      <c r="E14" s="87"/>
      <c r="F14" s="87"/>
    </row>
    <row r="15" spans="1:6" customFormat="1" ht="12.75" customHeight="1" x14ac:dyDescent="0.25">
      <c r="A15" s="88"/>
      <c r="B15" s="131">
        <v>2017</v>
      </c>
      <c r="C15" s="131">
        <v>2018</v>
      </c>
      <c r="D15" s="131">
        <v>2019</v>
      </c>
      <c r="E15" s="131">
        <v>2020</v>
      </c>
      <c r="F15" s="131" t="s">
        <v>31</v>
      </c>
    </row>
    <row r="16" spans="1:6" customFormat="1" ht="12.75" customHeight="1" x14ac:dyDescent="0.25">
      <c r="A16" s="90" t="s">
        <v>106</v>
      </c>
      <c r="B16" s="132">
        <v>2.4</v>
      </c>
      <c r="C16" s="132">
        <v>7</v>
      </c>
      <c r="D16" s="132">
        <v>2.7</v>
      </c>
      <c r="E16" s="132">
        <v>1.2</v>
      </c>
      <c r="F16" s="132">
        <f>E16-D16</f>
        <v>-1.5000000000000002</v>
      </c>
    </row>
    <row r="17" spans="1:6" customFormat="1" ht="13.5" customHeight="1" x14ac:dyDescent="0.25">
      <c r="A17" s="92" t="s">
        <v>62</v>
      </c>
      <c r="B17" s="133">
        <v>6.756756756756757</v>
      </c>
      <c r="C17" s="133">
        <v>11.532722234065233</v>
      </c>
      <c r="D17" s="134">
        <v>5.0970873786407767</v>
      </c>
      <c r="E17" s="133">
        <v>1.2154696132596685</v>
      </c>
      <c r="F17" s="133">
        <f>E17-D17</f>
        <v>-3.8816177653811081</v>
      </c>
    </row>
    <row r="18" spans="1:6" customFormat="1" ht="13.5" customHeight="1" x14ac:dyDescent="0.25">
      <c r="A18" s="94" t="s">
        <v>63</v>
      </c>
      <c r="B18" s="135">
        <v>0.46066189841192867</v>
      </c>
      <c r="C18" s="135">
        <v>1.4417395414795557</v>
      </c>
      <c r="D18" s="136">
        <v>0.8344764517604023</v>
      </c>
      <c r="E18" s="136">
        <v>0.14294222751637878</v>
      </c>
      <c r="F18" s="137">
        <f>E18-D18</f>
        <v>-0.69153422424402355</v>
      </c>
    </row>
    <row r="19" spans="1:6" customFormat="1" ht="13.5" customHeight="1" x14ac:dyDescent="0.25">
      <c r="A19" s="92" t="s">
        <v>64</v>
      </c>
      <c r="B19" s="138">
        <v>9.4350961538461533</v>
      </c>
      <c r="C19" s="138">
        <v>3.00530347672363</v>
      </c>
      <c r="D19" s="133">
        <v>0</v>
      </c>
      <c r="E19" s="133">
        <v>0</v>
      </c>
      <c r="F19" s="133">
        <f t="shared" ref="F19:F46" si="0">E19-D19</f>
        <v>0</v>
      </c>
    </row>
    <row r="20" spans="1:6" customFormat="1" ht="13.5" customHeight="1" x14ac:dyDescent="0.25">
      <c r="A20" s="95" t="s">
        <v>65</v>
      </c>
      <c r="B20" s="135">
        <v>3.7589828634604756</v>
      </c>
      <c r="C20" s="135">
        <v>5.8016877637130797</v>
      </c>
      <c r="D20" s="135">
        <v>2.713773681515617</v>
      </c>
      <c r="E20" s="135">
        <v>0.7164790174002047</v>
      </c>
      <c r="F20" s="137">
        <f t="shared" si="0"/>
        <v>-1.9972946641154123</v>
      </c>
    </row>
    <row r="21" spans="1:6" customFormat="1" ht="13.5" customHeight="1" x14ac:dyDescent="0.25">
      <c r="A21" s="92" t="s">
        <v>66</v>
      </c>
      <c r="B21" s="138">
        <v>1.8628509719222461</v>
      </c>
      <c r="C21" s="138">
        <v>0.2852253280091272</v>
      </c>
      <c r="D21" s="133">
        <v>7.5494488902310142E-2</v>
      </c>
      <c r="E21" s="133">
        <v>0</v>
      </c>
      <c r="F21" s="133">
        <f t="shared" si="0"/>
        <v>-7.5494488902310142E-2</v>
      </c>
    </row>
    <row r="22" spans="1:6" customFormat="1" ht="13.5" customHeight="1" x14ac:dyDescent="0.25">
      <c r="A22" s="95" t="s">
        <v>67</v>
      </c>
      <c r="B22" s="135">
        <v>3.1294143214169292</v>
      </c>
      <c r="C22" s="135">
        <v>9.6349002682841487</v>
      </c>
      <c r="D22" s="135">
        <v>4.0054157734401441</v>
      </c>
      <c r="E22" s="135">
        <v>0.74652980286947401</v>
      </c>
      <c r="F22" s="137">
        <f t="shared" si="0"/>
        <v>-3.2588859705706703</v>
      </c>
    </row>
    <row r="23" spans="1:6" customFormat="1" ht="13.5" customHeight="1" x14ac:dyDescent="0.25">
      <c r="A23" s="92" t="s">
        <v>68</v>
      </c>
      <c r="B23" s="138">
        <v>0.54354695992921243</v>
      </c>
      <c r="C23" s="138">
        <v>1.2310059626851317</v>
      </c>
      <c r="D23" s="133">
        <v>9.5904862376522487E-2</v>
      </c>
      <c r="E23" s="133">
        <v>3.8583968361145943E-2</v>
      </c>
      <c r="F23" s="133">
        <f t="shared" si="0"/>
        <v>-5.7320894015376544E-2</v>
      </c>
    </row>
    <row r="24" spans="1:6" customFormat="1" ht="13.5" customHeight="1" x14ac:dyDescent="0.25">
      <c r="A24" s="95" t="s">
        <v>69</v>
      </c>
      <c r="B24" s="135">
        <v>1.1254019292604502</v>
      </c>
      <c r="C24" s="135">
        <v>0.26441036488630354</v>
      </c>
      <c r="D24" s="135">
        <v>0</v>
      </c>
      <c r="E24" s="135">
        <v>0.2763957987838585</v>
      </c>
      <c r="F24" s="137">
        <f t="shared" si="0"/>
        <v>0.2763957987838585</v>
      </c>
    </row>
    <row r="25" spans="1:6" customFormat="1" ht="13.5" customHeight="1" x14ac:dyDescent="0.25">
      <c r="A25" s="92" t="s">
        <v>70</v>
      </c>
      <c r="B25" s="138">
        <v>2.1739130434782608</v>
      </c>
      <c r="C25" s="138">
        <v>10.310880829015543</v>
      </c>
      <c r="D25" s="133">
        <v>2.9131355932203387</v>
      </c>
      <c r="E25" s="133">
        <v>0.57692307692307698</v>
      </c>
      <c r="F25" s="133">
        <f t="shared" si="0"/>
        <v>-2.3362125162972616</v>
      </c>
    </row>
    <row r="26" spans="1:6" customFormat="1" ht="13.5" customHeight="1" x14ac:dyDescent="0.25">
      <c r="A26" s="95" t="s">
        <v>71</v>
      </c>
      <c r="B26" s="135">
        <v>3.094038855371672</v>
      </c>
      <c r="C26" s="135">
        <v>4.5003309066843151</v>
      </c>
      <c r="D26" s="135">
        <v>0.83705049837546119</v>
      </c>
      <c r="E26" s="135">
        <v>0.60213327216423895</v>
      </c>
      <c r="F26" s="137">
        <f t="shared" si="0"/>
        <v>-0.23491722621122224</v>
      </c>
    </row>
    <row r="27" spans="1:6" customFormat="1" ht="13.5" customHeight="1" x14ac:dyDescent="0.25">
      <c r="A27" s="92" t="s">
        <v>72</v>
      </c>
      <c r="B27" s="138">
        <v>9.2815344603381025</v>
      </c>
      <c r="C27" s="138">
        <v>32.817085099445713</v>
      </c>
      <c r="D27" s="133">
        <v>8.2564271588661828</v>
      </c>
      <c r="E27" s="133">
        <v>5.0671654480530526</v>
      </c>
      <c r="F27" s="133">
        <f t="shared" si="0"/>
        <v>-3.1892617108131303</v>
      </c>
    </row>
    <row r="28" spans="1:6" customFormat="1" ht="13.5" customHeight="1" x14ac:dyDescent="0.25">
      <c r="A28" s="95" t="s">
        <v>73</v>
      </c>
      <c r="B28" s="135">
        <v>3.7554824561403506</v>
      </c>
      <c r="C28" s="135">
        <v>7.5589656152315996</v>
      </c>
      <c r="D28" s="135">
        <v>0</v>
      </c>
      <c r="E28" s="135">
        <v>2.67022696929239E-2</v>
      </c>
      <c r="F28" s="137">
        <f t="shared" si="0"/>
        <v>2.67022696929239E-2</v>
      </c>
    </row>
    <row r="29" spans="1:6" customFormat="1" ht="13.5" customHeight="1" x14ac:dyDescent="0.25">
      <c r="A29" s="92" t="s">
        <v>74</v>
      </c>
      <c r="B29" s="138">
        <v>2.5309639203015615</v>
      </c>
      <c r="C29" s="138">
        <v>7.0078795063105783</v>
      </c>
      <c r="D29" s="133">
        <v>3.9654922430042046</v>
      </c>
      <c r="E29" s="133">
        <v>2.9706619489901223</v>
      </c>
      <c r="F29" s="133">
        <f t="shared" si="0"/>
        <v>-0.99483029401408229</v>
      </c>
    </row>
    <row r="30" spans="1:6" customFormat="1" ht="13.5" customHeight="1" x14ac:dyDescent="0.25">
      <c r="A30" s="95" t="s">
        <v>75</v>
      </c>
      <c r="B30" s="135">
        <v>1.7472371426807434</v>
      </c>
      <c r="C30" s="135">
        <v>3.8163001293661063</v>
      </c>
      <c r="D30" s="135">
        <v>2.0376109012183217</v>
      </c>
      <c r="E30" s="135">
        <v>0.96619539161489165</v>
      </c>
      <c r="F30" s="137">
        <f t="shared" si="0"/>
        <v>-1.0714155096034301</v>
      </c>
    </row>
    <row r="31" spans="1:6" customFormat="1" ht="13.5" customHeight="1" x14ac:dyDescent="0.25">
      <c r="A31" s="92" t="s">
        <v>76</v>
      </c>
      <c r="B31" s="138">
        <v>1.7256795422031475</v>
      </c>
      <c r="C31" s="138">
        <v>5.3666456209975646</v>
      </c>
      <c r="D31" s="133">
        <v>2.4794878730502212</v>
      </c>
      <c r="E31" s="133">
        <v>7.2424407025167475E-2</v>
      </c>
      <c r="F31" s="133">
        <f t="shared" si="0"/>
        <v>-2.4070634660250536</v>
      </c>
    </row>
    <row r="32" spans="1:6" customFormat="1" ht="13.5" customHeight="1" x14ac:dyDescent="0.25">
      <c r="A32" s="95" t="s">
        <v>77</v>
      </c>
      <c r="B32" s="135">
        <v>7.8560783478816258</v>
      </c>
      <c r="C32" s="135">
        <v>11.594827586206897</v>
      </c>
      <c r="D32" s="135">
        <v>6.8111455108359129</v>
      </c>
      <c r="E32" s="135">
        <v>2.2305705564686544</v>
      </c>
      <c r="F32" s="137">
        <f t="shared" si="0"/>
        <v>-4.5805749543672585</v>
      </c>
    </row>
    <row r="33" spans="1:6" customFormat="1" ht="13.5" customHeight="1" x14ac:dyDescent="0.25">
      <c r="A33" s="92" t="s">
        <v>78</v>
      </c>
      <c r="B33" s="138">
        <v>0.71778140293637849</v>
      </c>
      <c r="C33" s="138">
        <v>5.2254831782390836</v>
      </c>
      <c r="D33" s="133">
        <v>4.1581458759372874</v>
      </c>
      <c r="E33" s="133">
        <v>0.44231478068558794</v>
      </c>
      <c r="F33" s="133">
        <f t="shared" si="0"/>
        <v>-3.7158310952516995</v>
      </c>
    </row>
    <row r="34" spans="1:6" customFormat="1" ht="13.5" customHeight="1" x14ac:dyDescent="0.25">
      <c r="A34" s="95" t="s">
        <v>79</v>
      </c>
      <c r="B34" s="135">
        <v>4.0131116834464997</v>
      </c>
      <c r="C34" s="135">
        <v>18.944012004126417</v>
      </c>
      <c r="D34" s="135">
        <v>7.4070748787933196</v>
      </c>
      <c r="E34" s="135">
        <v>2.6203674011635898</v>
      </c>
      <c r="F34" s="137">
        <f t="shared" si="0"/>
        <v>-4.7867074776297294</v>
      </c>
    </row>
    <row r="35" spans="1:6" customFormat="1" ht="13.5" customHeight="1" x14ac:dyDescent="0.25">
      <c r="A35" s="92" t="s">
        <v>80</v>
      </c>
      <c r="B35" s="138">
        <v>0.72590401935744053</v>
      </c>
      <c r="C35" s="138">
        <v>2.9138166894664841</v>
      </c>
      <c r="D35" s="133">
        <v>1.6937387199777869</v>
      </c>
      <c r="E35" s="133">
        <v>0.90497737556561098</v>
      </c>
      <c r="F35" s="133">
        <f t="shared" si="0"/>
        <v>-0.78876134441217594</v>
      </c>
    </row>
    <row r="36" spans="1:6" customFormat="1" ht="13.5" customHeight="1" x14ac:dyDescent="0.25">
      <c r="A36" s="95" t="s">
        <v>81</v>
      </c>
      <c r="B36" s="135">
        <v>0.67290813341135169</v>
      </c>
      <c r="C36" s="135">
        <v>4.3190325367117772</v>
      </c>
      <c r="D36" s="135">
        <v>1.5348288075560803</v>
      </c>
      <c r="E36" s="135">
        <v>0.68067475584492454</v>
      </c>
      <c r="F36" s="137">
        <f t="shared" si="0"/>
        <v>-0.85415405171115577</v>
      </c>
    </row>
    <row r="37" spans="1:6" customFormat="1" ht="13.5" customHeight="1" x14ac:dyDescent="0.25">
      <c r="A37" s="92" t="s">
        <v>82</v>
      </c>
      <c r="B37" s="138">
        <v>1.1598237067965669E-2</v>
      </c>
      <c r="C37" s="138">
        <v>5.948777648428405</v>
      </c>
      <c r="D37" s="133">
        <v>0.49291435613062234</v>
      </c>
      <c r="E37" s="133">
        <v>0</v>
      </c>
      <c r="F37" s="133">
        <f t="shared" si="0"/>
        <v>-0.49291435613062234</v>
      </c>
    </row>
    <row r="38" spans="1:6" customFormat="1" ht="13.5" customHeight="1" x14ac:dyDescent="0.25">
      <c r="A38" s="95" t="s">
        <v>83</v>
      </c>
      <c r="B38" s="135">
        <v>2.006630605478974</v>
      </c>
      <c r="C38" s="135">
        <v>17.645940292831337</v>
      </c>
      <c r="D38" s="135">
        <v>7.3451846063684307</v>
      </c>
      <c r="E38" s="135">
        <v>9.0718185636287281</v>
      </c>
      <c r="F38" s="137">
        <f t="shared" si="0"/>
        <v>1.7266339572602973</v>
      </c>
    </row>
    <row r="39" spans="1:6" customFormat="1" ht="13.5" customHeight="1" x14ac:dyDescent="0.25">
      <c r="A39" s="92" t="s">
        <v>84</v>
      </c>
      <c r="B39" s="138">
        <v>0.29147720648245307</v>
      </c>
      <c r="C39" s="138">
        <v>3.905160390516039</v>
      </c>
      <c r="D39" s="133">
        <v>0.71709461022438126</v>
      </c>
      <c r="E39" s="133">
        <v>0.54093926727317432</v>
      </c>
      <c r="F39" s="133">
        <f t="shared" si="0"/>
        <v>-0.17615534295120694</v>
      </c>
    </row>
    <row r="40" spans="1:6" customFormat="1" ht="13.5" customHeight="1" x14ac:dyDescent="0.25">
      <c r="A40" s="95" t="s">
        <v>85</v>
      </c>
      <c r="B40" s="135">
        <v>3.0961576225698764</v>
      </c>
      <c r="C40" s="135">
        <v>7.8713071630918661</v>
      </c>
      <c r="D40" s="135">
        <v>2.34375</v>
      </c>
      <c r="E40" s="135">
        <v>0.31660180726864984</v>
      </c>
      <c r="F40" s="137">
        <f t="shared" si="0"/>
        <v>-2.0271481927313504</v>
      </c>
    </row>
    <row r="41" spans="1:6" customFormat="1" ht="13.5" customHeight="1" x14ac:dyDescent="0.25">
      <c r="A41" s="92" t="s">
        <v>86</v>
      </c>
      <c r="B41" s="138">
        <v>0.24626209322779247</v>
      </c>
      <c r="C41" s="138">
        <v>0.62410841654778881</v>
      </c>
      <c r="D41" s="133">
        <v>0.18251505749224312</v>
      </c>
      <c r="E41" s="133">
        <v>0.47709923664122139</v>
      </c>
      <c r="F41" s="133">
        <f t="shared" si="0"/>
        <v>0.29458417914897828</v>
      </c>
    </row>
    <row r="42" spans="1:6" customFormat="1" ht="13.5" customHeight="1" x14ac:dyDescent="0.25">
      <c r="A42" s="95" t="s">
        <v>87</v>
      </c>
      <c r="B42" s="135">
        <v>0.58573561502239579</v>
      </c>
      <c r="C42" s="135">
        <v>2.4375952185632253</v>
      </c>
      <c r="D42" s="135">
        <v>1.0036844111294625</v>
      </c>
      <c r="E42" s="135">
        <v>9.2543627710206244E-2</v>
      </c>
      <c r="F42" s="137">
        <f t="shared" si="0"/>
        <v>-0.91114078341925619</v>
      </c>
    </row>
    <row r="43" spans="1:6" customFormat="1" ht="13.5" customHeight="1" x14ac:dyDescent="0.25">
      <c r="A43" s="92" t="s">
        <v>88</v>
      </c>
      <c r="B43" s="138">
        <v>1.3259327782917052</v>
      </c>
      <c r="C43" s="138">
        <v>5.9096534653465342</v>
      </c>
      <c r="D43" s="133">
        <v>2.6456692913385824</v>
      </c>
      <c r="E43" s="133">
        <v>3.2461393003466754</v>
      </c>
      <c r="F43" s="133">
        <f t="shared" si="0"/>
        <v>0.600470009008093</v>
      </c>
    </row>
    <row r="44" spans="1:6" customFormat="1" ht="13.5" customHeight="1" x14ac:dyDescent="0.25">
      <c r="A44" s="95" t="s">
        <v>89</v>
      </c>
      <c r="B44" s="135">
        <v>1.2945693911135492</v>
      </c>
      <c r="C44" s="135">
        <v>2.3142921652743285</v>
      </c>
      <c r="D44" s="135">
        <v>0.87279074841806681</v>
      </c>
      <c r="E44" s="135">
        <v>0</v>
      </c>
      <c r="F44" s="137">
        <f t="shared" si="0"/>
        <v>-0.87279074841806681</v>
      </c>
    </row>
    <row r="45" spans="1:6" customFormat="1" ht="13.5" customHeight="1" x14ac:dyDescent="0.25">
      <c r="A45" s="92" t="s">
        <v>90</v>
      </c>
      <c r="B45" s="138">
        <v>3.1761125903385321</v>
      </c>
      <c r="C45" s="138">
        <v>10.465774090137659</v>
      </c>
      <c r="D45" s="133">
        <v>2.7145861212005351</v>
      </c>
      <c r="E45" s="133">
        <v>0.26320736980635456</v>
      </c>
      <c r="F45" s="133">
        <f t="shared" si="0"/>
        <v>-2.4513787513941807</v>
      </c>
    </row>
    <row r="46" spans="1:6" customFormat="1" ht="13.5" customHeight="1" x14ac:dyDescent="0.25">
      <c r="A46" s="95" t="s">
        <v>91</v>
      </c>
      <c r="B46" s="135">
        <v>4.768041237113402</v>
      </c>
      <c r="C46" s="135">
        <v>10.923276983094929</v>
      </c>
      <c r="D46" s="135">
        <v>12.397820163487738</v>
      </c>
      <c r="E46" s="135">
        <v>4.3547110055423595</v>
      </c>
      <c r="F46" s="137">
        <f t="shared" si="0"/>
        <v>-8.0431091579453788</v>
      </c>
    </row>
    <row r="47" spans="1:6" customFormat="1" ht="13.5" customHeight="1" x14ac:dyDescent="0.25">
      <c r="A47" s="97" t="s">
        <v>92</v>
      </c>
      <c r="B47" s="139">
        <v>0.6</v>
      </c>
      <c r="C47" s="139">
        <v>2.9</v>
      </c>
      <c r="D47" s="140">
        <v>1.1000000000000001</v>
      </c>
      <c r="E47" s="140">
        <v>0.1</v>
      </c>
      <c r="F47" s="140">
        <f>E47-D47</f>
        <v>-1</v>
      </c>
    </row>
    <row r="48" spans="1:6" customFormat="1" ht="13.5" customHeight="1" x14ac:dyDescent="0.25">
      <c r="A48" s="95" t="s">
        <v>101</v>
      </c>
      <c r="B48" s="135">
        <v>0.6</v>
      </c>
      <c r="C48" s="135">
        <v>3.2</v>
      </c>
      <c r="D48" s="135">
        <v>1.286107759896201</v>
      </c>
      <c r="E48" s="135">
        <v>8.5063337701450678E-2</v>
      </c>
      <c r="F48" s="135">
        <f>E48-D48</f>
        <v>-1.2010444221947503</v>
      </c>
    </row>
    <row r="49" spans="1:6" customFormat="1" ht="13.5" customHeight="1" x14ac:dyDescent="0.25">
      <c r="A49" s="92" t="s">
        <v>94</v>
      </c>
      <c r="B49" s="134">
        <v>0.2</v>
      </c>
      <c r="C49" s="134">
        <v>1</v>
      </c>
      <c r="D49" s="134">
        <v>3.1746031746031744E-2</v>
      </c>
      <c r="E49" s="134">
        <v>3.1585596967782688E-2</v>
      </c>
      <c r="F49" s="134">
        <f>E49-D49</f>
        <v>-1.6043477824905644E-4</v>
      </c>
    </row>
    <row r="50" spans="1:6" ht="3.75" customHeight="1" x14ac:dyDescent="0.25">
      <c r="A50" s="99" t="s">
        <v>107</v>
      </c>
      <c r="B50" s="141">
        <v>2.1</v>
      </c>
      <c r="C50" s="141">
        <v>6.3</v>
      </c>
      <c r="D50" s="141">
        <v>2.4</v>
      </c>
      <c r="E50" s="141">
        <v>1</v>
      </c>
      <c r="F50" s="141">
        <f>E50-D50</f>
        <v>-1.4</v>
      </c>
    </row>
    <row r="51" spans="1:6" ht="12" customHeight="1" x14ac:dyDescent="0.15">
      <c r="F51" s="102"/>
    </row>
    <row r="52" spans="1:6" ht="26.25" customHeight="1" x14ac:dyDescent="0.15">
      <c r="A52" s="142" t="s">
        <v>108</v>
      </c>
      <c r="B52" s="143"/>
      <c r="C52" s="143"/>
      <c r="D52" s="143"/>
      <c r="E52" s="143"/>
      <c r="F52" s="143"/>
    </row>
    <row r="53" spans="1:6" x14ac:dyDescent="0.15">
      <c r="A53" s="142" t="s">
        <v>109</v>
      </c>
      <c r="B53" s="143"/>
      <c r="C53" s="143"/>
      <c r="D53" s="143"/>
      <c r="E53" s="143"/>
      <c r="F53" s="143"/>
    </row>
    <row r="54" spans="1:6" x14ac:dyDescent="0.15">
      <c r="F54" s="102"/>
    </row>
    <row r="55" spans="1:6" x14ac:dyDescent="0.15">
      <c r="F55" s="102"/>
    </row>
    <row r="56" spans="1:6" x14ac:dyDescent="0.15">
      <c r="F56" s="102"/>
    </row>
    <row r="57" spans="1:6" x14ac:dyDescent="0.15">
      <c r="F57" s="102"/>
    </row>
    <row r="58" spans="1:6" x14ac:dyDescent="0.15">
      <c r="F58" s="102"/>
    </row>
    <row r="59" spans="1:6" x14ac:dyDescent="0.15">
      <c r="F59" s="102"/>
    </row>
    <row r="60" spans="1:6" x14ac:dyDescent="0.15">
      <c r="F60" s="102"/>
    </row>
    <row r="61" spans="1:6" x14ac:dyDescent="0.15">
      <c r="F61" s="102"/>
    </row>
    <row r="62" spans="1:6" x14ac:dyDescent="0.15">
      <c r="F62" s="102"/>
    </row>
    <row r="63" spans="1:6" x14ac:dyDescent="0.15">
      <c r="F63" s="102"/>
    </row>
    <row r="64" spans="1:6" x14ac:dyDescent="0.15">
      <c r="F64" s="102"/>
    </row>
    <row r="65" spans="6:6" x14ac:dyDescent="0.15">
      <c r="F65" s="102"/>
    </row>
    <row r="66" spans="6:6" x14ac:dyDescent="0.15">
      <c r="F66" s="102"/>
    </row>
    <row r="67" spans="6:6" x14ac:dyDescent="0.15">
      <c r="F67" s="102"/>
    </row>
    <row r="68" spans="6:6" x14ac:dyDescent="0.15">
      <c r="F68" s="102"/>
    </row>
    <row r="69" spans="6:6" x14ac:dyDescent="0.15">
      <c r="F69" s="102"/>
    </row>
    <row r="70" spans="6:6" x14ac:dyDescent="0.15">
      <c r="F70" s="102"/>
    </row>
    <row r="71" spans="6:6" x14ac:dyDescent="0.15">
      <c r="F71" s="102"/>
    </row>
    <row r="72" spans="6:6" x14ac:dyDescent="0.15">
      <c r="F72" s="102"/>
    </row>
    <row r="73" spans="6:6" x14ac:dyDescent="0.15">
      <c r="F73" s="102"/>
    </row>
    <row r="74" spans="6:6" x14ac:dyDescent="0.15">
      <c r="F74" s="102"/>
    </row>
    <row r="75" spans="6:6" x14ac:dyDescent="0.15">
      <c r="F75" s="102"/>
    </row>
    <row r="76" spans="6:6" x14ac:dyDescent="0.15">
      <c r="F76" s="102"/>
    </row>
    <row r="77" spans="6:6" x14ac:dyDescent="0.15">
      <c r="F77" s="102"/>
    </row>
    <row r="78" spans="6:6" x14ac:dyDescent="0.15">
      <c r="F78" s="102"/>
    </row>
    <row r="79" spans="6:6" x14ac:dyDescent="0.15">
      <c r="F79" s="102"/>
    </row>
    <row r="80" spans="6:6" x14ac:dyDescent="0.15">
      <c r="F80" s="102"/>
    </row>
    <row r="81" spans="6:6" x14ac:dyDescent="0.15">
      <c r="F81" s="102"/>
    </row>
    <row r="82" spans="6:6" x14ac:dyDescent="0.15">
      <c r="F82" s="102"/>
    </row>
  </sheetData>
  <mergeCells count="4">
    <mergeCell ref="A6:F6"/>
    <mergeCell ref="B13:D13"/>
    <mergeCell ref="A52:F52"/>
    <mergeCell ref="A53:F53"/>
  </mergeCells>
  <printOptions horizontalCentered="1"/>
  <pageMargins left="0.51181102362204722" right="0.51181102362204722" top="0.55118110236220474" bottom="0.55118110236220474" header="0.31496062992125984" footer="0.31496062992125984"/>
  <pageSetup scale="95"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8"/>
  <sheetViews>
    <sheetView showGridLines="0" view="pageBreakPreview" topLeftCell="A22" zoomScaleNormal="70" zoomScaleSheetLayoutView="100" workbookViewId="0">
      <selection activeCell="F12" sqref="F12"/>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c r="E3" s="33"/>
      <c r="F3" s="34"/>
    </row>
    <row r="4" spans="1:11" customFormat="1" ht="12.75" customHeight="1" x14ac:dyDescent="0.25">
      <c r="B4" s="1"/>
      <c r="C4" s="1"/>
      <c r="D4" s="1"/>
    </row>
    <row r="5" spans="1:11" customFormat="1" ht="29.25" customHeight="1" x14ac:dyDescent="0.25">
      <c r="A5" s="36" t="s">
        <v>32</v>
      </c>
      <c r="B5" s="2"/>
      <c r="C5" s="2"/>
      <c r="D5" s="2"/>
    </row>
    <row r="6" spans="1:11" customFormat="1" ht="25.5" customHeight="1" x14ac:dyDescent="0.25">
      <c r="A6" s="3" t="s">
        <v>1</v>
      </c>
      <c r="C6" s="4"/>
      <c r="D6" s="4"/>
    </row>
    <row r="7" spans="1:11" customFormat="1" ht="12.75" customHeight="1" x14ac:dyDescent="0.25">
      <c r="A7" s="5"/>
      <c r="B7" s="127"/>
      <c r="C7" s="127"/>
      <c r="D7" s="127"/>
    </row>
    <row r="8" spans="1:11" s="9" customFormat="1" ht="27" x14ac:dyDescent="0.25">
      <c r="A8" s="6" t="s">
        <v>2</v>
      </c>
      <c r="B8" s="7" t="s">
        <v>3</v>
      </c>
      <c r="C8" s="7" t="s">
        <v>4</v>
      </c>
      <c r="D8" s="7" t="s">
        <v>5</v>
      </c>
      <c r="E8" s="8"/>
      <c r="F8" s="8"/>
      <c r="G8" s="8"/>
      <c r="H8" s="8"/>
      <c r="I8" s="8"/>
      <c r="J8" s="8"/>
      <c r="K8" s="8"/>
    </row>
    <row r="9" spans="1:11" ht="15" hidden="1" x14ac:dyDescent="0.25">
      <c r="A9" s="10" t="s">
        <v>6</v>
      </c>
      <c r="B9" s="11"/>
      <c r="C9" s="11"/>
      <c r="D9" s="12"/>
      <c r="E9"/>
      <c r="F9"/>
      <c r="G9"/>
      <c r="H9"/>
      <c r="I9"/>
      <c r="J9"/>
      <c r="K9"/>
    </row>
    <row r="10" spans="1:11" ht="15" x14ac:dyDescent="0.25">
      <c r="A10" s="14">
        <v>2017</v>
      </c>
      <c r="B10" s="15">
        <v>998802.51899999997</v>
      </c>
      <c r="C10" s="15">
        <v>230094.01275999998</v>
      </c>
      <c r="D10" s="16">
        <f t="shared" ref="D10:D12" si="0">(C10/B10)*100</f>
        <v>23.03698763098534</v>
      </c>
      <c r="E10"/>
      <c r="F10"/>
      <c r="G10"/>
      <c r="H10"/>
      <c r="I10"/>
      <c r="J10"/>
      <c r="K10"/>
    </row>
    <row r="11" spans="1:11" ht="15" x14ac:dyDescent="0.25">
      <c r="A11" s="17">
        <v>2018</v>
      </c>
      <c r="B11" s="18">
        <v>979910</v>
      </c>
      <c r="C11" s="18">
        <v>251110</v>
      </c>
      <c r="D11" s="19">
        <f t="shared" si="0"/>
        <v>25.625822779643027</v>
      </c>
      <c r="E11"/>
      <c r="F11"/>
      <c r="G11"/>
      <c r="H11"/>
      <c r="I11"/>
      <c r="J11"/>
      <c r="K11"/>
    </row>
    <row r="12" spans="1:11" ht="15" x14ac:dyDescent="0.25">
      <c r="A12" s="20" t="s">
        <v>7</v>
      </c>
      <c r="B12" s="15">
        <v>930744.07799999998</v>
      </c>
      <c r="C12" s="15">
        <v>254254.97071000002</v>
      </c>
      <c r="D12" s="16">
        <f t="shared" si="0"/>
        <v>27.31738796086114</v>
      </c>
      <c r="E12"/>
      <c r="F12"/>
      <c r="G12"/>
      <c r="H12"/>
      <c r="I12"/>
      <c r="J12"/>
      <c r="K12"/>
    </row>
    <row r="13" spans="1:11" ht="15" x14ac:dyDescent="0.25">
      <c r="A13" s="17">
        <v>2020</v>
      </c>
      <c r="B13" s="18">
        <v>949931.09499999997</v>
      </c>
      <c r="C13" s="18">
        <v>253504.28570000001</v>
      </c>
      <c r="D13" s="19">
        <f>IF(B13=0,0,((C13/B13)*100))</f>
        <v>26.686597273668571</v>
      </c>
      <c r="E13"/>
      <c r="F13"/>
      <c r="G13"/>
      <c r="H13"/>
      <c r="I13"/>
      <c r="J13"/>
      <c r="K13"/>
    </row>
    <row r="14" spans="1:11" ht="12" customHeight="1" x14ac:dyDescent="0.25">
      <c r="A14" s="21"/>
      <c r="B14" s="37"/>
      <c r="C14" s="21"/>
      <c r="D14" s="22"/>
      <c r="E14"/>
      <c r="F14"/>
      <c r="G14"/>
      <c r="H14"/>
      <c r="I14"/>
      <c r="J14"/>
      <c r="K14"/>
    </row>
    <row r="15" spans="1:11" ht="20.25" customHeight="1" x14ac:dyDescent="0.3">
      <c r="A15" s="23" t="s">
        <v>31</v>
      </c>
      <c r="B15" s="24">
        <f>B13-B12</f>
        <v>19187.016999999993</v>
      </c>
      <c r="C15" s="24">
        <f t="shared" ref="C15:D15" si="1">C13-C12</f>
        <v>-750.68501000001561</v>
      </c>
      <c r="D15" s="24">
        <f t="shared" si="1"/>
        <v>-0.63079068719256881</v>
      </c>
      <c r="E15"/>
      <c r="F15"/>
      <c r="G15"/>
      <c r="H15"/>
      <c r="I15"/>
      <c r="J15"/>
      <c r="K15"/>
    </row>
    <row r="16" spans="1:11" ht="15" x14ac:dyDescent="0.25">
      <c r="A16"/>
      <c r="B16"/>
      <c r="C16"/>
      <c r="D16"/>
      <c r="E16"/>
      <c r="F16"/>
      <c r="G16"/>
      <c r="H16"/>
      <c r="I16"/>
      <c r="J16"/>
      <c r="K16"/>
    </row>
    <row r="17" spans="1:11" ht="15" x14ac:dyDescent="0.25">
      <c r="A17" t="str">
        <f>A8</f>
        <v>Año</v>
      </c>
      <c r="B17" t="str">
        <f>B8</f>
        <v>Gasto total ejercido</v>
      </c>
      <c r="C17" t="str">
        <f>C8</f>
        <v>Gasto Ejercido en docentes</v>
      </c>
      <c r="D17" t="str">
        <f>D8</f>
        <v>Costo docente (%)</v>
      </c>
      <c r="E17"/>
      <c r="F17"/>
      <c r="G17"/>
      <c r="H17"/>
      <c r="I17"/>
      <c r="J17"/>
      <c r="K17"/>
    </row>
    <row r="18" spans="1:11" ht="15" x14ac:dyDescent="0.25">
      <c r="A18">
        <f t="shared" ref="A18:D21" si="2">A10</f>
        <v>2017</v>
      </c>
      <c r="B18">
        <f t="shared" si="2"/>
        <v>998802.51899999997</v>
      </c>
      <c r="C18">
        <f t="shared" si="2"/>
        <v>230094.01275999998</v>
      </c>
      <c r="D18">
        <f t="shared" si="2"/>
        <v>23.03698763098534</v>
      </c>
      <c r="E18"/>
      <c r="F18"/>
      <c r="G18"/>
      <c r="H18"/>
      <c r="I18"/>
      <c r="J18"/>
      <c r="K18"/>
    </row>
    <row r="19" spans="1:11" ht="15" x14ac:dyDescent="0.25">
      <c r="A19">
        <f t="shared" si="2"/>
        <v>2018</v>
      </c>
      <c r="B19">
        <f t="shared" si="2"/>
        <v>979910</v>
      </c>
      <c r="C19">
        <f t="shared" si="2"/>
        <v>251110</v>
      </c>
      <c r="D19">
        <f t="shared" si="2"/>
        <v>25.625822779643027</v>
      </c>
      <c r="E19"/>
      <c r="F19"/>
      <c r="G19"/>
      <c r="H19"/>
      <c r="I19"/>
      <c r="J19"/>
      <c r="K19"/>
    </row>
    <row r="20" spans="1:11" ht="15" x14ac:dyDescent="0.25">
      <c r="A20" t="str">
        <f t="shared" si="2"/>
        <v>2019</v>
      </c>
      <c r="B20">
        <f t="shared" si="2"/>
        <v>930744.07799999998</v>
      </c>
      <c r="C20">
        <f t="shared" si="2"/>
        <v>254254.97071000002</v>
      </c>
      <c r="D20">
        <f t="shared" si="2"/>
        <v>27.31738796086114</v>
      </c>
      <c r="E20"/>
      <c r="F20"/>
      <c r="G20"/>
      <c r="H20"/>
      <c r="I20"/>
      <c r="J20"/>
      <c r="K20"/>
    </row>
    <row r="21" spans="1:11" ht="15" x14ac:dyDescent="0.25">
      <c r="A21">
        <f t="shared" si="2"/>
        <v>2020</v>
      </c>
      <c r="B21">
        <f t="shared" si="2"/>
        <v>949931.09499999997</v>
      </c>
      <c r="C21">
        <f t="shared" si="2"/>
        <v>253504.28570000001</v>
      </c>
      <c r="D21">
        <f t="shared" si="2"/>
        <v>26.686597273668571</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s="35" t="s">
        <v>8</v>
      </c>
      <c r="B36" s="35"/>
      <c r="C36" s="35"/>
      <c r="D36" s="35"/>
      <c r="E36"/>
      <c r="F36"/>
      <c r="G36"/>
      <c r="H36"/>
      <c r="I36"/>
      <c r="J36"/>
      <c r="K36"/>
    </row>
    <row r="37" spans="1:11" ht="15" x14ac:dyDescent="0.25">
      <c r="A37" s="35" t="s">
        <v>40</v>
      </c>
      <c r="B37" s="35"/>
      <c r="C37" s="35"/>
      <c r="D37" s="35"/>
      <c r="E37"/>
      <c r="F37"/>
      <c r="G37"/>
      <c r="H37"/>
      <c r="I37"/>
      <c r="J37"/>
      <c r="K37"/>
    </row>
    <row r="38" spans="1:11" ht="15" x14ac:dyDescent="0.25">
      <c r="A38" s="35"/>
      <c r="B38" s="35"/>
      <c r="C38" s="35"/>
      <c r="D38" s="35"/>
      <c r="E38"/>
      <c r="F38"/>
      <c r="G38"/>
      <c r="H38"/>
      <c r="I38"/>
      <c r="J38"/>
      <c r="K38"/>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5"/>
  <sheetViews>
    <sheetView showGridLines="0" view="pageBreakPreview" zoomScale="60" zoomScaleNormal="100" workbookViewId="0">
      <selection activeCell="G20" sqref="G20"/>
    </sheetView>
  </sheetViews>
  <sheetFormatPr baseColWidth="10" defaultColWidth="11.42578125" defaultRowHeight="11.25" x14ac:dyDescent="0.15"/>
  <cols>
    <col min="1" max="1" width="23.42578125" style="13" customWidth="1"/>
    <col min="2" max="4" width="23.140625" style="13" customWidth="1"/>
    <col min="5" max="5" width="1.42578125" style="13"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row>
    <row r="4" spans="1:11" customFormat="1" ht="12.75" customHeight="1" x14ac:dyDescent="0.25">
      <c r="B4" s="1"/>
      <c r="C4" s="1"/>
      <c r="D4" s="1"/>
    </row>
    <row r="5" spans="1:11" customFormat="1" ht="30.75" customHeight="1" x14ac:dyDescent="0.25">
      <c r="A5" s="36" t="s">
        <v>33</v>
      </c>
      <c r="B5" s="2"/>
      <c r="C5" s="2"/>
      <c r="D5" s="2"/>
    </row>
    <row r="6" spans="1:11" customFormat="1" ht="25.5" customHeight="1" x14ac:dyDescent="0.25">
      <c r="A6" s="3" t="s">
        <v>1</v>
      </c>
      <c r="C6" s="4"/>
      <c r="D6" s="4"/>
    </row>
    <row r="7" spans="1:11" customFormat="1" ht="12.75" customHeight="1" x14ac:dyDescent="0.25">
      <c r="A7" s="5"/>
      <c r="B7" s="127"/>
      <c r="C7" s="127"/>
      <c r="D7" s="127"/>
    </row>
    <row r="8" spans="1:11" s="27" customFormat="1" ht="40.5" x14ac:dyDescent="0.25">
      <c r="A8" s="6" t="s">
        <v>2</v>
      </c>
      <c r="B8" s="7" t="s">
        <v>9</v>
      </c>
      <c r="C8" s="7" t="s">
        <v>10</v>
      </c>
      <c r="D8" s="7" t="s">
        <v>11</v>
      </c>
      <c r="E8" s="25"/>
      <c r="F8" s="26"/>
      <c r="G8" s="26"/>
      <c r="H8" s="26"/>
      <c r="I8" s="26"/>
      <c r="J8" s="26"/>
      <c r="K8" s="26"/>
    </row>
    <row r="9" spans="1:11" ht="15" hidden="1" x14ac:dyDescent="0.25">
      <c r="A9" s="10" t="s">
        <v>6</v>
      </c>
      <c r="B9" s="11"/>
      <c r="C9" s="11"/>
      <c r="D9" s="12"/>
      <c r="E9"/>
      <c r="F9"/>
      <c r="G9"/>
      <c r="H9"/>
      <c r="I9"/>
      <c r="J9"/>
      <c r="K9"/>
    </row>
    <row r="10" spans="1:11" ht="15" x14ac:dyDescent="0.25">
      <c r="A10" s="14">
        <v>2017</v>
      </c>
      <c r="B10" s="15">
        <v>1009095.7120000001</v>
      </c>
      <c r="C10" s="15">
        <v>998802.51899999997</v>
      </c>
      <c r="D10" s="16">
        <f>(C10/B10)*100</f>
        <v>98.97995870187583</v>
      </c>
      <c r="E10"/>
      <c r="F10"/>
      <c r="G10"/>
      <c r="H10"/>
      <c r="I10"/>
      <c r="J10"/>
      <c r="K10"/>
    </row>
    <row r="11" spans="1:11" ht="15" x14ac:dyDescent="0.25">
      <c r="A11" s="17">
        <v>2018</v>
      </c>
      <c r="B11" s="18">
        <v>996988</v>
      </c>
      <c r="C11" s="18">
        <v>979910</v>
      </c>
      <c r="D11" s="19">
        <f>(C11/B11)*100</f>
        <v>98.28704056618534</v>
      </c>
      <c r="E11"/>
      <c r="F11"/>
      <c r="G11"/>
      <c r="H11"/>
      <c r="I11"/>
      <c r="J11"/>
      <c r="K11"/>
    </row>
    <row r="12" spans="1:11" ht="15" x14ac:dyDescent="0.25">
      <c r="A12" s="20">
        <v>2019</v>
      </c>
      <c r="B12" s="15">
        <v>936775.68599999999</v>
      </c>
      <c r="C12" s="15">
        <v>930744.07799999998</v>
      </c>
      <c r="D12" s="16">
        <f t="shared" ref="D12" si="0">(C12/B12)*100</f>
        <v>99.356131025800337</v>
      </c>
      <c r="E12"/>
      <c r="F12"/>
      <c r="G12"/>
      <c r="H12"/>
      <c r="I12"/>
      <c r="J12"/>
      <c r="K12"/>
    </row>
    <row r="13" spans="1:11" ht="15" x14ac:dyDescent="0.25">
      <c r="A13" s="17">
        <v>2020</v>
      </c>
      <c r="B13" s="18">
        <v>968900.978</v>
      </c>
      <c r="C13" s="18">
        <v>949931.09499999997</v>
      </c>
      <c r="D13" s="19">
        <f>IF(B13=0,0,((C13/B13)*100))</f>
        <v>98.042123660649253</v>
      </c>
      <c r="E13"/>
      <c r="F13"/>
      <c r="G13"/>
      <c r="H13"/>
      <c r="I13"/>
      <c r="J13"/>
      <c r="K13"/>
    </row>
    <row r="14" spans="1:11" ht="12" customHeight="1" x14ac:dyDescent="0.25">
      <c r="A14" s="21"/>
      <c r="B14" s="37"/>
      <c r="C14" s="37"/>
      <c r="D14" s="22"/>
      <c r="E14"/>
      <c r="F14"/>
      <c r="G14"/>
      <c r="H14"/>
      <c r="I14"/>
      <c r="J14"/>
      <c r="K14"/>
    </row>
    <row r="15" spans="1:11" ht="20.25" customHeight="1" x14ac:dyDescent="0.3">
      <c r="A15" s="23" t="s">
        <v>31</v>
      </c>
      <c r="B15" s="28">
        <f>B13-B12</f>
        <v>32125.292000000016</v>
      </c>
      <c r="C15" s="28">
        <f t="shared" ref="C15:D15" si="1">C13-C12</f>
        <v>19187.016999999993</v>
      </c>
      <c r="D15" s="28">
        <f t="shared" si="1"/>
        <v>-1.3140073651510846</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total</v>
      </c>
      <c r="C17" t="str">
        <f>C8</f>
        <v>Presupuesto
Ejercido Total</v>
      </c>
      <c r="D17" s="29" t="str">
        <f>D8</f>
        <v>Evolución del Presupuesto Reprogramado Total</v>
      </c>
      <c r="E17"/>
      <c r="F17"/>
      <c r="G17"/>
      <c r="H17"/>
      <c r="I17"/>
      <c r="J17"/>
      <c r="K17"/>
    </row>
    <row r="18" spans="1:11" ht="15" x14ac:dyDescent="0.25">
      <c r="A18">
        <f t="shared" ref="A18:D21" si="2">A10</f>
        <v>2017</v>
      </c>
      <c r="B18">
        <f t="shared" si="2"/>
        <v>1009095.7120000001</v>
      </c>
      <c r="C18">
        <f t="shared" si="2"/>
        <v>998802.51899999997</v>
      </c>
      <c r="D18">
        <f t="shared" si="2"/>
        <v>98.97995870187583</v>
      </c>
      <c r="E18"/>
      <c r="F18"/>
      <c r="G18"/>
      <c r="H18"/>
      <c r="I18"/>
      <c r="J18"/>
      <c r="K18"/>
    </row>
    <row r="19" spans="1:11" ht="15" x14ac:dyDescent="0.25">
      <c r="A19">
        <f t="shared" si="2"/>
        <v>2018</v>
      </c>
      <c r="B19">
        <f t="shared" si="2"/>
        <v>996988</v>
      </c>
      <c r="C19">
        <f t="shared" si="2"/>
        <v>979910</v>
      </c>
      <c r="D19">
        <f t="shared" si="2"/>
        <v>98.28704056618534</v>
      </c>
      <c r="E19"/>
      <c r="F19"/>
      <c r="G19"/>
      <c r="H19"/>
      <c r="I19"/>
      <c r="J19"/>
      <c r="K19"/>
    </row>
    <row r="20" spans="1:11" ht="15" x14ac:dyDescent="0.25">
      <c r="A20">
        <f t="shared" si="2"/>
        <v>2019</v>
      </c>
      <c r="B20">
        <f t="shared" si="2"/>
        <v>936775.68599999999</v>
      </c>
      <c r="C20">
        <f t="shared" si="2"/>
        <v>930744.07799999998</v>
      </c>
      <c r="D20">
        <f t="shared" si="2"/>
        <v>99.356131025800337</v>
      </c>
      <c r="E20"/>
      <c r="F20"/>
      <c r="G20"/>
      <c r="H20"/>
      <c r="I20"/>
      <c r="J20"/>
      <c r="K20"/>
    </row>
    <row r="21" spans="1:11" ht="15" x14ac:dyDescent="0.25">
      <c r="A21">
        <f t="shared" si="2"/>
        <v>2020</v>
      </c>
      <c r="B21">
        <f t="shared" si="2"/>
        <v>968900.978</v>
      </c>
      <c r="C21">
        <f t="shared" si="2"/>
        <v>949931.09499999997</v>
      </c>
      <c r="D21">
        <f t="shared" si="2"/>
        <v>98.042123660649253</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s="35" t="s">
        <v>8</v>
      </c>
      <c r="B36" s="35"/>
      <c r="C36" s="35"/>
      <c r="D36" s="35"/>
      <c r="E36"/>
      <c r="F36"/>
      <c r="G36"/>
      <c r="H36"/>
      <c r="I36"/>
      <c r="J36"/>
      <c r="K36"/>
    </row>
    <row r="37" spans="1:11" ht="15" x14ac:dyDescent="0.25">
      <c r="A37" s="35" t="s">
        <v>40</v>
      </c>
      <c r="B37" s="35"/>
      <c r="C37" s="35"/>
      <c r="D37" s="35"/>
      <c r="E37"/>
      <c r="F37"/>
      <c r="G37"/>
      <c r="H37"/>
      <c r="I37"/>
      <c r="J37"/>
      <c r="K37"/>
    </row>
    <row r="38" spans="1:11" ht="15" x14ac:dyDescent="0.25">
      <c r="A38" s="35"/>
      <c r="B38" s="35"/>
      <c r="C38" s="35"/>
      <c r="D38" s="35"/>
      <c r="E38"/>
      <c r="F38"/>
      <c r="G38"/>
      <c r="H38"/>
      <c r="I38"/>
      <c r="J38"/>
      <c r="K38"/>
    </row>
    <row r="39" spans="1:11" x14ac:dyDescent="0.15">
      <c r="B39" s="40"/>
      <c r="C39" s="40"/>
    </row>
    <row r="40" spans="1:11" x14ac:dyDescent="0.15">
      <c r="H40" s="41"/>
    </row>
    <row r="41" spans="1:11" x14ac:dyDescent="0.15">
      <c r="C41" s="42"/>
      <c r="D41" s="43"/>
      <c r="H41" s="41"/>
    </row>
    <row r="42" spans="1:11" x14ac:dyDescent="0.15">
      <c r="H42" s="41"/>
    </row>
    <row r="43" spans="1:11" x14ac:dyDescent="0.15">
      <c r="H43" s="41"/>
    </row>
    <row r="44" spans="1:11" x14ac:dyDescent="0.15">
      <c r="H44" s="41"/>
    </row>
    <row r="45" spans="1:11" x14ac:dyDescent="0.15">
      <c r="H45" s="41"/>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7"/>
  <sheetViews>
    <sheetView showGridLines="0" view="pageBreakPreview" zoomScale="60" zoomScaleNormal="100" workbookViewId="0">
      <selection activeCell="H4" sqref="H4"/>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row>
    <row r="4" spans="1:11" customFormat="1" ht="12.75" customHeight="1" x14ac:dyDescent="0.25">
      <c r="B4" s="1"/>
      <c r="C4" s="1"/>
      <c r="D4" s="1"/>
    </row>
    <row r="5" spans="1:11" customFormat="1" ht="34.5" customHeight="1" x14ac:dyDescent="0.25">
      <c r="A5" s="36" t="s">
        <v>34</v>
      </c>
      <c r="B5" s="2"/>
      <c r="C5" s="2"/>
      <c r="D5" s="2"/>
    </row>
    <row r="6" spans="1:11" customFormat="1" ht="25.5" customHeight="1" x14ac:dyDescent="0.25">
      <c r="A6" s="3" t="s">
        <v>1</v>
      </c>
      <c r="C6" s="4"/>
      <c r="D6" s="4"/>
    </row>
    <row r="7" spans="1:11" customFormat="1" ht="12.75" customHeight="1" x14ac:dyDescent="0.25">
      <c r="A7" s="5"/>
      <c r="B7" s="127"/>
      <c r="C7" s="127"/>
      <c r="D7" s="127"/>
    </row>
    <row r="8" spans="1:11" s="27" customFormat="1" ht="54" x14ac:dyDescent="0.25">
      <c r="A8" s="6" t="s">
        <v>2</v>
      </c>
      <c r="B8" s="7" t="s">
        <v>12</v>
      </c>
      <c r="C8" s="7" t="s">
        <v>13</v>
      </c>
      <c r="D8" s="7" t="s">
        <v>14</v>
      </c>
      <c r="E8" s="25"/>
      <c r="F8" s="26"/>
      <c r="G8" s="26"/>
      <c r="H8" s="26"/>
      <c r="I8" s="26"/>
      <c r="J8" s="26"/>
      <c r="K8" s="26"/>
    </row>
    <row r="9" spans="1:11" ht="15" hidden="1" x14ac:dyDescent="0.25">
      <c r="A9" s="10" t="s">
        <v>6</v>
      </c>
      <c r="B9" s="11"/>
      <c r="C9" s="11"/>
      <c r="D9" s="12"/>
      <c r="E9"/>
      <c r="F9"/>
      <c r="G9"/>
      <c r="H9"/>
      <c r="I9"/>
      <c r="J9"/>
      <c r="K9"/>
    </row>
    <row r="10" spans="1:11" ht="15" x14ac:dyDescent="0.25">
      <c r="A10" s="14">
        <v>2017</v>
      </c>
      <c r="B10" s="15">
        <v>971443.51199999999</v>
      </c>
      <c r="C10" s="15">
        <v>971443.51199999999</v>
      </c>
      <c r="D10" s="16">
        <f>(C10/B10)*100</f>
        <v>100</v>
      </c>
      <c r="E10"/>
      <c r="F10"/>
      <c r="G10"/>
      <c r="H10"/>
      <c r="I10"/>
      <c r="J10"/>
      <c r="K10"/>
    </row>
    <row r="11" spans="1:11" ht="15" x14ac:dyDescent="0.25">
      <c r="A11" s="17">
        <v>2018</v>
      </c>
      <c r="B11" s="18">
        <v>960785</v>
      </c>
      <c r="C11" s="18">
        <v>960707</v>
      </c>
      <c r="D11" s="19">
        <f>(C11/B11)*100</f>
        <v>99.9918816384519</v>
      </c>
      <c r="E11"/>
      <c r="F11"/>
      <c r="G11"/>
      <c r="H11"/>
      <c r="I11"/>
      <c r="J11"/>
      <c r="K11"/>
    </row>
    <row r="12" spans="1:11" ht="15" x14ac:dyDescent="0.25">
      <c r="A12" s="20">
        <v>2019</v>
      </c>
      <c r="B12" s="15">
        <v>905415.25300000003</v>
      </c>
      <c r="C12" s="15">
        <v>905380.73</v>
      </c>
      <c r="D12" s="16">
        <f t="shared" ref="D12" si="0">(C12/B12)*100</f>
        <v>99.996187053411617</v>
      </c>
      <c r="E12"/>
      <c r="F12"/>
      <c r="G12"/>
      <c r="H12"/>
      <c r="I12"/>
      <c r="J12"/>
      <c r="K12"/>
    </row>
    <row r="13" spans="1:11" ht="15" x14ac:dyDescent="0.25">
      <c r="A13" s="17">
        <v>2020</v>
      </c>
      <c r="B13" s="18">
        <v>933283.13600000006</v>
      </c>
      <c r="C13" s="18">
        <v>933283.13600000006</v>
      </c>
      <c r="D13" s="19">
        <f>IF(B13=0,0,((C13/B13)*100))</f>
        <v>100</v>
      </c>
      <c r="E13"/>
      <c r="F13"/>
      <c r="G13"/>
      <c r="H13"/>
      <c r="I13"/>
      <c r="J13"/>
      <c r="K13"/>
    </row>
    <row r="14" spans="1:11" ht="12" customHeight="1" x14ac:dyDescent="0.25">
      <c r="A14" s="21"/>
      <c r="B14" s="37"/>
      <c r="C14" s="37"/>
      <c r="D14" s="22"/>
      <c r="E14"/>
      <c r="F14"/>
      <c r="G14"/>
      <c r="H14"/>
      <c r="I14"/>
      <c r="J14"/>
      <c r="K14"/>
    </row>
    <row r="15" spans="1:11" ht="20.25" customHeight="1" x14ac:dyDescent="0.3">
      <c r="A15" s="23" t="s">
        <v>31</v>
      </c>
      <c r="B15" s="24">
        <f>B13-B12</f>
        <v>27867.883000000031</v>
      </c>
      <c r="C15" s="24">
        <f t="shared" ref="C15:D15" si="1">C13-C12</f>
        <v>27902.406000000075</v>
      </c>
      <c r="D15" s="24">
        <f t="shared" si="1"/>
        <v>3.8129465883827152E-3</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(Recursos Fiscales)</v>
      </c>
      <c r="C17" t="str">
        <f>C8</f>
        <v>Presupuesto Ejercido (Recursos Fiscales)</v>
      </c>
      <c r="D17" s="29" t="str">
        <f>D8</f>
        <v>Evolución del Presupuesto Reprogramado
(Recursos fiscales)</v>
      </c>
      <c r="E17"/>
      <c r="F17"/>
      <c r="G17"/>
      <c r="H17"/>
      <c r="I17"/>
      <c r="J17"/>
      <c r="K17"/>
    </row>
    <row r="18" spans="1:11" ht="15" x14ac:dyDescent="0.25">
      <c r="A18">
        <f t="shared" ref="A18:D21" si="2">A10</f>
        <v>2017</v>
      </c>
      <c r="B18">
        <f t="shared" si="2"/>
        <v>971443.51199999999</v>
      </c>
      <c r="C18">
        <f t="shared" si="2"/>
        <v>971443.51199999999</v>
      </c>
      <c r="D18">
        <f t="shared" si="2"/>
        <v>100</v>
      </c>
      <c r="E18"/>
      <c r="F18"/>
      <c r="G18"/>
      <c r="H18"/>
      <c r="I18"/>
      <c r="J18"/>
      <c r="K18"/>
    </row>
    <row r="19" spans="1:11" ht="15" x14ac:dyDescent="0.25">
      <c r="A19">
        <f t="shared" si="2"/>
        <v>2018</v>
      </c>
      <c r="B19">
        <f t="shared" si="2"/>
        <v>960785</v>
      </c>
      <c r="C19">
        <f t="shared" si="2"/>
        <v>960707</v>
      </c>
      <c r="D19">
        <f t="shared" si="2"/>
        <v>99.9918816384519</v>
      </c>
      <c r="E19"/>
      <c r="F19"/>
      <c r="G19"/>
      <c r="H19"/>
      <c r="I19"/>
      <c r="J19"/>
      <c r="K19"/>
    </row>
    <row r="20" spans="1:11" ht="15" x14ac:dyDescent="0.25">
      <c r="A20">
        <f t="shared" si="2"/>
        <v>2019</v>
      </c>
      <c r="B20">
        <f t="shared" si="2"/>
        <v>905415.25300000003</v>
      </c>
      <c r="C20">
        <f t="shared" si="2"/>
        <v>905380.73</v>
      </c>
      <c r="D20">
        <f t="shared" si="2"/>
        <v>99.996187053411617</v>
      </c>
      <c r="E20"/>
      <c r="F20"/>
      <c r="G20"/>
      <c r="H20"/>
      <c r="I20"/>
      <c r="J20"/>
      <c r="K20"/>
    </row>
    <row r="21" spans="1:11" ht="15" x14ac:dyDescent="0.25">
      <c r="A21">
        <f t="shared" si="2"/>
        <v>2020</v>
      </c>
      <c r="B21">
        <f t="shared" si="2"/>
        <v>933283.13600000006</v>
      </c>
      <c r="C21">
        <f t="shared" si="2"/>
        <v>933283.13600000006</v>
      </c>
      <c r="D21">
        <f t="shared" si="2"/>
        <v>100</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36" customHeight="1" x14ac:dyDescent="0.25">
      <c r="A34"/>
      <c r="B34"/>
      <c r="C34"/>
      <c r="D34"/>
      <c r="E34"/>
      <c r="F34"/>
      <c r="G34"/>
      <c r="H34"/>
      <c r="I34"/>
      <c r="J34"/>
      <c r="K34"/>
    </row>
    <row r="35" spans="1:11" ht="15" x14ac:dyDescent="0.25">
      <c r="A35" s="35" t="s">
        <v>8</v>
      </c>
      <c r="B35" s="35"/>
      <c r="C35" s="35"/>
      <c r="D35" s="35"/>
      <c r="E35"/>
      <c r="F35"/>
      <c r="G35"/>
      <c r="H35"/>
      <c r="I35"/>
      <c r="J35"/>
      <c r="K35"/>
    </row>
    <row r="36" spans="1:11" ht="15" x14ac:dyDescent="0.25">
      <c r="A36" s="35" t="s">
        <v>40</v>
      </c>
      <c r="B36" s="35"/>
      <c r="C36" s="35"/>
      <c r="D36" s="35"/>
      <c r="E36"/>
      <c r="F36"/>
      <c r="G36"/>
      <c r="H36"/>
      <c r="I36"/>
      <c r="J36"/>
      <c r="K36"/>
    </row>
    <row r="37" spans="1:11" ht="15" x14ac:dyDescent="0.25">
      <c r="A37" s="35"/>
      <c r="B37" s="35"/>
      <c r="C37" s="35"/>
      <c r="D37" s="35"/>
      <c r="E37"/>
      <c r="F37"/>
      <c r="G37"/>
      <c r="H37"/>
      <c r="I37"/>
      <c r="J37"/>
      <c r="K37"/>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8"/>
  <sheetViews>
    <sheetView showGridLines="0" view="pageBreakPreview" topLeftCell="A7" zoomScale="60" zoomScaleNormal="100" workbookViewId="0">
      <selection activeCell="H4" sqref="H4"/>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row>
    <row r="4" spans="1:11" customFormat="1" ht="12.75" customHeight="1" x14ac:dyDescent="0.25">
      <c r="B4" s="1"/>
      <c r="C4" s="1"/>
      <c r="D4" s="1"/>
    </row>
    <row r="5" spans="1:11" customFormat="1" ht="37.5" customHeight="1" x14ac:dyDescent="0.25">
      <c r="A5" s="36" t="s">
        <v>35</v>
      </c>
      <c r="B5" s="2"/>
      <c r="C5" s="2"/>
      <c r="D5" s="2"/>
    </row>
    <row r="6" spans="1:11" customFormat="1" ht="25.5" customHeight="1" x14ac:dyDescent="0.25">
      <c r="A6" s="3" t="s">
        <v>1</v>
      </c>
      <c r="C6" s="4"/>
      <c r="D6" s="4"/>
    </row>
    <row r="7" spans="1:11" customFormat="1" ht="12.75" customHeight="1" x14ac:dyDescent="0.25">
      <c r="A7" s="5"/>
      <c r="B7" s="127"/>
      <c r="C7" s="127"/>
      <c r="D7" s="127"/>
    </row>
    <row r="8" spans="1:11" s="27" customFormat="1" ht="40.5" x14ac:dyDescent="0.25">
      <c r="A8" s="6" t="s">
        <v>2</v>
      </c>
      <c r="B8" s="7" t="s">
        <v>15</v>
      </c>
      <c r="C8" s="7" t="s">
        <v>16</v>
      </c>
      <c r="D8" s="7" t="s">
        <v>17</v>
      </c>
      <c r="E8" s="25"/>
      <c r="F8" s="26"/>
      <c r="G8" s="26"/>
      <c r="H8" s="26"/>
      <c r="I8" s="26"/>
      <c r="J8" s="26"/>
      <c r="K8" s="26"/>
    </row>
    <row r="9" spans="1:11" ht="15" hidden="1" x14ac:dyDescent="0.25">
      <c r="A9" s="10" t="s">
        <v>6</v>
      </c>
      <c r="B9" s="11"/>
      <c r="C9" s="11"/>
      <c r="D9" s="12"/>
      <c r="E9"/>
      <c r="F9"/>
      <c r="G9"/>
      <c r="H9"/>
      <c r="I9"/>
      <c r="J9"/>
      <c r="K9"/>
    </row>
    <row r="10" spans="1:11" ht="15" x14ac:dyDescent="0.25">
      <c r="A10" s="14">
        <v>2017</v>
      </c>
      <c r="B10" s="15">
        <v>1009095.7120000001</v>
      </c>
      <c r="C10" s="15">
        <v>998802.51899999997</v>
      </c>
      <c r="D10" s="16">
        <f>(C10/B10)*100</f>
        <v>98.97995870187583</v>
      </c>
      <c r="E10"/>
      <c r="F10"/>
      <c r="G10"/>
      <c r="H10"/>
      <c r="I10"/>
      <c r="J10"/>
      <c r="K10"/>
    </row>
    <row r="11" spans="1:11" ht="15" x14ac:dyDescent="0.25">
      <c r="A11" s="17">
        <v>2018</v>
      </c>
      <c r="B11" s="18">
        <v>996966</v>
      </c>
      <c r="C11" s="18">
        <v>979888</v>
      </c>
      <c r="D11" s="19">
        <f>(C11/B11)*100</f>
        <v>98.287002766393243</v>
      </c>
      <c r="E11"/>
      <c r="F11"/>
      <c r="G11"/>
      <c r="H11"/>
      <c r="I11"/>
      <c r="J11"/>
      <c r="K11"/>
    </row>
    <row r="12" spans="1:11" ht="15" x14ac:dyDescent="0.25">
      <c r="A12" s="20">
        <v>2019</v>
      </c>
      <c r="B12" s="15">
        <v>936770.91599999997</v>
      </c>
      <c r="C12" s="15">
        <v>930739.30799999996</v>
      </c>
      <c r="D12" s="16">
        <f t="shared" ref="D12" si="0">(C12/B12)*100</f>
        <v>99.35612774724531</v>
      </c>
      <c r="E12"/>
      <c r="F12"/>
      <c r="G12"/>
      <c r="H12"/>
      <c r="I12"/>
      <c r="J12"/>
      <c r="K12"/>
    </row>
    <row r="13" spans="1:11" ht="15" x14ac:dyDescent="0.25">
      <c r="A13" s="17">
        <v>2020</v>
      </c>
      <c r="B13" s="18">
        <v>968900.978</v>
      </c>
      <c r="C13" s="18">
        <v>949931.09499999997</v>
      </c>
      <c r="D13" s="19">
        <f>IF(B13=0,0,((C13/B13)*100))</f>
        <v>98.042123660649253</v>
      </c>
      <c r="E13"/>
      <c r="F13"/>
      <c r="G13"/>
      <c r="H13"/>
      <c r="I13"/>
      <c r="J13"/>
      <c r="K13"/>
    </row>
    <row r="14" spans="1:11" ht="12" customHeight="1" x14ac:dyDescent="0.25">
      <c r="A14" s="21"/>
      <c r="B14" s="37"/>
      <c r="C14" s="37"/>
      <c r="D14" s="22"/>
      <c r="E14"/>
      <c r="F14"/>
      <c r="G14"/>
      <c r="H14"/>
      <c r="I14"/>
      <c r="J14"/>
      <c r="K14"/>
    </row>
    <row r="15" spans="1:11" ht="20.25" customHeight="1" x14ac:dyDescent="0.3">
      <c r="A15" s="23" t="s">
        <v>31</v>
      </c>
      <c r="B15" s="24">
        <f>B13-B12</f>
        <v>32130.062000000034</v>
      </c>
      <c r="C15" s="24">
        <f t="shared" ref="C15:D15" si="1">C13-C12</f>
        <v>19191.787000000011</v>
      </c>
      <c r="D15" s="24">
        <f t="shared" si="1"/>
        <v>-1.3140040865960572</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(Gasto Corriente)</v>
      </c>
      <c r="C17" t="str">
        <f>C8</f>
        <v>Presupuesto Ejercido (Gasto Corriente)</v>
      </c>
      <c r="D17" s="29" t="str">
        <f>D8</f>
        <v xml:space="preserve">Evolución del Gasto Corriente </v>
      </c>
      <c r="E17"/>
      <c r="F17"/>
      <c r="G17"/>
      <c r="H17"/>
      <c r="I17"/>
      <c r="J17"/>
      <c r="K17"/>
    </row>
    <row r="18" spans="1:11" ht="15" x14ac:dyDescent="0.25">
      <c r="A18">
        <f t="shared" ref="A18:D21" si="2">A10</f>
        <v>2017</v>
      </c>
      <c r="B18">
        <f t="shared" si="2"/>
        <v>1009095.7120000001</v>
      </c>
      <c r="C18">
        <f t="shared" si="2"/>
        <v>998802.51899999997</v>
      </c>
      <c r="D18">
        <f t="shared" si="2"/>
        <v>98.97995870187583</v>
      </c>
      <c r="E18"/>
      <c r="F18"/>
      <c r="G18"/>
      <c r="H18"/>
      <c r="I18"/>
      <c r="J18"/>
      <c r="K18"/>
    </row>
    <row r="19" spans="1:11" ht="15" x14ac:dyDescent="0.25">
      <c r="A19">
        <f t="shared" si="2"/>
        <v>2018</v>
      </c>
      <c r="B19">
        <f t="shared" si="2"/>
        <v>996966</v>
      </c>
      <c r="C19">
        <f t="shared" si="2"/>
        <v>979888</v>
      </c>
      <c r="D19">
        <f t="shared" si="2"/>
        <v>98.287002766393243</v>
      </c>
      <c r="E19"/>
      <c r="F19"/>
      <c r="G19"/>
      <c r="H19"/>
      <c r="I19"/>
      <c r="J19"/>
      <c r="K19"/>
    </row>
    <row r="20" spans="1:11" ht="15" x14ac:dyDescent="0.25">
      <c r="A20">
        <f t="shared" si="2"/>
        <v>2019</v>
      </c>
      <c r="B20">
        <f t="shared" si="2"/>
        <v>936770.91599999997</v>
      </c>
      <c r="C20">
        <f t="shared" si="2"/>
        <v>930739.30799999996</v>
      </c>
      <c r="D20">
        <f t="shared" si="2"/>
        <v>99.35612774724531</v>
      </c>
      <c r="E20"/>
      <c r="F20"/>
      <c r="G20"/>
      <c r="H20"/>
      <c r="I20"/>
      <c r="J20"/>
      <c r="K20"/>
    </row>
    <row r="21" spans="1:11" ht="15" x14ac:dyDescent="0.25">
      <c r="A21">
        <f t="shared" si="2"/>
        <v>2020</v>
      </c>
      <c r="B21">
        <f t="shared" si="2"/>
        <v>968900.978</v>
      </c>
      <c r="C21">
        <f t="shared" si="2"/>
        <v>949931.09499999997</v>
      </c>
      <c r="D21">
        <f t="shared" si="2"/>
        <v>98.042123660649253</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21" customHeight="1" x14ac:dyDescent="0.25">
      <c r="A35"/>
      <c r="B35"/>
      <c r="C35"/>
      <c r="D35"/>
      <c r="E35"/>
      <c r="F35"/>
      <c r="G35"/>
      <c r="H35"/>
      <c r="I35"/>
      <c r="J35"/>
      <c r="K35"/>
    </row>
    <row r="36" spans="1:11" ht="15" x14ac:dyDescent="0.25">
      <c r="A36" s="35" t="s">
        <v>8</v>
      </c>
      <c r="B36" s="35"/>
      <c r="C36" s="35"/>
      <c r="D36" s="35"/>
      <c r="E36"/>
      <c r="F36"/>
      <c r="G36"/>
      <c r="H36"/>
      <c r="I36"/>
      <c r="J36"/>
      <c r="K36"/>
    </row>
    <row r="37" spans="1:11" ht="15" x14ac:dyDescent="0.25">
      <c r="A37" s="35" t="s">
        <v>40</v>
      </c>
      <c r="B37" s="35"/>
      <c r="C37" s="35"/>
      <c r="D37" s="35"/>
      <c r="E37"/>
      <c r="F37"/>
      <c r="G37"/>
      <c r="H37"/>
      <c r="I37"/>
      <c r="J37"/>
      <c r="K37"/>
    </row>
    <row r="38" spans="1:11" ht="15" x14ac:dyDescent="0.25">
      <c r="A38" s="35"/>
      <c r="B38" s="35"/>
      <c r="C38" s="35"/>
      <c r="D38" s="35"/>
      <c r="E38"/>
      <c r="F38"/>
      <c r="G38"/>
      <c r="H38"/>
      <c r="I38"/>
      <c r="J38"/>
      <c r="K38"/>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Resumen_general</vt:lpstr>
      <vt:lpstr>capacitacion</vt:lpstr>
      <vt:lpstr>servtec</vt:lpstr>
      <vt:lpstr>certificación</vt:lpstr>
      <vt:lpstr>becas_ext</vt:lpstr>
      <vt:lpstr>cd</vt:lpstr>
      <vt:lpstr>eprt</vt:lpstr>
      <vt:lpstr>epr</vt:lpstr>
      <vt:lpstr>egc</vt:lpstr>
      <vt:lpstr>egi</vt:lpstr>
      <vt:lpstr>auto</vt:lpstr>
      <vt:lpstr>capip</vt:lpstr>
      <vt:lpstr>cnpr</vt:lpstr>
      <vt:lpstr>auto!Área_de_impresión</vt:lpstr>
      <vt:lpstr>capacitacion!Área_de_impresión</vt:lpstr>
      <vt:lpstr>capip!Área_de_impresión</vt:lpstr>
      <vt:lpstr>cd!Área_de_impresión</vt:lpstr>
      <vt:lpstr>cnpr!Área_de_impresión</vt:lpstr>
      <vt:lpstr>egc!Área_de_impresión</vt:lpstr>
      <vt:lpstr>egi!Área_de_impresión</vt:lpstr>
      <vt:lpstr>epr!Área_de_impresión</vt:lpstr>
      <vt:lpstr>Resumen_general!Títulos_a_imprimir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2020-10-16T17:20:20Z</cp:lastPrinted>
  <dcterms:created xsi:type="dcterms:W3CDTF">2020-04-07T02:06:55Z</dcterms:created>
  <dcterms:modified xsi:type="dcterms:W3CDTF">2020-10-23T16:47:33Z</dcterms:modified>
</cp:coreProperties>
</file>