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21600" windowHeight="9000" tabRatio="798" activeTab="3"/>
  </bookViews>
  <sheets>
    <sheet name="Resumen_general" sheetId="12" r:id="rId1"/>
    <sheet name="reprobacion" sheetId="18" r:id="rId2"/>
    <sheet name="alumnobecado (2)" sheetId="19" state="hidden" r:id="rId3"/>
    <sheet name="capacitacion" sheetId="13" r:id="rId4"/>
    <sheet name="servtec" sheetId="14" r:id="rId5"/>
    <sheet name="certificación" sheetId="16" r:id="rId6"/>
    <sheet name="becas_ext" sheetId="17" r:id="rId7"/>
    <sheet name="cd" sheetId="1" r:id="rId8"/>
    <sheet name="eprt" sheetId="11" r:id="rId9"/>
    <sheet name="epr" sheetId="3" r:id="rId10"/>
    <sheet name="egc" sheetId="4" r:id="rId11"/>
    <sheet name="egi" sheetId="5" r:id="rId12"/>
    <sheet name="auto" sheetId="6" r:id="rId13"/>
    <sheet name="capip" sheetId="7" r:id="rId14"/>
    <sheet name="cnpr" sheetId="8" r:id="rId15"/>
  </sheets>
  <externalReferences>
    <externalReference r:id="rId16"/>
  </externalReferences>
  <definedNames>
    <definedName name="_xlnm.Print_Area" localSheetId="2">'alumnobecado (2)'!$A$1:$E$50</definedName>
    <definedName name="_xlnm.Print_Area" localSheetId="5">certificación!$A$1:$E$52</definedName>
    <definedName name="_xlnm.Print_Area" localSheetId="1">reprobacion!$A$1:$E$50</definedName>
    <definedName name="EntidadDinamico">[1]Cat_entidad!$C$2</definedName>
    <definedName name="_xlnm.Print_Titles" localSheetId="0">Resumen_general!$1:$7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13" l="1"/>
  <c r="B50" i="16" l="1"/>
  <c r="C50" i="16"/>
  <c r="D50" i="16"/>
  <c r="C45" i="16"/>
  <c r="D45" i="16"/>
  <c r="B45" i="16"/>
  <c r="E10" i="12" l="1"/>
  <c r="D9" i="8" l="1"/>
  <c r="D9" i="4"/>
  <c r="D9" i="6" l="1"/>
  <c r="B8" i="18" l="1"/>
  <c r="B9" i="18"/>
  <c r="B10" i="18"/>
  <c r="E48" i="18" l="1"/>
  <c r="B11" i="18" s="1"/>
  <c r="E45" i="18"/>
  <c r="E14" i="18"/>
  <c r="E48" i="19" l="1"/>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D14" i="19"/>
  <c r="C14" i="19"/>
  <c r="E14" i="19" s="1"/>
  <c r="B14" i="19"/>
  <c r="B11" i="19"/>
  <c r="B10" i="19"/>
  <c r="B9" i="19"/>
  <c r="B8" i="19"/>
  <c r="C22" i="12" l="1"/>
  <c r="C21" i="12"/>
  <c r="C20" i="12"/>
  <c r="D11" i="11" l="1"/>
  <c r="E18" i="12" s="1"/>
  <c r="D11" i="1"/>
  <c r="E17" i="12" s="1"/>
  <c r="D11" i="8"/>
  <c r="E24" i="12" s="1"/>
  <c r="D11" i="7"/>
  <c r="E23" i="12" s="1"/>
  <c r="D11" i="6"/>
  <c r="E22" i="12" s="1"/>
  <c r="D11" i="5"/>
  <c r="E21" i="12" s="1"/>
  <c r="D11" i="4"/>
  <c r="E20" i="12" s="1"/>
  <c r="D11" i="3"/>
  <c r="E19" i="12" s="1"/>
  <c r="D10" i="11"/>
  <c r="D18" i="12" s="1"/>
  <c r="F18" i="12" l="1"/>
  <c r="C24" i="12"/>
  <c r="B13" i="7"/>
  <c r="D10" i="5"/>
  <c r="D21" i="12" s="1"/>
  <c r="F21" i="12" s="1"/>
  <c r="D9" i="5"/>
  <c r="D9" i="11"/>
  <c r="C18" i="12" s="1"/>
  <c r="E46" i="17" l="1"/>
  <c r="E23" i="14" l="1"/>
  <c r="E22" i="14"/>
  <c r="B15" i="14"/>
  <c r="D46" i="13"/>
  <c r="B10" i="17" l="1"/>
  <c r="E14" i="12" s="1"/>
  <c r="F14" i="12" s="1"/>
  <c r="B9" i="17"/>
  <c r="B8" i="17"/>
  <c r="E47" i="18"/>
  <c r="E46"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D15" i="14"/>
  <c r="E47" i="13"/>
  <c r="F10" i="12" l="1"/>
  <c r="C13" i="1" l="1"/>
  <c r="B13" i="1"/>
  <c r="E45" i="16" l="1"/>
  <c r="E46" i="16"/>
  <c r="D10" i="8" l="1"/>
  <c r="D24" i="12" s="1"/>
  <c r="F24" i="12" s="1"/>
  <c r="D9" i="7"/>
  <c r="C23" i="12" s="1"/>
  <c r="D10" i="7"/>
  <c r="D23" i="12" s="1"/>
  <c r="F23" i="12" s="1"/>
  <c r="D10" i="6"/>
  <c r="D22" i="12" s="1"/>
  <c r="F22" i="12" s="1"/>
  <c r="D10" i="4"/>
  <c r="D20" i="12" s="1"/>
  <c r="F20" i="12" s="1"/>
  <c r="B13" i="3"/>
  <c r="D9" i="3"/>
  <c r="C19" i="12" s="1"/>
  <c r="D10" i="3"/>
  <c r="D19" i="12" s="1"/>
  <c r="F19" i="12" s="1"/>
  <c r="D13" i="11" l="1"/>
  <c r="B11" i="17"/>
  <c r="E45" i="17"/>
  <c r="E48" i="17"/>
  <c r="E47" i="17"/>
  <c r="E18" i="17"/>
  <c r="E17" i="17"/>
  <c r="E16" i="17"/>
  <c r="E15" i="17"/>
  <c r="E44" i="17" l="1"/>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49" i="16"/>
  <c r="E48" i="16"/>
  <c r="B14" i="16"/>
  <c r="C14" i="16"/>
  <c r="D14" i="16"/>
  <c r="B10" i="16" s="1"/>
  <c r="E47" i="16" l="1"/>
  <c r="B8"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B9" i="16"/>
  <c r="E50" i="16" l="1"/>
  <c r="B11" i="16" s="1"/>
  <c r="E13" i="12"/>
  <c r="F13" i="12" s="1"/>
  <c r="E21" i="14" l="1"/>
  <c r="E20" i="14"/>
  <c r="E19" i="14"/>
  <c r="E18" i="14"/>
  <c r="E16" i="14"/>
  <c r="E17" i="14" l="1"/>
  <c r="C15" i="14"/>
  <c r="B8" i="14"/>
  <c r="B15" i="13"/>
  <c r="C15" i="13"/>
  <c r="D15" i="13"/>
  <c r="E48"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16" i="13"/>
  <c r="C46" i="13"/>
  <c r="B9" i="14" l="1"/>
  <c r="C50" i="13"/>
  <c r="B9" i="13" s="1"/>
  <c r="E15" i="13"/>
  <c r="B10" i="14"/>
  <c r="E15" i="14"/>
  <c r="E46" i="13"/>
  <c r="D50" i="13"/>
  <c r="B10" i="13" s="1"/>
  <c r="E11" i="12" l="1"/>
  <c r="B11" i="14"/>
  <c r="E12" i="12"/>
  <c r="F12" i="12" s="1"/>
  <c r="B46" i="13"/>
  <c r="B8" i="13" s="1"/>
  <c r="E50" i="13" l="1"/>
  <c r="B11" i="13" s="1"/>
  <c r="F11" i="12"/>
  <c r="D10" i="1" l="1"/>
  <c r="D17" i="12" s="1"/>
  <c r="F17" i="12" s="1"/>
  <c r="D9" i="1"/>
  <c r="C17" i="12" s="1"/>
  <c r="D13" i="1" l="1"/>
  <c r="C13" i="11"/>
  <c r="B13" i="11"/>
  <c r="B13" i="8" l="1"/>
  <c r="C13" i="8"/>
  <c r="D13" i="8"/>
  <c r="C13" i="7"/>
  <c r="D13" i="7"/>
  <c r="B13" i="6"/>
  <c r="C13" i="6"/>
  <c r="D13" i="6"/>
  <c r="B13" i="5"/>
  <c r="C13" i="5"/>
  <c r="B13" i="4"/>
  <c r="C13" i="4"/>
  <c r="D13" i="4"/>
  <c r="C13" i="3"/>
  <c r="D13" i="3"/>
  <c r="D13" i="5" l="1"/>
</calcChain>
</file>

<file path=xl/sharedStrings.xml><?xml version="1.0" encoding="utf-8"?>
<sst xmlns="http://schemas.openxmlformats.org/spreadsheetml/2006/main" count="355" uniqueCount="115">
  <si>
    <t>Secretaría de Planeación y Desarrollo Institucional</t>
  </si>
  <si>
    <t>Dirección de Evaluación Institucional</t>
  </si>
  <si>
    <t>COSTO DOCENTE (%)</t>
  </si>
  <si>
    <t>Año</t>
  </si>
  <si>
    <t>Gasto total ejercido</t>
  </si>
  <si>
    <t>Gasto Ejercido en docentes</t>
  </si>
  <si>
    <t>Costo docente (%)</t>
  </si>
  <si>
    <t>Oficinas Nacionales</t>
  </si>
  <si>
    <t>Fuente: Dirección de Administración Financiera</t>
  </si>
  <si>
    <t>Presupuesto
Ejercido Total</t>
  </si>
  <si>
    <t>Presupuesto Reprogramado total</t>
  </si>
  <si>
    <t>EVOLUCIÓN DEL PRESUPUESTO REPROGRAMADO TOTAL (%)</t>
  </si>
  <si>
    <t>Presupuesto Ejercido (Recursos Fiscales)</t>
  </si>
  <si>
    <t>Presupuesto Reprogramado
(Recursos Fiscales)</t>
  </si>
  <si>
    <t>EVOLUCIÓN DEL PRESUPUESTO REPROGRAMADO (%)</t>
  </si>
  <si>
    <t>Presupuesto Ejercido (Gasto Corriente)</t>
  </si>
  <si>
    <t>Presupuesto Reprogramado
(Gasto Corriente)</t>
  </si>
  <si>
    <t>EVOLUCIÓN DEL GASTO CORRIENTE (%)</t>
  </si>
  <si>
    <t>Presupuesto Ejercido (Gasto de Inversión)</t>
  </si>
  <si>
    <t>Presupuesto Reprogramado
(Gasto de Inversión)</t>
  </si>
  <si>
    <t>EVOLUCIÓN DEL GASTO DE INVERSIÓN (%)</t>
  </si>
  <si>
    <t>Ingresos Propios ejercidos</t>
  </si>
  <si>
    <t>Presupuesto Ejercido Total</t>
  </si>
  <si>
    <t>AUTOFINANCIAMIENTO (%)</t>
  </si>
  <si>
    <t>Ingresos Propios captados</t>
  </si>
  <si>
    <t>Ingresos Propios Programados</t>
  </si>
  <si>
    <t>CAPTACIÓN DE INGRESOS PROPIOS (%)</t>
  </si>
  <si>
    <t>Presupuesto Ejercido
(Partidas Restringidas)</t>
  </si>
  <si>
    <t>Presupuesto reprogramado (partidas restringidas)</t>
  </si>
  <si>
    <t>CUMPLIMIENTO DE NORMATIVIDAD DE PARTIDAS RESTRINGIDAS (%)</t>
  </si>
  <si>
    <t>No.</t>
  </si>
  <si>
    <t>INDICADOR</t>
  </si>
  <si>
    <t>INDICADORES EDUCATIVOS</t>
  </si>
  <si>
    <t>Personas Capacitadas</t>
  </si>
  <si>
    <t>Servicios Tecnológicos Proporcionados</t>
  </si>
  <si>
    <t>INDICADORES FINANCIEROS RAMO 11</t>
  </si>
  <si>
    <t>Costo Docente (%)</t>
  </si>
  <si>
    <t>Evolución del Presupuesto Reprogramado Total (%)</t>
  </si>
  <si>
    <t>Evolución del Presupuesto Reprogramado (%)</t>
  </si>
  <si>
    <t>Evolución del Gasto Corriente (%)</t>
  </si>
  <si>
    <t>Evolución del Gasto de Inversión (%)</t>
  </si>
  <si>
    <t>Autofinanciamiento (%)</t>
  </si>
  <si>
    <t>Captación de Ingresos Propios (%)</t>
  </si>
  <si>
    <t>Cumplimiento de Normatividad de Partidas Restringidas (%)</t>
  </si>
  <si>
    <t>PERSONAS CAPACITADAS</t>
  </si>
  <si>
    <t>Valor</t>
  </si>
  <si>
    <t>Aguascalientes</t>
  </si>
  <si>
    <t>Baja California</t>
  </si>
  <si>
    <t>Baja California Sur</t>
  </si>
  <si>
    <t>Campeche</t>
  </si>
  <si>
    <t>Chiapas</t>
  </si>
  <si>
    <t>Chihuahua</t>
  </si>
  <si>
    <t>Colima</t>
  </si>
  <si>
    <t>Durango</t>
  </si>
  <si>
    <t>Guanajuato</t>
  </si>
  <si>
    <t>Guerrero</t>
  </si>
  <si>
    <t>Hidalgo</t>
  </si>
  <si>
    <t>Jalisco</t>
  </si>
  <si>
    <t>México</t>
  </si>
  <si>
    <t>Morelos</t>
  </si>
  <si>
    <t>Nayarit</t>
  </si>
  <si>
    <t>Nuevo León</t>
  </si>
  <si>
    <t>Puebla</t>
  </si>
  <si>
    <t>Quintana Roo</t>
  </si>
  <si>
    <t>San Luis Potosí</t>
  </si>
  <si>
    <t>Sinaloa</t>
  </si>
  <si>
    <t>Sonora</t>
  </si>
  <si>
    <t>Tabasco</t>
  </si>
  <si>
    <t>Tamaulipas</t>
  </si>
  <si>
    <t>Tlaxcala</t>
  </si>
  <si>
    <t>Yucatán</t>
  </si>
  <si>
    <t>Zacatecas</t>
  </si>
  <si>
    <t>Federal</t>
  </si>
  <si>
    <t>Oaxaca</t>
  </si>
  <si>
    <t>Coahuila</t>
  </si>
  <si>
    <t>Michoacán</t>
  </si>
  <si>
    <t>Querétaro</t>
  </si>
  <si>
    <t>Veracruz</t>
  </si>
  <si>
    <t>Distrito Federal</t>
  </si>
  <si>
    <t>Total</t>
  </si>
  <si>
    <t>2018-2019</t>
  </si>
  <si>
    <t>CERTIFICACIÓN DE COMPETENCIAS (%)</t>
  </si>
  <si>
    <t>COBERTURA DE BECADOS EXTERNOS (%)</t>
  </si>
  <si>
    <t>ALUMNOS BECADOS (%)</t>
  </si>
  <si>
    <t>Sistema CONALEP</t>
  </si>
  <si>
    <t>Colegios Estatales</t>
  </si>
  <si>
    <t>Planteles Federales</t>
  </si>
  <si>
    <t>Dif. 2018-2019</t>
  </si>
  <si>
    <t>SERVICIOS TECNOLÓGICOS PROPORCIONADOS</t>
  </si>
  <si>
    <t>Certificación de Competencias</t>
  </si>
  <si>
    <t>Cobertura de Becados Externos (%)</t>
  </si>
  <si>
    <t>Fuente: Dirección de Servicios Educativos</t>
  </si>
  <si>
    <t>2019*</t>
  </si>
  <si>
    <t>* Durante el primer semestre del ejercicio fiscal 2019 no se han otorgado becas por lo que no se cuenta con Alumnos Becados, toda vez con fecha 4 de abril de 2019 se realizó la Primera Sesión Ordinaria del Comité Nacional de Becas, en la que los integrantes del comité acordaron realizar la consulta con la Subsecretaría de Educación Media Superior para la definición normativa del ejercicio del presupuesto autorizado al Programa, ya que actualmente los alumnos reciben el beneficio del Programa de Becas para el Bienestar Benito Juárez, y conforme a lo establecido en las Reglas de Operación del Programa no se podrán otorgar dos apoyos económico pagados con recursos de origen federal, con el mismo objetivo y conforme a lo establecido en el decreto por el que se crea la Coordinación Nacional de Becas para el Bienestar Benito Juárez, establece en el artículo segundo transitorio que: Las Becas para el Bienestar Benito Juárez a que se refiere el presente Decreto, se ejecutarán con cargo a los recursos aprobados para los Programas Presupuestarios: i) S243 “Programa Nacional de Becas, de educación básica y media superior y superior”.</t>
  </si>
  <si>
    <t>Externos</t>
  </si>
  <si>
    <t>Evolución del Presupuesto Reprogramado (%)
(Recursos fiscales)</t>
  </si>
  <si>
    <t>Autofinancimiento (%)</t>
  </si>
  <si>
    <t>Cumplimiento de Partidas Restringidas (%)</t>
  </si>
  <si>
    <t>Fuente: Dirección de Administración Financiera; fecha se corte 30 de junio de 2019</t>
  </si>
  <si>
    <t>INDICADORES DEL SISTEMA CONALEP 2019</t>
  </si>
  <si>
    <t>Diferencia 2018-2019</t>
  </si>
  <si>
    <t>Cifras al Tercer Trimestre  de cada Ejercicio Fiscal</t>
  </si>
  <si>
    <t>Cifras en miles de pesos al Tercer Trimestre  de cada Ejercicio Fiscal</t>
  </si>
  <si>
    <t>Ciudad de México</t>
  </si>
  <si>
    <t>2016-2017.2</t>
  </si>
  <si>
    <t>2017-2018.2</t>
  </si>
  <si>
    <t>REPROBACIÓN (%)</t>
  </si>
  <si>
    <t>2018-2019.2*</t>
  </si>
  <si>
    <t>Fuente: Dirección de Acreditación y Operación de Centros de Evaluación
Fecha de corte: 30 de septiembre de 2019</t>
  </si>
  <si>
    <t>Fuente: Dirección de Servicios Tecnológicos y Capacitación, SECyT
Fecha de corte: 30 de septiembre de 2019</t>
  </si>
  <si>
    <t>Reprobación*</t>
  </si>
  <si>
    <t>* Información preliminar</t>
  </si>
  <si>
    <t>*Información preliminar con corte al 30 de agosto 2019</t>
  </si>
  <si>
    <t>Fuente: Dirección de Vinculación Institucional, Sistema de Información Ejecutiva (SIE)
Fecha de Corte: 30 de septiembre de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</si>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</sst>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quot;$&quot;* #,##0.0_-;\-&quot;$&quot;* #,##0.0_-;_-&quot;$&quot;* &quot;-&quot;?_-;_-@_-"/>
    <numFmt numFmtId="166" formatCode="#,##0.0"/>
    <numFmt numFmtId="167" formatCode="0.0_ ;\-0.0\ "/>
    <numFmt numFmtId="168" formatCode="0.0%"/>
  </numFmts>
  <fonts count="34" x14ac:knownFonts="1">
    <font>
      <sz val="11"/>
      <color theme="1"/>
      <name val="Calibri"/>
      <family val="2"/>
      <scheme val="minor"/>
    </font>
    <font>
      <sz val="11"/>
      <color theme="0"/>
      <name val="Calibri"/>
      <family val="2"/>
      <scheme val="minor"/>
    </font>
    <font>
      <sz val="10"/>
      <name val="Arial"/>
      <family val="2"/>
    </font>
    <font>
      <sz val="8"/>
      <name val="Montserrat ExtraBold"/>
    </font>
    <font>
      <b/>
      <sz val="7"/>
      <name val="Montserrat"/>
    </font>
    <font>
      <b/>
      <sz val="10"/>
      <color theme="1"/>
      <name val="Montserrat"/>
    </font>
    <font>
      <b/>
      <sz val="8"/>
      <color theme="1"/>
      <name val="Montserrat"/>
    </font>
    <font>
      <sz val="12"/>
      <name val="Montserrat"/>
    </font>
    <font>
      <sz val="12"/>
      <color indexed="8"/>
      <name val="Montserrat"/>
    </font>
    <font>
      <b/>
      <sz val="8"/>
      <color indexed="8"/>
      <name val="Montserrat"/>
    </font>
    <font>
      <sz val="9"/>
      <color theme="1"/>
      <name val="Montserrat"/>
    </font>
    <font>
      <sz val="10"/>
      <color theme="1"/>
      <name val="Montserrat"/>
    </font>
    <font>
      <sz val="10"/>
      <name val="Montserrat"/>
    </font>
    <font>
      <sz val="10"/>
      <color theme="1"/>
      <name val="Calibri"/>
      <family val="2"/>
      <scheme val="minor"/>
    </font>
    <font>
      <b/>
      <sz val="10"/>
      <color theme="1"/>
      <name val="Calibri"/>
      <family val="2"/>
      <scheme val="minor"/>
    </font>
    <font>
      <sz val="6"/>
      <color theme="1"/>
      <name val="Montserrat"/>
    </font>
    <font>
      <b/>
      <sz val="9"/>
      <color theme="1"/>
      <name val="Montserrat"/>
    </font>
    <font>
      <sz val="11"/>
      <color theme="1"/>
      <name val="Calibri"/>
      <family val="2"/>
      <scheme val="minor"/>
    </font>
    <font>
      <i/>
      <sz val="10"/>
      <color indexed="57"/>
      <name val="Montserrat"/>
    </font>
    <font>
      <b/>
      <sz val="11"/>
      <name val="Montserrat"/>
    </font>
    <font>
      <b/>
      <sz val="10"/>
      <name val="Montserrat"/>
    </font>
    <font>
      <b/>
      <sz val="8"/>
      <name val="Montserrat"/>
    </font>
    <font>
      <sz val="8"/>
      <name val="Montserrat"/>
    </font>
    <font>
      <sz val="7"/>
      <name val="Montserrat"/>
    </font>
    <font>
      <i/>
      <sz val="11"/>
      <name val="Montserrat"/>
    </font>
    <font>
      <sz val="11"/>
      <name val="Montserrat"/>
    </font>
    <font>
      <sz val="11"/>
      <color theme="1"/>
      <name val="Montserrat"/>
    </font>
    <font>
      <b/>
      <sz val="10"/>
      <color theme="1"/>
      <name val="Arial"/>
      <family val="2"/>
    </font>
    <font>
      <sz val="12"/>
      <color theme="1"/>
      <name val="Montserrat"/>
    </font>
    <font>
      <b/>
      <sz val="9"/>
      <color indexed="8"/>
      <name val="Montserrat"/>
    </font>
    <font>
      <sz val="9"/>
      <color indexed="8"/>
      <name val="Montserrat"/>
    </font>
    <font>
      <sz val="7"/>
      <color theme="1"/>
      <name val="Montserrat"/>
    </font>
    <font>
      <i/>
      <sz val="7"/>
      <color theme="1"/>
      <name val="Montserrat"/>
    </font>
    <font>
      <b/>
      <sz val="9"/>
      <name val="Montserrat"/>
    </font>
  </fonts>
  <fills count="11">
    <fill>
      <patternFill patternType="none"/>
    </fill>
    <fill>
      <patternFill patternType="gray125"/>
    </fill>
    <fill>
      <patternFill patternType="solid">
        <fgColor theme="6"/>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s>
  <borders count="21">
    <border>
      <left/>
      <right/>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14996795556505021"/>
      </top>
      <bottom style="thin">
        <color theme="0" tint="-0.499984740745262"/>
      </bottom>
      <diagonal/>
    </border>
    <border>
      <left/>
      <right/>
      <top style="thin">
        <color theme="0" tint="-0.14996795556505021"/>
      </top>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bottom style="thin">
        <color theme="2" tint="-0.499984740745262"/>
      </bottom>
      <diagonal/>
    </border>
    <border>
      <left/>
      <right/>
      <top style="thin">
        <color theme="0" tint="-0.14996795556505021"/>
      </top>
      <bottom style="thin">
        <color theme="2" tint="-0.499984740745262"/>
      </bottom>
      <diagonal/>
    </border>
    <border>
      <left/>
      <right/>
      <top style="thin">
        <color theme="0" tint="-0.499984740745262"/>
      </top>
      <bottom style="thin">
        <color theme="2" tint="-0.499984740745262"/>
      </bottom>
      <diagonal/>
    </border>
    <border>
      <left/>
      <right/>
      <top style="thin">
        <color theme="2" tint="-0.499984740745262"/>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s>
  <cellStyleXfs count="7">
    <xf numFmtId="0" fontId="0" fillId="0" borderId="0"/>
    <xf numFmtId="0" fontId="1" fillId="2" borderId="0" applyNumberFormat="0" applyBorder="0" applyAlignment="0" applyProtection="0"/>
    <xf numFmtId="0" fontId="2" fillId="0" borderId="0"/>
    <xf numFmtId="0" fontId="2" fillId="0" borderId="0"/>
    <xf numFmtId="9" fontId="17" fillId="0" borderId="0" applyFont="0" applyFill="0" applyBorder="0" applyAlignment="0" applyProtection="0"/>
    <xf numFmtId="0" fontId="1" fillId="5" borderId="0" applyNumberFormat="0" applyBorder="0" applyAlignment="0" applyProtection="0"/>
    <xf numFmtId="0" fontId="17" fillId="6" borderId="0" applyNumberFormat="0" applyBorder="0" applyAlignment="0" applyProtection="0"/>
  </cellStyleXfs>
  <cellXfs count="145">
    <xf numFmtId="0" fontId="0" fillId="0" borderId="0" xfId="0"/>
    <xf numFmtId="0" fontId="0" fillId="0" borderId="0" xfId="0" applyAlignment="1">
      <alignment horizontal="center"/>
    </xf>
    <xf numFmtId="0" fontId="3" fillId="0" borderId="0" xfId="2" applyFont="1" applyAlignment="1">
      <alignment horizontal="right"/>
    </xf>
    <xf numFmtId="0" fontId="4" fillId="0" borderId="0" xfId="2" applyFont="1" applyAlignment="1">
      <alignment horizontal="right"/>
    </xf>
    <xf numFmtId="0" fontId="5" fillId="3" borderId="0" xfId="1" applyFont="1" applyFill="1" applyBorder="1" applyAlignment="1">
      <alignment horizontal="centerContinuous" vertical="center" readingOrder="1"/>
    </xf>
    <xf numFmtId="0" fontId="6" fillId="0" borderId="0" xfId="0" applyFont="1"/>
    <xf numFmtId="0" fontId="7" fillId="0" borderId="0" xfId="0" applyFont="1" applyFill="1" applyAlignment="1">
      <alignment horizontal="center" vertical="center"/>
    </xf>
    <xf numFmtId="0" fontId="8" fillId="0" borderId="0" xfId="0" applyFont="1" applyFill="1" applyBorder="1" applyAlignment="1">
      <alignment horizontal="center"/>
    </xf>
    <xf numFmtId="164" fontId="9" fillId="0" borderId="0" xfId="0" applyNumberFormat="1" applyFont="1" applyFill="1" applyBorder="1" applyAlignment="1">
      <alignment horizontal="center"/>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left"/>
    </xf>
    <xf numFmtId="165" fontId="11" fillId="0" borderId="0" xfId="0" applyNumberFormat="1" applyFont="1"/>
    <xf numFmtId="166" fontId="11" fillId="0" borderId="0" xfId="0" applyNumberFormat="1" applyFont="1"/>
    <xf numFmtId="0" fontId="10" fillId="0" borderId="0" xfId="0" applyFont="1"/>
    <xf numFmtId="0" fontId="13" fillId="0" borderId="0" xfId="0" applyFont="1"/>
    <xf numFmtId="0" fontId="14" fillId="0" borderId="0" xfId="0" applyFont="1"/>
    <xf numFmtId="0" fontId="5" fillId="3" borderId="0" xfId="0" applyFont="1" applyFill="1" applyAlignment="1">
      <alignment horizontal="center"/>
    </xf>
    <xf numFmtId="166" fontId="5" fillId="3" borderId="0" xfId="0" applyNumberFormat="1" applyFont="1" applyFill="1"/>
    <xf numFmtId="0" fontId="15" fillId="0" borderId="0" xfId="0" applyFont="1" applyAlignment="1">
      <alignment horizontal="centerContinuous"/>
    </xf>
    <xf numFmtId="0" fontId="16" fillId="0" borderId="1" xfId="0" applyFont="1" applyBorder="1" applyAlignment="1">
      <alignment horizontal="center" vertical="center" wrapText="1"/>
    </xf>
    <xf numFmtId="165" fontId="11" fillId="4" borderId="3" xfId="0" applyNumberFormat="1" applyFont="1" applyFill="1" applyBorder="1"/>
    <xf numFmtId="0" fontId="11" fillId="0" borderId="2" xfId="0" applyFont="1" applyBorder="1" applyAlignment="1">
      <alignment horizontal="center"/>
    </xf>
    <xf numFmtId="165" fontId="11" fillId="0" borderId="2" xfId="0" applyNumberFormat="1" applyFont="1" applyBorder="1"/>
    <xf numFmtId="0" fontId="11" fillId="4" borderId="3" xfId="0" applyFont="1" applyFill="1" applyBorder="1" applyAlignment="1">
      <alignment horizontal="center"/>
    </xf>
    <xf numFmtId="0" fontId="0" fillId="0" borderId="0" xfId="0" applyAlignment="1">
      <alignment wrapText="1"/>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167" fontId="11" fillId="4" borderId="3" xfId="0" applyNumberFormat="1" applyFont="1" applyFill="1" applyBorder="1"/>
    <xf numFmtId="167" fontId="11" fillId="0" borderId="2" xfId="0" applyNumberFormat="1" applyFont="1" applyBorder="1"/>
    <xf numFmtId="0" fontId="16" fillId="0" borderId="1" xfId="0" applyFont="1" applyBorder="1" applyAlignment="1">
      <alignment horizontal="center" vertical="center"/>
    </xf>
    <xf numFmtId="0" fontId="11" fillId="4" borderId="3" xfId="0" applyNumberFormat="1" applyFont="1" applyFill="1" applyBorder="1" applyAlignment="1">
      <alignment horizontal="center"/>
    </xf>
    <xf numFmtId="0" fontId="12" fillId="0" borderId="0" xfId="2" applyFont="1"/>
    <xf numFmtId="0" fontId="18" fillId="0" borderId="0" xfId="2" applyFont="1" applyAlignment="1">
      <alignment vertical="center"/>
    </xf>
    <xf numFmtId="0" fontId="12" fillId="0" borderId="0" xfId="2" applyFont="1" applyAlignment="1">
      <alignment vertical="center"/>
    </xf>
    <xf numFmtId="0" fontId="19" fillId="0" borderId="0" xfId="1" applyFont="1" applyFill="1" applyBorder="1" applyAlignment="1">
      <alignment horizontal="center" vertical="center" wrapText="1"/>
    </xf>
    <xf numFmtId="0" fontId="20" fillId="7" borderId="7" xfId="1" applyFont="1" applyFill="1" applyBorder="1" applyAlignment="1">
      <alignment horizontal="center" vertical="center" wrapText="1"/>
    </xf>
    <xf numFmtId="0" fontId="22" fillId="0" borderId="7" xfId="5" applyFont="1" applyFill="1" applyBorder="1" applyAlignment="1">
      <alignment horizontal="center" vertical="center"/>
    </xf>
    <xf numFmtId="3" fontId="22" fillId="0" borderId="7" xfId="5" applyNumberFormat="1" applyFont="1" applyFill="1" applyBorder="1" applyAlignment="1">
      <alignment horizontal="right" vertical="center"/>
    </xf>
    <xf numFmtId="166" fontId="22" fillId="0" borderId="7" xfId="4" applyNumberFormat="1" applyFont="1" applyFill="1" applyBorder="1" applyAlignment="1">
      <alignment horizontal="right" vertical="center"/>
    </xf>
    <xf numFmtId="0" fontId="23" fillId="0" borderId="0" xfId="5" applyFont="1" applyFill="1" applyBorder="1" applyAlignment="1">
      <alignment vertical="center"/>
    </xf>
    <xf numFmtId="0" fontId="23" fillId="0" borderId="0" xfId="5" applyFont="1" applyFill="1" applyBorder="1" applyAlignment="1">
      <alignment vertical="center" wrapText="1"/>
    </xf>
    <xf numFmtId="3" fontId="23" fillId="0" borderId="0" xfId="5" applyNumberFormat="1" applyFont="1" applyFill="1" applyBorder="1" applyAlignment="1">
      <alignment vertical="center"/>
    </xf>
    <xf numFmtId="0" fontId="23" fillId="0" borderId="0" xfId="2" applyFont="1"/>
    <xf numFmtId="0" fontId="24" fillId="0" borderId="0" xfId="2" applyFont="1" applyAlignment="1">
      <alignment vertical="center"/>
    </xf>
    <xf numFmtId="0" fontId="25" fillId="0" borderId="0" xfId="2" applyFont="1"/>
    <xf numFmtId="0" fontId="26" fillId="0" borderId="0" xfId="0" applyFont="1" applyAlignment="1">
      <alignment horizontal="center"/>
    </xf>
    <xf numFmtId="0" fontId="26" fillId="0" borderId="0" xfId="0" applyFont="1"/>
    <xf numFmtId="0" fontId="27" fillId="3" borderId="0" xfId="1" applyFont="1" applyFill="1" applyBorder="1" applyAlignment="1">
      <alignment horizontal="centerContinuous" vertical="center" readingOrder="1"/>
    </xf>
    <xf numFmtId="0" fontId="28" fillId="0" borderId="0" xfId="0" applyFont="1"/>
    <xf numFmtId="0" fontId="29" fillId="3" borderId="0" xfId="0" applyFont="1" applyFill="1" applyBorder="1" applyAlignment="1">
      <alignment horizontal="center" vertical="center" wrapText="1"/>
    </xf>
    <xf numFmtId="0" fontId="26" fillId="0" borderId="0" xfId="0" applyFont="1" applyFill="1" applyAlignment="1">
      <alignment horizontal="center"/>
    </xf>
    <xf numFmtId="0" fontId="0" fillId="0" borderId="0" xfId="0" applyFont="1"/>
    <xf numFmtId="0" fontId="30" fillId="0" borderId="0" xfId="0" applyFont="1" applyFill="1" applyBorder="1" applyAlignment="1">
      <alignment horizontal="center"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horizontal="center" vertical="center" wrapText="1"/>
    </xf>
    <xf numFmtId="0" fontId="6" fillId="0" borderId="0" xfId="0" applyFont="1" applyAlignment="1">
      <alignment horizontal="center"/>
    </xf>
    <xf numFmtId="3" fontId="16" fillId="0" borderId="0" xfId="0" applyNumberFormat="1" applyFont="1"/>
    <xf numFmtId="0" fontId="16" fillId="0" borderId="0" xfId="0" applyFont="1"/>
    <xf numFmtId="3" fontId="16" fillId="0" borderId="0" xfId="0" applyNumberFormat="1" applyFont="1" applyBorder="1" applyAlignment="1">
      <alignment horizontal="center" vertical="center"/>
    </xf>
    <xf numFmtId="3" fontId="10" fillId="0" borderId="0" xfId="0" applyNumberFormat="1" applyFont="1" applyBorder="1"/>
    <xf numFmtId="0" fontId="16" fillId="0" borderId="8" xfId="0" applyFont="1" applyBorder="1" applyAlignment="1">
      <alignment horizontal="center" vertical="center"/>
    </xf>
    <xf numFmtId="3" fontId="16" fillId="0" borderId="0" xfId="0" applyNumberFormat="1" applyFont="1" applyBorder="1"/>
    <xf numFmtId="3" fontId="10" fillId="8" borderId="0" xfId="0" applyNumberFormat="1" applyFont="1" applyFill="1" applyBorder="1"/>
    <xf numFmtId="0" fontId="16" fillId="0" borderId="9" xfId="0" applyFont="1" applyBorder="1" applyAlignment="1">
      <alignment horizontal="center" vertical="center"/>
    </xf>
    <xf numFmtId="3" fontId="10" fillId="8" borderId="11" xfId="0" applyNumberFormat="1" applyFont="1" applyFill="1" applyBorder="1"/>
    <xf numFmtId="3" fontId="10" fillId="8" borderId="10" xfId="0" applyNumberFormat="1" applyFont="1" applyFill="1" applyBorder="1"/>
    <xf numFmtId="3" fontId="10" fillId="0" borderId="10" xfId="0" applyNumberFormat="1" applyFont="1" applyBorder="1"/>
    <xf numFmtId="0" fontId="16" fillId="0" borderId="13" xfId="0" applyFont="1" applyBorder="1" applyAlignment="1">
      <alignment horizontal="center" vertical="center"/>
    </xf>
    <xf numFmtId="3" fontId="16" fillId="0" borderId="10" xfId="0" applyNumberFormat="1" applyFont="1" applyBorder="1" applyAlignment="1">
      <alignment horizontal="left" vertical="center"/>
    </xf>
    <xf numFmtId="3" fontId="10" fillId="0" borderId="11" xfId="0" applyNumberFormat="1" applyFont="1" applyBorder="1"/>
    <xf numFmtId="3" fontId="10" fillId="8" borderId="12" xfId="0" applyNumberFormat="1" applyFont="1" applyFill="1" applyBorder="1"/>
    <xf numFmtId="3" fontId="16" fillId="8" borderId="10" xfId="0" applyNumberFormat="1" applyFont="1" applyFill="1" applyBorder="1"/>
    <xf numFmtId="3" fontId="16" fillId="8" borderId="12" xfId="0" applyNumberFormat="1" applyFont="1" applyFill="1" applyBorder="1"/>
    <xf numFmtId="3" fontId="16" fillId="8" borderId="0" xfId="0" applyNumberFormat="1" applyFont="1" applyFill="1" applyBorder="1"/>
    <xf numFmtId="3" fontId="16" fillId="8" borderId="11" xfId="0" applyNumberFormat="1" applyFont="1" applyFill="1" applyBorder="1"/>
    <xf numFmtId="0" fontId="10" fillId="0" borderId="0" xfId="0" applyFont="1" applyBorder="1"/>
    <xf numFmtId="3" fontId="16" fillId="0" borderId="10" xfId="0" applyNumberFormat="1" applyFont="1" applyBorder="1" applyAlignment="1">
      <alignment horizontal="center" vertical="center"/>
    </xf>
    <xf numFmtId="3" fontId="16" fillId="0" borderId="14" xfId="0" applyNumberFormat="1" applyFont="1" applyBorder="1" applyAlignment="1">
      <alignment horizontal="center" vertical="center"/>
    </xf>
    <xf numFmtId="3" fontId="10" fillId="8" borderId="0" xfId="0" applyNumberFormat="1" applyFont="1" applyFill="1" applyBorder="1" applyAlignment="1">
      <alignment horizontal="center"/>
    </xf>
    <xf numFmtId="3" fontId="10" fillId="8" borderId="11" xfId="0" applyNumberFormat="1" applyFont="1" applyFill="1" applyBorder="1" applyAlignment="1">
      <alignment horizontal="center"/>
    </xf>
    <xf numFmtId="3" fontId="10" fillId="0" borderId="10" xfId="0" applyNumberFormat="1" applyFont="1" applyBorder="1" applyAlignment="1">
      <alignment horizontal="center"/>
    </xf>
    <xf numFmtId="166" fontId="10" fillId="8" borderId="11" xfId="0" applyNumberFormat="1" applyFont="1" applyFill="1" applyBorder="1"/>
    <xf numFmtId="166" fontId="10" fillId="8" borderId="10" xfId="0" applyNumberFormat="1" applyFont="1" applyFill="1" applyBorder="1"/>
    <xf numFmtId="166" fontId="10" fillId="0" borderId="10" xfId="0" applyNumberFormat="1" applyFont="1" applyBorder="1"/>
    <xf numFmtId="166" fontId="10" fillId="8" borderId="12" xfId="0" applyNumberFormat="1" applyFont="1" applyFill="1" applyBorder="1"/>
    <xf numFmtId="166" fontId="10" fillId="8" borderId="0" xfId="0" applyNumberFormat="1" applyFont="1" applyFill="1" applyBorder="1"/>
    <xf numFmtId="166" fontId="16" fillId="8" borderId="12" xfId="0" applyNumberFormat="1" applyFont="1" applyFill="1" applyBorder="1"/>
    <xf numFmtId="166" fontId="16" fillId="8" borderId="0" xfId="0" applyNumberFormat="1" applyFont="1" applyFill="1" applyBorder="1"/>
    <xf numFmtId="166" fontId="16" fillId="0" borderId="0" xfId="0" applyNumberFormat="1" applyFont="1"/>
    <xf numFmtId="166" fontId="29" fillId="0" borderId="0" xfId="0" applyNumberFormat="1" applyFont="1" applyFill="1" applyBorder="1" applyAlignment="1">
      <alignment horizontal="right" vertical="center"/>
    </xf>
    <xf numFmtId="166" fontId="10" fillId="0" borderId="0" xfId="0" applyNumberFormat="1" applyFont="1" applyBorder="1"/>
    <xf numFmtId="166" fontId="16" fillId="8" borderId="11" xfId="0" applyNumberFormat="1" applyFont="1" applyFill="1" applyBorder="1"/>
    <xf numFmtId="166" fontId="10" fillId="0" borderId="11" xfId="0" applyNumberFormat="1" applyFont="1" applyBorder="1"/>
    <xf numFmtId="3" fontId="5" fillId="3" borderId="0" xfId="0" applyNumberFormat="1" applyFont="1" applyFill="1"/>
    <xf numFmtId="0" fontId="22" fillId="0" borderId="7" xfId="5" applyFont="1" applyFill="1" applyBorder="1" applyAlignment="1">
      <alignment vertical="center" wrapText="1"/>
    </xf>
    <xf numFmtId="0" fontId="22" fillId="0" borderId="7" xfId="6" applyFont="1" applyFill="1" applyBorder="1" applyAlignment="1">
      <alignment horizontal="center" vertical="center"/>
    </xf>
    <xf numFmtId="0" fontId="22" fillId="0" borderId="7" xfId="6" applyFont="1" applyFill="1" applyBorder="1" applyAlignment="1">
      <alignment horizontal="left" vertical="center" wrapText="1"/>
    </xf>
    <xf numFmtId="3" fontId="16" fillId="0" borderId="0" xfId="0" applyNumberFormat="1" applyFont="1" applyBorder="1" applyAlignment="1">
      <alignment horizontal="right" vertical="center"/>
    </xf>
    <xf numFmtId="0" fontId="22" fillId="10" borderId="7" xfId="5" applyFont="1" applyFill="1" applyBorder="1" applyAlignment="1">
      <alignment horizontal="center" vertical="center"/>
    </xf>
    <xf numFmtId="0" fontId="22" fillId="10" borderId="7" xfId="5" applyFont="1" applyFill="1" applyBorder="1" applyAlignment="1">
      <alignment horizontal="left" vertical="center" wrapText="1"/>
    </xf>
    <xf numFmtId="0" fontId="22" fillId="10" borderId="7" xfId="5" applyFont="1" applyFill="1" applyBorder="1" applyAlignment="1">
      <alignment vertical="center" wrapText="1"/>
    </xf>
    <xf numFmtId="3" fontId="22" fillId="10" borderId="7" xfId="5" applyNumberFormat="1" applyFont="1" applyFill="1" applyBorder="1" applyAlignment="1">
      <alignment horizontal="right" vertical="center"/>
    </xf>
    <xf numFmtId="0" fontId="21" fillId="9" borderId="4" xfId="1" applyFont="1" applyFill="1" applyBorder="1" applyAlignment="1">
      <alignment vertical="center"/>
    </xf>
    <xf numFmtId="0" fontId="4" fillId="9" borderId="5" xfId="1" applyFont="1" applyFill="1" applyBorder="1" applyAlignment="1">
      <alignment vertical="center"/>
    </xf>
    <xf numFmtId="0" fontId="4" fillId="9" borderId="6" xfId="1" applyFont="1" applyFill="1" applyBorder="1" applyAlignment="1">
      <alignment vertical="center"/>
    </xf>
    <xf numFmtId="168" fontId="12" fillId="0" borderId="0" xfId="4" applyNumberFormat="1" applyFont="1"/>
    <xf numFmtId="166" fontId="12" fillId="0" borderId="0" xfId="2" applyNumberFormat="1" applyFont="1"/>
    <xf numFmtId="164" fontId="9" fillId="0" borderId="0" xfId="0" applyNumberFormat="1" applyFont="1" applyFill="1" applyBorder="1" applyAlignment="1">
      <alignment horizontal="center"/>
    </xf>
    <xf numFmtId="0" fontId="6" fillId="0" borderId="0" xfId="0" applyFont="1" applyAlignment="1">
      <alignment horizontal="center"/>
    </xf>
    <xf numFmtId="3" fontId="10" fillId="0" borderId="15" xfId="0" applyNumberFormat="1" applyFont="1" applyBorder="1"/>
    <xf numFmtId="0" fontId="16" fillId="0" borderId="8" xfId="0" applyFont="1" applyBorder="1" applyAlignment="1">
      <alignment horizontal="right" vertical="center"/>
    </xf>
    <xf numFmtId="0" fontId="21" fillId="9" borderId="16" xfId="1" applyFont="1" applyFill="1" applyBorder="1" applyAlignment="1">
      <alignment vertical="center"/>
    </xf>
    <xf numFmtId="0" fontId="20" fillId="9" borderId="17" xfId="1" applyFont="1" applyFill="1" applyBorder="1" applyAlignment="1">
      <alignment vertical="center" wrapText="1"/>
    </xf>
    <xf numFmtId="0" fontId="20" fillId="9" borderId="18" xfId="1" applyFont="1" applyFill="1" applyBorder="1" applyAlignment="1">
      <alignment vertical="center" wrapText="1"/>
    </xf>
    <xf numFmtId="166" fontId="22" fillId="10" borderId="7" xfId="5" applyNumberFormat="1" applyFont="1" applyFill="1" applyBorder="1" applyAlignment="1">
      <alignment horizontal="right" vertical="center"/>
    </xf>
    <xf numFmtId="166" fontId="16" fillId="0" borderId="0" xfId="0" applyNumberFormat="1" applyFont="1" applyBorder="1" applyAlignment="1">
      <alignment horizontal="right" vertical="center"/>
    </xf>
    <xf numFmtId="0" fontId="29"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30" fillId="0" borderId="6" xfId="0" applyFont="1" applyFill="1" applyBorder="1" applyAlignment="1">
      <alignment horizontal="center" vertical="center"/>
    </xf>
    <xf numFmtId="3" fontId="29" fillId="0" borderId="4" xfId="0" applyNumberFormat="1" applyFont="1" applyFill="1" applyBorder="1" applyAlignment="1">
      <alignment horizontal="right" vertical="center"/>
    </xf>
    <xf numFmtId="0" fontId="29" fillId="0" borderId="7" xfId="0" applyFont="1" applyFill="1" applyBorder="1" applyAlignment="1">
      <alignment horizontal="center" vertical="center" wrapText="1"/>
    </xf>
    <xf numFmtId="3" fontId="29" fillId="0" borderId="7" xfId="0" applyNumberFormat="1" applyFont="1" applyFill="1" applyBorder="1" applyAlignment="1">
      <alignment horizontal="right" vertical="center"/>
    </xf>
    <xf numFmtId="166" fontId="22" fillId="0" borderId="7" xfId="4" applyNumberFormat="1" applyFont="1" applyFill="1" applyBorder="1" applyAlignment="1">
      <alignment vertical="center"/>
    </xf>
    <xf numFmtId="166" fontId="22" fillId="10" borderId="7" xfId="4" applyNumberFormat="1" applyFont="1" applyFill="1" applyBorder="1" applyAlignment="1">
      <alignment vertical="center"/>
    </xf>
    <xf numFmtId="164" fontId="9" fillId="0" borderId="0" xfId="0" applyNumberFormat="1" applyFont="1" applyFill="1" applyBorder="1" applyAlignment="1">
      <alignment horizontal="center"/>
    </xf>
    <xf numFmtId="166" fontId="16" fillId="0" borderId="0" xfId="0" applyNumberFormat="1" applyFont="1" applyBorder="1" applyAlignment="1">
      <alignment horizontal="center" vertical="center"/>
    </xf>
    <xf numFmtId="0" fontId="31" fillId="0" borderId="0" xfId="0" applyFont="1" applyAlignment="1">
      <alignment horizontal="left"/>
    </xf>
    <xf numFmtId="0" fontId="33" fillId="0" borderId="5" xfId="1" applyFont="1" applyFill="1" applyBorder="1" applyAlignment="1">
      <alignment horizontal="center" vertical="center"/>
    </xf>
    <xf numFmtId="0" fontId="19" fillId="7" borderId="4" xfId="1" applyFont="1" applyFill="1" applyBorder="1" applyAlignment="1">
      <alignment horizontal="center" vertical="center" wrapText="1"/>
    </xf>
    <xf numFmtId="0" fontId="19" fillId="7" borderId="5" xfId="1" applyFont="1" applyFill="1" applyBorder="1" applyAlignment="1">
      <alignment horizontal="center" vertical="center" wrapText="1"/>
    </xf>
    <xf numFmtId="0" fontId="19" fillId="7" borderId="6" xfId="1" applyFont="1" applyFill="1" applyBorder="1" applyAlignment="1">
      <alignment horizontal="center" vertical="center" wrapText="1"/>
    </xf>
    <xf numFmtId="0" fontId="23" fillId="0" borderId="0" xfId="2" applyFont="1" applyAlignment="1">
      <alignment horizontal="justify" vertical="top" wrapText="1"/>
    </xf>
    <xf numFmtId="0" fontId="6" fillId="0" borderId="0" xfId="0" applyFont="1" applyAlignment="1">
      <alignment horizontal="center" vertical="center"/>
    </xf>
    <xf numFmtId="0" fontId="31" fillId="0" borderId="0" xfId="0" applyFont="1" applyAlignment="1">
      <alignment horizontal="left"/>
    </xf>
    <xf numFmtId="0" fontId="15" fillId="0" borderId="0" xfId="0" applyFont="1" applyAlignment="1">
      <alignment horizontal="left"/>
    </xf>
    <xf numFmtId="0" fontId="31" fillId="0" borderId="0" xfId="0" applyFont="1" applyAlignment="1">
      <alignment horizontal="justify" vertical="top" wrapText="1"/>
    </xf>
    <xf numFmtId="164" fontId="9" fillId="0" borderId="0" xfId="0" applyNumberFormat="1" applyFont="1" applyFill="1" applyBorder="1" applyAlignment="1">
      <alignment horizontal="center"/>
    </xf>
    <xf numFmtId="0" fontId="32" fillId="0" borderId="0" xfId="0" applyFont="1" applyAlignment="1">
      <alignment horizontal="left" wrapText="1"/>
    </xf>
    <xf numFmtId="0" fontId="32" fillId="0" borderId="0" xfId="0" applyFont="1" applyAlignment="1">
      <alignment horizontal="left"/>
    </xf>
    <xf numFmtId="0" fontId="16" fillId="0" borderId="0" xfId="0" applyFont="1" applyAlignment="1">
      <alignment horizontal="center" vertical="center"/>
    </xf>
    <xf numFmtId="0" fontId="16" fillId="3" borderId="0" xfId="1" applyFont="1" applyFill="1" applyBorder="1" applyAlignment="1">
      <alignment horizontal="center" vertical="center" readingOrder="1"/>
    </xf>
    <xf numFmtId="3" fontId="16" fillId="0" borderId="10" xfId="0" applyNumberFormat="1" applyFont="1" applyBorder="1"/>
  </cellXfs>
  <cellStyles count="7">
    <cellStyle name="20% - Énfasis1" xfId="6" builtinId="30"/>
    <cellStyle name="Énfasis1" xfId="5" builtinId="29"/>
    <cellStyle name="Énfasis3" xfId="1" builtinId="37"/>
    <cellStyle name="Normal" xfId="0" builtinId="0"/>
    <cellStyle name="Normal 2" xfId="3"/>
    <cellStyle name="Normal 3 2" xfId="2"/>
    <cellStyle name="Porcentaje" xfId="4" builtinId="5"/>
  </cellStyles>
  <dxfs count="27">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border>
        <bottom style="thin">
          <color theme="0" tint="-0.499984740745262"/>
        </bottom>
      </border>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reprobacion!$A$5</c:f>
              <c:strCache>
                <c:ptCount val="1"/>
                <c:pt idx="0">
                  <c:v>REPROBACIÓN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90BD-4061-A626-55E810DC5F93}"/>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90BD-4061-A626-55E810DC5F93}"/>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reprobacion!$A$8:$A$10</c:f>
              <c:strCache>
                <c:ptCount val="3"/>
                <c:pt idx="0">
                  <c:v>2017</c:v>
                </c:pt>
                <c:pt idx="1">
                  <c:v>2018</c:v>
                </c:pt>
                <c:pt idx="2">
                  <c:v>2019*</c:v>
                </c:pt>
              </c:strCache>
            </c:strRef>
          </c:cat>
          <c:val>
            <c:numRef>
              <c:f>reprobacion!$B$8:$B$10</c:f>
              <c:numCache>
                <c:formatCode>#,##0.0</c:formatCode>
                <c:ptCount val="3"/>
                <c:pt idx="0">
                  <c:v>33.74</c:v>
                </c:pt>
                <c:pt idx="1">
                  <c:v>22.1</c:v>
                </c:pt>
                <c:pt idx="2">
                  <c:v>19.167821864816414</c:v>
                </c:pt>
              </c:numCache>
            </c:numRef>
          </c:val>
          <c:smooth val="1"/>
          <c:extLst>
            <c:ext xmlns:c16="http://schemas.microsoft.com/office/drawing/2014/chart" uri="{C3380CC4-5D6E-409C-BE32-E72D297353CC}">
              <c16:uniqueId val="{00000002-90BD-4061-A626-55E810DC5F93}"/>
            </c:ext>
          </c:extLst>
        </c:ser>
        <c:dLbls>
          <c:dLblPos val="ctr"/>
          <c:showLegendKey val="0"/>
          <c:showVal val="1"/>
          <c:showCatName val="0"/>
          <c:showSerName val="0"/>
          <c:showPercent val="0"/>
          <c:showBubbleSize val="0"/>
        </c:dLbls>
        <c:marker val="1"/>
        <c:smooth val="0"/>
        <c:axId val="316163776"/>
        <c:axId val="316173568"/>
      </c:lineChart>
      <c:catAx>
        <c:axId val="316163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16173568"/>
        <c:crosses val="autoZero"/>
        <c:auto val="1"/>
        <c:lblAlgn val="ctr"/>
        <c:lblOffset val="100"/>
        <c:noMultiLvlLbl val="0"/>
      </c:catAx>
      <c:valAx>
        <c:axId val="316173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16163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egc!$B$7</c:f>
              <c:strCache>
                <c:ptCount val="1"/>
                <c:pt idx="0">
                  <c:v>Presupuesto Reprogramado
(Gasto Corriente)</c:v>
                </c:pt>
              </c:strCache>
            </c:strRef>
          </c:tx>
          <c:spPr>
            <a:solidFill>
              <a:schemeClr val="accent2"/>
            </a:solidFill>
            <a:ln>
              <a:noFill/>
            </a:ln>
            <a:effectLst/>
          </c:spPr>
          <c:invertIfNegative val="0"/>
          <c:cat>
            <c:numRef>
              <c:f>egc!$A$9:$A$11</c:f>
              <c:numCache>
                <c:formatCode>General</c:formatCode>
                <c:ptCount val="3"/>
                <c:pt idx="0">
                  <c:v>2017</c:v>
                </c:pt>
                <c:pt idx="1">
                  <c:v>2018</c:v>
                </c:pt>
                <c:pt idx="2">
                  <c:v>2019</c:v>
                </c:pt>
              </c:numCache>
            </c:numRef>
          </c:cat>
          <c:val>
            <c:numRef>
              <c:f>egc!$B$9:$B$11</c:f>
              <c:numCache>
                <c:formatCode>_-"$"* #,##0.0_-;\-"$"* #,##0.0_-;_-"$"* "-"?_-;_-@_-</c:formatCode>
                <c:ptCount val="3"/>
                <c:pt idx="0">
                  <c:v>1009095.7120000001</c:v>
                </c:pt>
                <c:pt idx="1">
                  <c:v>996966</c:v>
                </c:pt>
                <c:pt idx="2">
                  <c:v>936770.91599999997</c:v>
                </c:pt>
              </c:numCache>
            </c:numRef>
          </c:val>
          <c:extLst>
            <c:ext xmlns:c16="http://schemas.microsoft.com/office/drawing/2014/chart" uri="{C3380CC4-5D6E-409C-BE32-E72D297353CC}">
              <c16:uniqueId val="{00000000-DF48-47E3-A86C-4DBF686207C9}"/>
            </c:ext>
          </c:extLst>
        </c:ser>
        <c:ser>
          <c:idx val="2"/>
          <c:order val="1"/>
          <c:tx>
            <c:strRef>
              <c:f>egc!$C$7</c:f>
              <c:strCache>
                <c:ptCount val="1"/>
                <c:pt idx="0">
                  <c:v>Presupuesto Ejercido (Gasto Corriente)</c:v>
                </c:pt>
              </c:strCache>
            </c:strRef>
          </c:tx>
          <c:spPr>
            <a:solidFill>
              <a:schemeClr val="accent3"/>
            </a:solidFill>
            <a:ln>
              <a:noFill/>
            </a:ln>
            <a:effectLst/>
          </c:spPr>
          <c:invertIfNegative val="0"/>
          <c:cat>
            <c:numRef>
              <c:f>egc!$A$9:$A$11</c:f>
              <c:numCache>
                <c:formatCode>General</c:formatCode>
                <c:ptCount val="3"/>
                <c:pt idx="0">
                  <c:v>2017</c:v>
                </c:pt>
                <c:pt idx="1">
                  <c:v>2018</c:v>
                </c:pt>
                <c:pt idx="2">
                  <c:v>2019</c:v>
                </c:pt>
              </c:numCache>
            </c:numRef>
          </c:cat>
          <c:val>
            <c:numRef>
              <c:f>egc!$C$9:$C$11</c:f>
              <c:numCache>
                <c:formatCode>_-"$"* #,##0.0_-;\-"$"* #,##0.0_-;_-"$"* "-"?_-;_-@_-</c:formatCode>
                <c:ptCount val="3"/>
                <c:pt idx="0">
                  <c:v>998802.51899999997</c:v>
                </c:pt>
                <c:pt idx="1">
                  <c:v>979888</c:v>
                </c:pt>
                <c:pt idx="2">
                  <c:v>930739.30799999996</c:v>
                </c:pt>
              </c:numCache>
            </c:numRef>
          </c:val>
          <c:extLst>
            <c:ext xmlns:c16="http://schemas.microsoft.com/office/drawing/2014/chart" uri="{C3380CC4-5D6E-409C-BE32-E72D297353CC}">
              <c16:uniqueId val="{00000001-DF48-47E3-A86C-4DBF686207C9}"/>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epr!$D$7</c:f>
              <c:strCache>
                <c:ptCount val="1"/>
                <c:pt idx="0">
                  <c:v>Evolución del Presupuesto Reprogramado (%)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egc!$D$9:$D$11</c:f>
              <c:numCache>
                <c:formatCode>0.0_ ;\-0.0\ </c:formatCode>
                <c:ptCount val="3"/>
                <c:pt idx="0">
                  <c:v>98.97995870187583</c:v>
                </c:pt>
                <c:pt idx="1">
                  <c:v>98.287002766393243</c:v>
                </c:pt>
                <c:pt idx="2">
                  <c:v>99.35612774724531</c:v>
                </c:pt>
              </c:numCache>
            </c:numRef>
          </c:cat>
          <c:val>
            <c:numRef>
              <c:f>egc!$D$9:$D$11</c:f>
              <c:numCache>
                <c:formatCode>0.0_ ;\-0.0\ </c:formatCode>
                <c:ptCount val="3"/>
                <c:pt idx="0">
                  <c:v>98.97995870187583</c:v>
                </c:pt>
                <c:pt idx="1">
                  <c:v>98.287002766393243</c:v>
                </c:pt>
                <c:pt idx="2">
                  <c:v>99.35612774724531</c:v>
                </c:pt>
              </c:numCache>
            </c:numRef>
          </c:val>
          <c:smooth val="0"/>
          <c:extLst>
            <c:ext xmlns:c16="http://schemas.microsoft.com/office/drawing/2014/chart" uri="{C3380CC4-5D6E-409C-BE32-E72D297353CC}">
              <c16:uniqueId val="{00000002-DF48-47E3-A86C-4DBF686207C9}"/>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dispUnits>
          <c:builtInUnit val="thousands"/>
        </c:dispUnits>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manualLayout>
          <c:xMode val="edge"/>
          <c:yMode val="edge"/>
          <c:x val="1.1287470645116739E-2"/>
          <c:y val="0.85408309810330307"/>
          <c:w val="0.95549506147257912"/>
          <c:h val="0.1207596691922943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egi!$B$7</c:f>
              <c:strCache>
                <c:ptCount val="1"/>
                <c:pt idx="0">
                  <c:v>Presupuesto Reprogramado
(Gasto de Inversión)</c:v>
                </c:pt>
              </c:strCache>
            </c:strRef>
          </c:tx>
          <c:spPr>
            <a:solidFill>
              <a:schemeClr val="accent2"/>
            </a:solidFill>
            <a:ln>
              <a:noFill/>
            </a:ln>
            <a:effectLst/>
          </c:spPr>
          <c:invertIfNegative val="0"/>
          <c:cat>
            <c:numRef>
              <c:f>egi!$A$9:$A$11</c:f>
              <c:numCache>
                <c:formatCode>General</c:formatCode>
                <c:ptCount val="3"/>
                <c:pt idx="0">
                  <c:v>2017</c:v>
                </c:pt>
                <c:pt idx="1">
                  <c:v>2018</c:v>
                </c:pt>
                <c:pt idx="2">
                  <c:v>2019</c:v>
                </c:pt>
              </c:numCache>
            </c:numRef>
          </c:cat>
          <c:val>
            <c:numRef>
              <c:f>egi!$B$9:$B$11</c:f>
              <c:numCache>
                <c:formatCode>_-"$"* #,##0.0_-;\-"$"* #,##0.0_-;_-"$"* "-"?_-;_-@_-</c:formatCode>
                <c:ptCount val="3"/>
                <c:pt idx="0">
                  <c:v>0</c:v>
                </c:pt>
                <c:pt idx="1">
                  <c:v>22</c:v>
                </c:pt>
                <c:pt idx="2">
                  <c:v>5</c:v>
                </c:pt>
              </c:numCache>
            </c:numRef>
          </c:val>
          <c:extLst>
            <c:ext xmlns:c16="http://schemas.microsoft.com/office/drawing/2014/chart" uri="{C3380CC4-5D6E-409C-BE32-E72D297353CC}">
              <c16:uniqueId val="{00000000-AF58-4FE9-8762-ED53009EA637}"/>
            </c:ext>
          </c:extLst>
        </c:ser>
        <c:ser>
          <c:idx val="2"/>
          <c:order val="1"/>
          <c:tx>
            <c:strRef>
              <c:f>egi!$C$7</c:f>
              <c:strCache>
                <c:ptCount val="1"/>
                <c:pt idx="0">
                  <c:v>Presupuesto Ejercido (Gasto de Inversión)</c:v>
                </c:pt>
              </c:strCache>
            </c:strRef>
          </c:tx>
          <c:spPr>
            <a:solidFill>
              <a:schemeClr val="accent3"/>
            </a:solidFill>
            <a:ln>
              <a:noFill/>
            </a:ln>
            <a:effectLst/>
          </c:spPr>
          <c:invertIfNegative val="0"/>
          <c:cat>
            <c:numRef>
              <c:f>egi!$A$9:$A$11</c:f>
              <c:numCache>
                <c:formatCode>General</c:formatCode>
                <c:ptCount val="3"/>
                <c:pt idx="0">
                  <c:v>2017</c:v>
                </c:pt>
                <c:pt idx="1">
                  <c:v>2018</c:v>
                </c:pt>
                <c:pt idx="2">
                  <c:v>2019</c:v>
                </c:pt>
              </c:numCache>
            </c:numRef>
          </c:cat>
          <c:val>
            <c:numRef>
              <c:f>egi!$C$9:$C$11</c:f>
              <c:numCache>
                <c:formatCode>_-"$"* #,##0.0_-;\-"$"* #,##0.0_-;_-"$"* "-"?_-;_-@_-</c:formatCode>
                <c:ptCount val="3"/>
                <c:pt idx="0">
                  <c:v>0</c:v>
                </c:pt>
                <c:pt idx="1">
                  <c:v>22</c:v>
                </c:pt>
                <c:pt idx="2">
                  <c:v>5</c:v>
                </c:pt>
              </c:numCache>
            </c:numRef>
          </c:val>
          <c:extLst>
            <c:ext xmlns:c16="http://schemas.microsoft.com/office/drawing/2014/chart" uri="{C3380CC4-5D6E-409C-BE32-E72D297353CC}">
              <c16:uniqueId val="{00000001-AF58-4FE9-8762-ED53009EA637}"/>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egi!$D$7</c:f>
              <c:strCache>
                <c:ptCount val="1"/>
                <c:pt idx="0">
                  <c:v>Evolución del Gasto de Inversión (%)</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egi!$D$9:$D$11</c:f>
              <c:numCache>
                <c:formatCode>0.0_ ;\-0.0\ </c:formatCode>
                <c:ptCount val="3"/>
                <c:pt idx="0">
                  <c:v>0</c:v>
                </c:pt>
                <c:pt idx="1">
                  <c:v>100</c:v>
                </c:pt>
                <c:pt idx="2">
                  <c:v>100</c:v>
                </c:pt>
              </c:numCache>
            </c:numRef>
          </c:cat>
          <c:val>
            <c:numRef>
              <c:f>egi!$D$9:$D$11</c:f>
              <c:numCache>
                <c:formatCode>0.0_ ;\-0.0\ </c:formatCode>
                <c:ptCount val="3"/>
                <c:pt idx="0">
                  <c:v>0</c:v>
                </c:pt>
                <c:pt idx="1">
                  <c:v>100</c:v>
                </c:pt>
                <c:pt idx="2">
                  <c:v>100</c:v>
                </c:pt>
              </c:numCache>
            </c:numRef>
          </c:val>
          <c:smooth val="0"/>
          <c:extLst>
            <c:ext xmlns:c16="http://schemas.microsoft.com/office/drawing/2014/chart" uri="{C3380CC4-5D6E-409C-BE32-E72D297353CC}">
              <c16:uniqueId val="{00000002-AF58-4FE9-8762-ED53009EA637}"/>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manualLayout>
          <c:xMode val="edge"/>
          <c:yMode val="edge"/>
          <c:x val="1.1287470645116739E-2"/>
          <c:y val="0.85408309810330307"/>
          <c:w val="0.95549506147257912"/>
          <c:h val="0.1207596691922943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1391766818622"/>
          <c:y val="4.3912175648702596E-2"/>
          <c:w val="0.86636327531426993"/>
          <c:h val="0.75360774513964202"/>
        </c:manualLayout>
      </c:layout>
      <c:barChart>
        <c:barDir val="col"/>
        <c:grouping val="clustered"/>
        <c:varyColors val="0"/>
        <c:ser>
          <c:idx val="1"/>
          <c:order val="0"/>
          <c:tx>
            <c:strRef>
              <c:f>auto!$B$7</c:f>
              <c:strCache>
                <c:ptCount val="1"/>
                <c:pt idx="0">
                  <c:v>Presupuesto Ejercido Total</c:v>
                </c:pt>
              </c:strCache>
            </c:strRef>
          </c:tx>
          <c:spPr>
            <a:solidFill>
              <a:schemeClr val="accent2"/>
            </a:solidFill>
            <a:ln>
              <a:noFill/>
            </a:ln>
            <a:effectLst/>
          </c:spPr>
          <c:invertIfNegative val="0"/>
          <c:cat>
            <c:numRef>
              <c:f>auto!$A$9:$A$11</c:f>
              <c:numCache>
                <c:formatCode>General</c:formatCode>
                <c:ptCount val="3"/>
                <c:pt idx="0">
                  <c:v>2017</c:v>
                </c:pt>
                <c:pt idx="1">
                  <c:v>2018</c:v>
                </c:pt>
                <c:pt idx="2">
                  <c:v>2019</c:v>
                </c:pt>
              </c:numCache>
            </c:numRef>
          </c:cat>
          <c:val>
            <c:numRef>
              <c:f>auto!$B$9:$B$11</c:f>
              <c:numCache>
                <c:formatCode>_-"$"* #,##0.0_-;\-"$"* #,##0.0_-;_-"$"* "-"?_-;_-@_-</c:formatCode>
                <c:ptCount val="3"/>
                <c:pt idx="0">
                  <c:v>998802.51899999997</c:v>
                </c:pt>
                <c:pt idx="1">
                  <c:v>979910</c:v>
                </c:pt>
                <c:pt idx="2">
                  <c:v>930744.07799999998</c:v>
                </c:pt>
              </c:numCache>
            </c:numRef>
          </c:val>
          <c:extLst>
            <c:ext xmlns:c16="http://schemas.microsoft.com/office/drawing/2014/chart" uri="{C3380CC4-5D6E-409C-BE32-E72D297353CC}">
              <c16:uniqueId val="{00000000-9B64-4FD8-A4F7-7C0209CDD905}"/>
            </c:ext>
          </c:extLst>
        </c:ser>
        <c:ser>
          <c:idx val="2"/>
          <c:order val="1"/>
          <c:tx>
            <c:strRef>
              <c:f>auto!$C$7</c:f>
              <c:strCache>
                <c:ptCount val="1"/>
                <c:pt idx="0">
                  <c:v>Ingresos Propios ejercidos</c:v>
                </c:pt>
              </c:strCache>
            </c:strRef>
          </c:tx>
          <c:spPr>
            <a:solidFill>
              <a:schemeClr val="accent3"/>
            </a:solidFill>
            <a:ln>
              <a:noFill/>
            </a:ln>
            <a:effectLst/>
          </c:spPr>
          <c:invertIfNegative val="0"/>
          <c:cat>
            <c:numRef>
              <c:f>auto!$A$9:$A$11</c:f>
              <c:numCache>
                <c:formatCode>General</c:formatCode>
                <c:ptCount val="3"/>
                <c:pt idx="0">
                  <c:v>2017</c:v>
                </c:pt>
                <c:pt idx="1">
                  <c:v>2018</c:v>
                </c:pt>
                <c:pt idx="2">
                  <c:v>2019</c:v>
                </c:pt>
              </c:numCache>
            </c:numRef>
          </c:cat>
          <c:val>
            <c:numRef>
              <c:f>auto!$C$9:$C$11</c:f>
              <c:numCache>
                <c:formatCode>_-"$"* #,##0.0_-;\-"$"* #,##0.0_-;_-"$"* "-"?_-;_-@_-</c:formatCode>
                <c:ptCount val="3"/>
                <c:pt idx="0">
                  <c:v>27359.007000000001</c:v>
                </c:pt>
                <c:pt idx="1">
                  <c:v>19204</c:v>
                </c:pt>
                <c:pt idx="2">
                  <c:v>25363.348000000002</c:v>
                </c:pt>
              </c:numCache>
            </c:numRef>
          </c:val>
          <c:extLst>
            <c:ext xmlns:c16="http://schemas.microsoft.com/office/drawing/2014/chart" uri="{C3380CC4-5D6E-409C-BE32-E72D297353CC}">
              <c16:uniqueId val="{00000001-9B64-4FD8-A4F7-7C0209CDD905}"/>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auto!$D$7</c:f>
              <c:strCache>
                <c:ptCount val="1"/>
                <c:pt idx="0">
                  <c:v>Autofinancimiento (%)</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auto!$D$9:$D$11</c:f>
              <c:numCache>
                <c:formatCode>0.0_ ;\-0.0\ </c:formatCode>
                <c:ptCount val="3"/>
                <c:pt idx="0">
                  <c:v>2.7391808169839029</c:v>
                </c:pt>
                <c:pt idx="1">
                  <c:v>1.9597718157790001</c:v>
                </c:pt>
                <c:pt idx="2">
                  <c:v>2.7250614427223896</c:v>
                </c:pt>
              </c:numCache>
            </c:numRef>
          </c:cat>
          <c:val>
            <c:numRef>
              <c:f>auto!$D$9:$D$11</c:f>
              <c:numCache>
                <c:formatCode>0.0_ ;\-0.0\ </c:formatCode>
                <c:ptCount val="3"/>
                <c:pt idx="0">
                  <c:v>2.7391808169839029</c:v>
                </c:pt>
                <c:pt idx="1">
                  <c:v>1.9597718157790001</c:v>
                </c:pt>
                <c:pt idx="2">
                  <c:v>2.7250614427223896</c:v>
                </c:pt>
              </c:numCache>
            </c:numRef>
          </c:val>
          <c:smooth val="0"/>
          <c:extLst>
            <c:ext xmlns:c16="http://schemas.microsoft.com/office/drawing/2014/chart" uri="{C3380CC4-5D6E-409C-BE32-E72D297353CC}">
              <c16:uniqueId val="{00000002-9B64-4FD8-A4F7-7C0209CDD905}"/>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dispUnits>
          <c:builtInUnit val="thousands"/>
        </c:dispUnits>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manualLayout>
          <c:xMode val="edge"/>
          <c:yMode val="edge"/>
          <c:x val="1.1287470645116739E-2"/>
          <c:y val="0.85408309810330307"/>
          <c:w val="0.95549506147257912"/>
          <c:h val="0.1207596691922943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39356264677446E-2"/>
          <c:y val="4.3912175648702596E-2"/>
          <c:w val="0.8849378367177787"/>
          <c:h val="0.7416316972354503"/>
        </c:manualLayout>
      </c:layout>
      <c:barChart>
        <c:barDir val="col"/>
        <c:grouping val="clustered"/>
        <c:varyColors val="0"/>
        <c:ser>
          <c:idx val="1"/>
          <c:order val="0"/>
          <c:tx>
            <c:strRef>
              <c:f>capip!$B$7</c:f>
              <c:strCache>
                <c:ptCount val="1"/>
                <c:pt idx="0">
                  <c:v>Ingresos Propios Programados</c:v>
                </c:pt>
              </c:strCache>
            </c:strRef>
          </c:tx>
          <c:spPr>
            <a:solidFill>
              <a:schemeClr val="accent2"/>
            </a:solidFill>
            <a:ln>
              <a:noFill/>
            </a:ln>
            <a:effectLst/>
          </c:spPr>
          <c:invertIfNegative val="0"/>
          <c:cat>
            <c:numRef>
              <c:f>capip!$A$9:$A$11</c:f>
              <c:numCache>
                <c:formatCode>General</c:formatCode>
                <c:ptCount val="3"/>
                <c:pt idx="0">
                  <c:v>2017</c:v>
                </c:pt>
                <c:pt idx="1">
                  <c:v>2018</c:v>
                </c:pt>
                <c:pt idx="2">
                  <c:v>2019</c:v>
                </c:pt>
              </c:numCache>
            </c:numRef>
          </c:cat>
          <c:val>
            <c:numRef>
              <c:f>capip!$B$9:$B$11</c:f>
              <c:numCache>
                <c:formatCode>_-"$"* #,##0.0_-;\-"$"* #,##0.0_-;_-"$"* "-"?_-;_-@_-</c:formatCode>
                <c:ptCount val="3"/>
                <c:pt idx="0">
                  <c:v>37652.199999999997</c:v>
                </c:pt>
                <c:pt idx="1">
                  <c:v>36202.904000000002</c:v>
                </c:pt>
                <c:pt idx="2">
                  <c:v>31360.433000000001</c:v>
                </c:pt>
              </c:numCache>
            </c:numRef>
          </c:val>
          <c:extLst>
            <c:ext xmlns:c16="http://schemas.microsoft.com/office/drawing/2014/chart" uri="{C3380CC4-5D6E-409C-BE32-E72D297353CC}">
              <c16:uniqueId val="{00000000-1BC3-4BDA-A816-793FA49B6083}"/>
            </c:ext>
          </c:extLst>
        </c:ser>
        <c:ser>
          <c:idx val="2"/>
          <c:order val="1"/>
          <c:tx>
            <c:strRef>
              <c:f>capip!$C$7</c:f>
              <c:strCache>
                <c:ptCount val="1"/>
                <c:pt idx="0">
                  <c:v>Ingresos Propios captados</c:v>
                </c:pt>
              </c:strCache>
            </c:strRef>
          </c:tx>
          <c:spPr>
            <a:solidFill>
              <a:schemeClr val="accent3"/>
            </a:solidFill>
            <a:ln>
              <a:noFill/>
            </a:ln>
            <a:effectLst/>
          </c:spPr>
          <c:invertIfNegative val="0"/>
          <c:cat>
            <c:numRef>
              <c:f>capip!$A$9:$A$11</c:f>
              <c:numCache>
                <c:formatCode>General</c:formatCode>
                <c:ptCount val="3"/>
                <c:pt idx="0">
                  <c:v>2017</c:v>
                </c:pt>
                <c:pt idx="1">
                  <c:v>2018</c:v>
                </c:pt>
                <c:pt idx="2">
                  <c:v>2019</c:v>
                </c:pt>
              </c:numCache>
            </c:numRef>
          </c:cat>
          <c:val>
            <c:numRef>
              <c:f>capip!$C$9:$C$11</c:f>
              <c:numCache>
                <c:formatCode>_-"$"* #,##0.0_-;\-"$"* #,##0.0_-;_-"$"* "-"?_-;_-@_-</c:formatCode>
                <c:ptCount val="3"/>
                <c:pt idx="0">
                  <c:v>36357.722000000002</c:v>
                </c:pt>
                <c:pt idx="1">
                  <c:v>38547</c:v>
                </c:pt>
                <c:pt idx="2">
                  <c:v>35900.04</c:v>
                </c:pt>
              </c:numCache>
            </c:numRef>
          </c:val>
          <c:extLst>
            <c:ext xmlns:c16="http://schemas.microsoft.com/office/drawing/2014/chart" uri="{C3380CC4-5D6E-409C-BE32-E72D297353CC}">
              <c16:uniqueId val="{00000001-1BC3-4BDA-A816-793FA49B6083}"/>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capip!$D$7</c:f>
              <c:strCache>
                <c:ptCount val="1"/>
                <c:pt idx="0">
                  <c:v>Captación de Ingresos Propios (%)</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capip!$D$9:$D$11</c:f>
              <c:numCache>
                <c:formatCode>0.0_ ;\-0.0\ </c:formatCode>
                <c:ptCount val="3"/>
                <c:pt idx="0">
                  <c:v>96.562012312693554</c:v>
                </c:pt>
                <c:pt idx="1">
                  <c:v>106.47488389329209</c:v>
                </c:pt>
                <c:pt idx="2">
                  <c:v>114.47558775735016</c:v>
                </c:pt>
              </c:numCache>
            </c:numRef>
          </c:cat>
          <c:val>
            <c:numRef>
              <c:f>capip!$D$9:$D$11</c:f>
              <c:numCache>
                <c:formatCode>0.0_ ;\-0.0\ </c:formatCode>
                <c:ptCount val="3"/>
                <c:pt idx="0">
                  <c:v>96.562012312693554</c:v>
                </c:pt>
                <c:pt idx="1">
                  <c:v>106.47488389329209</c:v>
                </c:pt>
                <c:pt idx="2">
                  <c:v>114.47558775735016</c:v>
                </c:pt>
              </c:numCache>
            </c:numRef>
          </c:val>
          <c:smooth val="0"/>
          <c:extLst>
            <c:ext xmlns:c16="http://schemas.microsoft.com/office/drawing/2014/chart" uri="{C3380CC4-5D6E-409C-BE32-E72D297353CC}">
              <c16:uniqueId val="{00000002-1BC3-4BDA-A816-793FA49B6083}"/>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dispUnits>
          <c:builtInUnit val="thousands"/>
        </c:dispUnits>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manualLayout>
          <c:xMode val="edge"/>
          <c:yMode val="edge"/>
          <c:x val="1.1287470645116739E-2"/>
          <c:y val="0.85408309810330307"/>
          <c:w val="0.95549506147257912"/>
          <c:h val="0.1207596691922943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39356264677446E-2"/>
          <c:y val="4.3912175648702596E-2"/>
          <c:w val="0.8849378367177787"/>
          <c:h val="0.70171153755481164"/>
        </c:manualLayout>
      </c:layout>
      <c:barChart>
        <c:barDir val="col"/>
        <c:grouping val="clustered"/>
        <c:varyColors val="0"/>
        <c:ser>
          <c:idx val="1"/>
          <c:order val="0"/>
          <c:tx>
            <c:strRef>
              <c:f>cnpr!$B$7</c:f>
              <c:strCache>
                <c:ptCount val="1"/>
                <c:pt idx="0">
                  <c:v>Presupuesto reprogramado (partidas restringidas)</c:v>
                </c:pt>
              </c:strCache>
            </c:strRef>
          </c:tx>
          <c:spPr>
            <a:solidFill>
              <a:schemeClr val="accent2"/>
            </a:solidFill>
            <a:ln>
              <a:noFill/>
            </a:ln>
            <a:effectLst/>
          </c:spPr>
          <c:invertIfNegative val="0"/>
          <c:cat>
            <c:numRef>
              <c:f>cnpr!$A$9:$A$11</c:f>
              <c:numCache>
                <c:formatCode>General</c:formatCode>
                <c:ptCount val="3"/>
                <c:pt idx="0">
                  <c:v>2017</c:v>
                </c:pt>
                <c:pt idx="1">
                  <c:v>2018</c:v>
                </c:pt>
                <c:pt idx="2">
                  <c:v>2019</c:v>
                </c:pt>
              </c:numCache>
            </c:numRef>
          </c:cat>
          <c:val>
            <c:numRef>
              <c:f>cnpr!$B$9:$B$11</c:f>
              <c:numCache>
                <c:formatCode>_-"$"* #,##0.0_-;\-"$"* #,##0.0_-;_-"$"* "-"?_-;_-@_-</c:formatCode>
                <c:ptCount val="3"/>
                <c:pt idx="0">
                  <c:v>1009095.7120000001</c:v>
                </c:pt>
                <c:pt idx="1">
                  <c:v>996988</c:v>
                </c:pt>
                <c:pt idx="2">
                  <c:v>936775.68599999999</c:v>
                </c:pt>
              </c:numCache>
            </c:numRef>
          </c:val>
          <c:extLst>
            <c:ext xmlns:c16="http://schemas.microsoft.com/office/drawing/2014/chart" uri="{C3380CC4-5D6E-409C-BE32-E72D297353CC}">
              <c16:uniqueId val="{00000000-CB56-40BB-BBD1-1D5DF62CA942}"/>
            </c:ext>
          </c:extLst>
        </c:ser>
        <c:ser>
          <c:idx val="2"/>
          <c:order val="1"/>
          <c:tx>
            <c:strRef>
              <c:f>cnpr!$C$7</c:f>
              <c:strCache>
                <c:ptCount val="1"/>
                <c:pt idx="0">
                  <c:v>Presupuesto Ejercido
(Partidas Restringidas)</c:v>
                </c:pt>
              </c:strCache>
            </c:strRef>
          </c:tx>
          <c:spPr>
            <a:solidFill>
              <a:schemeClr val="accent3"/>
            </a:solidFill>
            <a:ln>
              <a:noFill/>
            </a:ln>
            <a:effectLst/>
          </c:spPr>
          <c:invertIfNegative val="0"/>
          <c:cat>
            <c:numRef>
              <c:f>cnpr!$A$9:$A$11</c:f>
              <c:numCache>
                <c:formatCode>General</c:formatCode>
                <c:ptCount val="3"/>
                <c:pt idx="0">
                  <c:v>2017</c:v>
                </c:pt>
                <c:pt idx="1">
                  <c:v>2018</c:v>
                </c:pt>
                <c:pt idx="2">
                  <c:v>2019</c:v>
                </c:pt>
              </c:numCache>
            </c:numRef>
          </c:cat>
          <c:val>
            <c:numRef>
              <c:f>cnpr!$C$9:$C$11</c:f>
              <c:numCache>
                <c:formatCode>_-"$"* #,##0.0_-;\-"$"* #,##0.0_-;_-"$"* "-"?_-;_-@_-</c:formatCode>
                <c:ptCount val="3"/>
                <c:pt idx="0">
                  <c:v>998802.51899999997</c:v>
                </c:pt>
                <c:pt idx="1">
                  <c:v>979910</c:v>
                </c:pt>
                <c:pt idx="2">
                  <c:v>930744.07799999998</c:v>
                </c:pt>
              </c:numCache>
            </c:numRef>
          </c:val>
          <c:extLst>
            <c:ext xmlns:c16="http://schemas.microsoft.com/office/drawing/2014/chart" uri="{C3380CC4-5D6E-409C-BE32-E72D297353CC}">
              <c16:uniqueId val="{00000001-CB56-40BB-BBD1-1D5DF62CA942}"/>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cnpr!$D$7</c:f>
              <c:strCache>
                <c:ptCount val="1"/>
                <c:pt idx="0">
                  <c:v>Cumplimiento de Partidas Restringidas (%)</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cnpr!$D$9:$D$11</c:f>
              <c:numCache>
                <c:formatCode>0.0_ ;\-0.0\ </c:formatCode>
                <c:ptCount val="3"/>
                <c:pt idx="0">
                  <c:v>98.97995870187583</c:v>
                </c:pt>
                <c:pt idx="1">
                  <c:v>98.28704056618534</c:v>
                </c:pt>
                <c:pt idx="2">
                  <c:v>99.356131025800337</c:v>
                </c:pt>
              </c:numCache>
            </c:numRef>
          </c:cat>
          <c:val>
            <c:numRef>
              <c:f>cnpr!$D$9:$D$11</c:f>
              <c:numCache>
                <c:formatCode>0.0_ ;\-0.0\ </c:formatCode>
                <c:ptCount val="3"/>
                <c:pt idx="0">
                  <c:v>98.97995870187583</c:v>
                </c:pt>
                <c:pt idx="1">
                  <c:v>98.28704056618534</c:v>
                </c:pt>
                <c:pt idx="2">
                  <c:v>99.356131025800337</c:v>
                </c:pt>
              </c:numCache>
            </c:numRef>
          </c:val>
          <c:smooth val="0"/>
          <c:extLst>
            <c:ext xmlns:c16="http://schemas.microsoft.com/office/drawing/2014/chart" uri="{C3380CC4-5D6E-409C-BE32-E72D297353CC}">
              <c16:uniqueId val="{00000002-CB56-40BB-BBD1-1D5DF62CA942}"/>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dispUnits>
          <c:builtInUnit val="thousands"/>
        </c:dispUnits>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manualLayout>
          <c:xMode val="edge"/>
          <c:yMode val="edge"/>
          <c:x val="1.1287470645116739E-2"/>
          <c:y val="0.85408309810330307"/>
          <c:w val="0.95549506147257912"/>
          <c:h val="0.1207596691922943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'alumnobecado (2)'!$A$5</c:f>
              <c:strCache>
                <c:ptCount val="1"/>
                <c:pt idx="0">
                  <c:v>ALUMNOS BECADOS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8204-4D83-AA65-C288B38B7E38}"/>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8204-4D83-AA65-C288B38B7E38}"/>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'alumnobecado (2)'!$A$8:$A$10</c:f>
              <c:strCache>
                <c:ptCount val="3"/>
                <c:pt idx="0">
                  <c:v>2017</c:v>
                </c:pt>
                <c:pt idx="1">
                  <c:v>2018</c:v>
                </c:pt>
                <c:pt idx="2">
                  <c:v>2019*</c:v>
                </c:pt>
              </c:strCache>
            </c:strRef>
          </c:cat>
          <c:val>
            <c:numRef>
              <c:f>'alumnobecado (2)'!$B$8:$B$10</c:f>
              <c:numCache>
                <c:formatCode>#,##0.0</c:formatCode>
                <c:ptCount val="3"/>
                <c:pt idx="0">
                  <c:v>4.7</c:v>
                </c:pt>
                <c:pt idx="1">
                  <c:v>5.2</c:v>
                </c:pt>
                <c:pt idx="2">
                  <c:v>0</c:v>
                </c:pt>
              </c:numCache>
            </c:numRef>
          </c:val>
          <c:smooth val="1"/>
          <c:extLst>
            <c:ext xmlns:c16="http://schemas.microsoft.com/office/drawing/2014/chart" uri="{C3380CC4-5D6E-409C-BE32-E72D297353CC}">
              <c16:uniqueId val="{00000002-8204-4D83-AA65-C288B38B7E38}"/>
            </c:ext>
          </c:extLst>
        </c:ser>
        <c:dLbls>
          <c:dLblPos val="ctr"/>
          <c:showLegendKey val="0"/>
          <c:showVal val="1"/>
          <c:showCatName val="0"/>
          <c:showSerName val="0"/>
          <c:showPercent val="0"/>
          <c:showBubbleSize val="0"/>
        </c:dLbls>
        <c:marker val="1"/>
        <c:smooth val="0"/>
        <c:axId val="316163776"/>
        <c:axId val="316173568"/>
      </c:lineChart>
      <c:catAx>
        <c:axId val="316163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16173568"/>
        <c:crosses val="autoZero"/>
        <c:auto val="1"/>
        <c:lblAlgn val="ctr"/>
        <c:lblOffset val="100"/>
        <c:noMultiLvlLbl val="0"/>
      </c:catAx>
      <c:valAx>
        <c:axId val="316173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16163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capacitacion!$A$5</c:f>
              <c:strCache>
                <c:ptCount val="1"/>
                <c:pt idx="0">
                  <c:v>PERSONAS CAPACITADAS</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8A08-4D3A-81CC-1F790763B600}"/>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0-24B6-4286-BA92-A18F2B57A924}"/>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capacitacion!$A$8:$A$10</c:f>
              <c:numCache>
                <c:formatCode>General</c:formatCode>
                <c:ptCount val="3"/>
                <c:pt idx="0">
                  <c:v>2017</c:v>
                </c:pt>
                <c:pt idx="1">
                  <c:v>2018</c:v>
                </c:pt>
                <c:pt idx="2">
                  <c:v>2019</c:v>
                </c:pt>
              </c:numCache>
            </c:numRef>
          </c:cat>
          <c:val>
            <c:numRef>
              <c:f>capacitacion!$B$8:$B$10</c:f>
              <c:numCache>
                <c:formatCode>#,##0</c:formatCode>
                <c:ptCount val="3"/>
                <c:pt idx="0">
                  <c:v>103831</c:v>
                </c:pt>
                <c:pt idx="1">
                  <c:v>100359</c:v>
                </c:pt>
                <c:pt idx="2">
                  <c:v>84097</c:v>
                </c:pt>
              </c:numCache>
            </c:numRef>
          </c:val>
          <c:smooth val="1"/>
          <c:extLst>
            <c:ext xmlns:c16="http://schemas.microsoft.com/office/drawing/2014/chart" uri="{C3380CC4-5D6E-409C-BE32-E72D297353CC}">
              <c16:uniqueId val="{00000005-24B6-4286-BA92-A18F2B57A924}"/>
            </c:ext>
          </c:extLst>
        </c:ser>
        <c:dLbls>
          <c:dLblPos val="ctr"/>
          <c:showLegendKey val="0"/>
          <c:showVal val="1"/>
          <c:showCatName val="0"/>
          <c:showSerName val="0"/>
          <c:showPercent val="0"/>
          <c:showBubbleSize val="0"/>
        </c:dLbls>
        <c:marker val="1"/>
        <c:smooth val="0"/>
        <c:axId val="316163776"/>
        <c:axId val="316173568"/>
      </c:lineChart>
      <c:catAx>
        <c:axId val="316163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16173568"/>
        <c:crosses val="autoZero"/>
        <c:auto val="1"/>
        <c:lblAlgn val="ctr"/>
        <c:lblOffset val="100"/>
        <c:noMultiLvlLbl val="0"/>
      </c:catAx>
      <c:valAx>
        <c:axId val="316173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16163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PROPORCIONADOS</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4669-499D-A388-3AA405E0FF95}"/>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0-DDE0-48D6-BA47-7060CD30611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servtec!$A$8:$A$10</c:f>
              <c:numCache>
                <c:formatCode>General</c:formatCode>
                <c:ptCount val="3"/>
                <c:pt idx="0">
                  <c:v>2017</c:v>
                </c:pt>
                <c:pt idx="1">
                  <c:v>2018</c:v>
                </c:pt>
                <c:pt idx="2">
                  <c:v>2019</c:v>
                </c:pt>
              </c:numCache>
            </c:numRef>
          </c:cat>
          <c:val>
            <c:numRef>
              <c:f>servtec!$B$8:$B$10</c:f>
              <c:numCache>
                <c:formatCode>#,##0</c:formatCode>
                <c:ptCount val="3"/>
                <c:pt idx="0">
                  <c:v>12105</c:v>
                </c:pt>
                <c:pt idx="1">
                  <c:v>14297</c:v>
                </c:pt>
                <c:pt idx="2">
                  <c:v>13371</c:v>
                </c:pt>
              </c:numCache>
            </c:numRef>
          </c:val>
          <c:smooth val="1"/>
          <c:extLst>
            <c:ext xmlns:c16="http://schemas.microsoft.com/office/drawing/2014/chart" uri="{C3380CC4-5D6E-409C-BE32-E72D297353CC}">
              <c16:uniqueId val="{00000005-DDE0-48D6-BA47-7060CD30611B}"/>
            </c:ext>
          </c:extLst>
        </c:ser>
        <c:dLbls>
          <c:dLblPos val="ctr"/>
          <c:showLegendKey val="0"/>
          <c:showVal val="1"/>
          <c:showCatName val="0"/>
          <c:showSerName val="0"/>
          <c:showPercent val="0"/>
          <c:showBubbleSize val="0"/>
        </c:dLbls>
        <c:marker val="1"/>
        <c:smooth val="0"/>
        <c:axId val="316163776"/>
        <c:axId val="316173568"/>
      </c:lineChart>
      <c:catAx>
        <c:axId val="316163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16173568"/>
        <c:crosses val="autoZero"/>
        <c:auto val="1"/>
        <c:lblAlgn val="ctr"/>
        <c:lblOffset val="100"/>
        <c:noMultiLvlLbl val="0"/>
      </c:catAx>
      <c:valAx>
        <c:axId val="316173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16163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certificación!$A$5</c:f>
              <c:strCache>
                <c:ptCount val="1"/>
                <c:pt idx="0">
                  <c:v>CERTIFICACIÓN DE COMPETENCIAS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EAE8-4A2D-AC22-E543813C6C72}"/>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0-EED5-48FC-8779-0062CD62CD71}"/>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certificación!$A$8:$A$10</c:f>
              <c:numCache>
                <c:formatCode>General</c:formatCode>
                <c:ptCount val="3"/>
                <c:pt idx="0">
                  <c:v>2017</c:v>
                </c:pt>
                <c:pt idx="1">
                  <c:v>2018</c:v>
                </c:pt>
                <c:pt idx="2">
                  <c:v>2019</c:v>
                </c:pt>
              </c:numCache>
            </c:numRef>
          </c:cat>
          <c:val>
            <c:numRef>
              <c:f>certificación!$B$8:$B$10</c:f>
              <c:numCache>
                <c:formatCode>#,##0</c:formatCode>
                <c:ptCount val="3"/>
                <c:pt idx="0">
                  <c:v>77583</c:v>
                </c:pt>
                <c:pt idx="1">
                  <c:v>94361</c:v>
                </c:pt>
                <c:pt idx="2">
                  <c:v>103317</c:v>
                </c:pt>
              </c:numCache>
            </c:numRef>
          </c:val>
          <c:smooth val="1"/>
          <c:extLst>
            <c:ext xmlns:c16="http://schemas.microsoft.com/office/drawing/2014/chart" uri="{C3380CC4-5D6E-409C-BE32-E72D297353CC}">
              <c16:uniqueId val="{00000005-EED5-48FC-8779-0062CD62CD71}"/>
            </c:ext>
          </c:extLst>
        </c:ser>
        <c:dLbls>
          <c:dLblPos val="ctr"/>
          <c:showLegendKey val="0"/>
          <c:showVal val="1"/>
          <c:showCatName val="0"/>
          <c:showSerName val="0"/>
          <c:showPercent val="0"/>
          <c:showBubbleSize val="0"/>
        </c:dLbls>
        <c:marker val="1"/>
        <c:smooth val="0"/>
        <c:axId val="316163776"/>
        <c:axId val="316173568"/>
      </c:lineChart>
      <c:catAx>
        <c:axId val="316163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16173568"/>
        <c:crosses val="autoZero"/>
        <c:auto val="1"/>
        <c:lblAlgn val="ctr"/>
        <c:lblOffset val="100"/>
        <c:noMultiLvlLbl val="0"/>
      </c:catAx>
      <c:valAx>
        <c:axId val="316173568"/>
        <c:scaling>
          <c:orientation val="minMax"/>
          <c:min val="50000"/>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out"/>
        <c:minorTickMark val="none"/>
        <c:tickLblPos val="nextTo"/>
        <c:crossAx val="316163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becas_ext!$A$5</c:f>
              <c:strCache>
                <c:ptCount val="1"/>
                <c:pt idx="0">
                  <c:v>COBERTURA DE BECADOS EXTERNOS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1994-44C5-A023-F07DE2CDA689}"/>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0-A697-409F-86DA-046960F0E7FB}"/>
              </c:ext>
            </c:extLst>
          </c:dPt>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becas_ext!$A$8:$A$10</c:f>
              <c:numCache>
                <c:formatCode>General</c:formatCode>
                <c:ptCount val="3"/>
                <c:pt idx="0">
                  <c:v>2017</c:v>
                </c:pt>
                <c:pt idx="1">
                  <c:v>2018</c:v>
                </c:pt>
                <c:pt idx="2">
                  <c:v>2019</c:v>
                </c:pt>
              </c:numCache>
            </c:numRef>
          </c:cat>
          <c:val>
            <c:numRef>
              <c:f>becas_ext!$B$8:$B$10</c:f>
              <c:numCache>
                <c:formatCode>#,##0.0</c:formatCode>
                <c:ptCount val="3"/>
                <c:pt idx="0">
                  <c:v>2.1</c:v>
                </c:pt>
                <c:pt idx="1">
                  <c:v>6.3</c:v>
                </c:pt>
                <c:pt idx="2">
                  <c:v>2.4</c:v>
                </c:pt>
              </c:numCache>
            </c:numRef>
          </c:val>
          <c:smooth val="1"/>
          <c:extLst>
            <c:ext xmlns:c16="http://schemas.microsoft.com/office/drawing/2014/chart" uri="{C3380CC4-5D6E-409C-BE32-E72D297353CC}">
              <c16:uniqueId val="{00000005-A697-409F-86DA-046960F0E7FB}"/>
            </c:ext>
          </c:extLst>
        </c:ser>
        <c:dLbls>
          <c:dLblPos val="ctr"/>
          <c:showLegendKey val="0"/>
          <c:showVal val="1"/>
          <c:showCatName val="0"/>
          <c:showSerName val="0"/>
          <c:showPercent val="0"/>
          <c:showBubbleSize val="0"/>
        </c:dLbls>
        <c:marker val="1"/>
        <c:smooth val="0"/>
        <c:axId val="316163776"/>
        <c:axId val="316173568"/>
      </c:lineChart>
      <c:catAx>
        <c:axId val="316163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16173568"/>
        <c:crosses val="autoZero"/>
        <c:auto val="1"/>
        <c:lblAlgn val="ctr"/>
        <c:lblOffset val="100"/>
        <c:noMultiLvlLbl val="0"/>
      </c:catAx>
      <c:valAx>
        <c:axId val="316173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16163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cd!$B$7</c:f>
              <c:strCache>
                <c:ptCount val="1"/>
                <c:pt idx="0">
                  <c:v>Gasto total ejercido</c:v>
                </c:pt>
              </c:strCache>
            </c:strRef>
          </c:tx>
          <c:spPr>
            <a:solidFill>
              <a:schemeClr val="accent2"/>
            </a:solidFill>
            <a:ln>
              <a:noFill/>
            </a:ln>
            <a:effectLst/>
          </c:spPr>
          <c:invertIfNegative val="0"/>
          <c:cat>
            <c:numRef>
              <c:f>cd!$A$9:$A$11</c:f>
              <c:numCache>
                <c:formatCode>General</c:formatCode>
                <c:ptCount val="3"/>
                <c:pt idx="0">
                  <c:v>2017</c:v>
                </c:pt>
                <c:pt idx="1">
                  <c:v>2018</c:v>
                </c:pt>
                <c:pt idx="2">
                  <c:v>2019</c:v>
                </c:pt>
              </c:numCache>
            </c:numRef>
          </c:cat>
          <c:val>
            <c:numRef>
              <c:f>cd!$B$9:$B$11</c:f>
              <c:numCache>
                <c:formatCode>_-"$"* #,##0.0_-;\-"$"* #,##0.0_-;_-"$"* "-"?_-;_-@_-</c:formatCode>
                <c:ptCount val="3"/>
                <c:pt idx="0">
                  <c:v>998802.51899999997</c:v>
                </c:pt>
                <c:pt idx="1">
                  <c:v>979910</c:v>
                </c:pt>
                <c:pt idx="2">
                  <c:v>930744.07799999998</c:v>
                </c:pt>
              </c:numCache>
            </c:numRef>
          </c:val>
          <c:extLst>
            <c:ext xmlns:c16="http://schemas.microsoft.com/office/drawing/2014/chart" uri="{C3380CC4-5D6E-409C-BE32-E72D297353CC}">
              <c16:uniqueId val="{00000000-D753-45B8-915D-93E6BCBB0C77}"/>
            </c:ext>
          </c:extLst>
        </c:ser>
        <c:ser>
          <c:idx val="2"/>
          <c:order val="1"/>
          <c:tx>
            <c:strRef>
              <c:f>cd!$C$7</c:f>
              <c:strCache>
                <c:ptCount val="1"/>
                <c:pt idx="0">
                  <c:v>Gasto Ejercido en docentes</c:v>
                </c:pt>
              </c:strCache>
            </c:strRef>
          </c:tx>
          <c:spPr>
            <a:solidFill>
              <a:schemeClr val="accent3"/>
            </a:solidFill>
            <a:ln>
              <a:noFill/>
            </a:ln>
            <a:effectLst/>
          </c:spPr>
          <c:invertIfNegative val="0"/>
          <c:cat>
            <c:numRef>
              <c:f>cd!$A$9:$A$11</c:f>
              <c:numCache>
                <c:formatCode>General</c:formatCode>
                <c:ptCount val="3"/>
                <c:pt idx="0">
                  <c:v>2017</c:v>
                </c:pt>
                <c:pt idx="1">
                  <c:v>2018</c:v>
                </c:pt>
                <c:pt idx="2">
                  <c:v>2019</c:v>
                </c:pt>
              </c:numCache>
            </c:numRef>
          </c:cat>
          <c:val>
            <c:numRef>
              <c:f>cd!$C$9:$C$11</c:f>
              <c:numCache>
                <c:formatCode>_-"$"* #,##0.0_-;\-"$"* #,##0.0_-;_-"$"* "-"?_-;_-@_-</c:formatCode>
                <c:ptCount val="3"/>
                <c:pt idx="0">
                  <c:v>230094.01275999998</c:v>
                </c:pt>
                <c:pt idx="1">
                  <c:v>251110</c:v>
                </c:pt>
                <c:pt idx="2">
                  <c:v>254254.97071000002</c:v>
                </c:pt>
              </c:numCache>
            </c:numRef>
          </c:val>
          <c:extLst>
            <c:ext xmlns:c16="http://schemas.microsoft.com/office/drawing/2014/chart" uri="{C3380CC4-5D6E-409C-BE32-E72D297353CC}">
              <c16:uniqueId val="{00000001-D753-45B8-915D-93E6BCBB0C77}"/>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cd!$D$7</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cd!$D$9:$D$11</c:f>
              <c:numCache>
                <c:formatCode>0.0_ ;\-0.0\ </c:formatCode>
                <c:ptCount val="3"/>
                <c:pt idx="0">
                  <c:v>23.03698763098534</c:v>
                </c:pt>
                <c:pt idx="1">
                  <c:v>25.625822779643027</c:v>
                </c:pt>
                <c:pt idx="2">
                  <c:v>27.31738796086114</c:v>
                </c:pt>
              </c:numCache>
            </c:numRef>
          </c:cat>
          <c:val>
            <c:numRef>
              <c:f>cd!$D$9:$D$11</c:f>
              <c:numCache>
                <c:formatCode>0.0_ ;\-0.0\ </c:formatCode>
                <c:ptCount val="3"/>
                <c:pt idx="0">
                  <c:v>23.03698763098534</c:v>
                </c:pt>
                <c:pt idx="1">
                  <c:v>25.625822779643027</c:v>
                </c:pt>
                <c:pt idx="2">
                  <c:v>27.31738796086114</c:v>
                </c:pt>
              </c:numCache>
            </c:numRef>
          </c:val>
          <c:smooth val="0"/>
          <c:extLst>
            <c:ext xmlns:c16="http://schemas.microsoft.com/office/drawing/2014/chart" uri="{C3380CC4-5D6E-409C-BE32-E72D297353CC}">
              <c16:uniqueId val="{00000002-D753-45B8-915D-93E6BCBB0C77}"/>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dispUnits>
          <c:builtInUnit val="thousands"/>
        </c:dispUnits>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96339273380296E-2"/>
          <c:y val="4.3912175648702596E-2"/>
          <c:w val="0.88988085370907588"/>
          <c:h val="0.73253555880365251"/>
        </c:manualLayout>
      </c:layout>
      <c:barChart>
        <c:barDir val="col"/>
        <c:grouping val="clustered"/>
        <c:varyColors val="0"/>
        <c:ser>
          <c:idx val="1"/>
          <c:order val="0"/>
          <c:tx>
            <c:strRef>
              <c:f>eprt!$B$7</c:f>
              <c:strCache>
                <c:ptCount val="1"/>
                <c:pt idx="0">
                  <c:v>Presupuesto Reprogramado total</c:v>
                </c:pt>
              </c:strCache>
            </c:strRef>
          </c:tx>
          <c:spPr>
            <a:solidFill>
              <a:schemeClr val="accent2"/>
            </a:solidFill>
            <a:ln>
              <a:noFill/>
            </a:ln>
            <a:effectLst/>
          </c:spPr>
          <c:invertIfNegative val="0"/>
          <c:cat>
            <c:numRef>
              <c:f>eprt!$A$9:$A$11</c:f>
              <c:numCache>
                <c:formatCode>General</c:formatCode>
                <c:ptCount val="3"/>
                <c:pt idx="0">
                  <c:v>2017</c:v>
                </c:pt>
                <c:pt idx="1">
                  <c:v>2018</c:v>
                </c:pt>
                <c:pt idx="2">
                  <c:v>2019</c:v>
                </c:pt>
              </c:numCache>
            </c:numRef>
          </c:cat>
          <c:val>
            <c:numRef>
              <c:f>eprt!$B$9:$B$11</c:f>
              <c:numCache>
                <c:formatCode>_-"$"* #,##0.0_-;\-"$"* #,##0.0_-;_-"$"* "-"?_-;_-@_-</c:formatCode>
                <c:ptCount val="3"/>
                <c:pt idx="0">
                  <c:v>1009095.7120000001</c:v>
                </c:pt>
                <c:pt idx="1">
                  <c:v>996988</c:v>
                </c:pt>
                <c:pt idx="2">
                  <c:v>936775.68599999999</c:v>
                </c:pt>
              </c:numCache>
            </c:numRef>
          </c:val>
          <c:extLst>
            <c:ext xmlns:c16="http://schemas.microsoft.com/office/drawing/2014/chart" uri="{C3380CC4-5D6E-409C-BE32-E72D297353CC}">
              <c16:uniqueId val="{00000000-4ABB-4568-A373-EC2B4E3564EB}"/>
            </c:ext>
          </c:extLst>
        </c:ser>
        <c:ser>
          <c:idx val="2"/>
          <c:order val="1"/>
          <c:tx>
            <c:strRef>
              <c:f>eprt!$C$7</c:f>
              <c:strCache>
                <c:ptCount val="1"/>
                <c:pt idx="0">
                  <c:v>Presupuesto
Ejercido Total</c:v>
                </c:pt>
              </c:strCache>
            </c:strRef>
          </c:tx>
          <c:spPr>
            <a:solidFill>
              <a:schemeClr val="accent3"/>
            </a:solidFill>
            <a:ln>
              <a:noFill/>
            </a:ln>
            <a:effectLst/>
          </c:spPr>
          <c:invertIfNegative val="0"/>
          <c:cat>
            <c:numRef>
              <c:f>eprt!$A$9:$A$11</c:f>
              <c:numCache>
                <c:formatCode>General</c:formatCode>
                <c:ptCount val="3"/>
                <c:pt idx="0">
                  <c:v>2017</c:v>
                </c:pt>
                <c:pt idx="1">
                  <c:v>2018</c:v>
                </c:pt>
                <c:pt idx="2">
                  <c:v>2019</c:v>
                </c:pt>
              </c:numCache>
            </c:numRef>
          </c:cat>
          <c:val>
            <c:numRef>
              <c:f>eprt!$C$9:$C$11</c:f>
              <c:numCache>
                <c:formatCode>_-"$"* #,##0.0_-;\-"$"* #,##0.0_-;_-"$"* "-"?_-;_-@_-</c:formatCode>
                <c:ptCount val="3"/>
                <c:pt idx="0">
                  <c:v>998802.51899999997</c:v>
                </c:pt>
                <c:pt idx="1">
                  <c:v>979910</c:v>
                </c:pt>
                <c:pt idx="2">
                  <c:v>930744.07799999998</c:v>
                </c:pt>
              </c:numCache>
            </c:numRef>
          </c:val>
          <c:extLst>
            <c:ext xmlns:c16="http://schemas.microsoft.com/office/drawing/2014/chart" uri="{C3380CC4-5D6E-409C-BE32-E72D297353CC}">
              <c16:uniqueId val="{00000001-4ABB-4568-A373-EC2B4E3564EB}"/>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eprt!$D$7</c:f>
              <c:strCache>
                <c:ptCount val="1"/>
                <c:pt idx="0">
                  <c:v>Evolución del Presupuesto Reprogramado Total (%)</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eprt!$D$9:$D$11</c:f>
              <c:numCache>
                <c:formatCode>0.0_ ;\-0.0\ </c:formatCode>
                <c:ptCount val="3"/>
                <c:pt idx="0">
                  <c:v>98.97995870187583</c:v>
                </c:pt>
                <c:pt idx="1">
                  <c:v>98.28704056618534</c:v>
                </c:pt>
                <c:pt idx="2">
                  <c:v>99.356131025800337</c:v>
                </c:pt>
              </c:numCache>
            </c:numRef>
          </c:cat>
          <c:val>
            <c:numRef>
              <c:f>eprt!$D$9:$D$11</c:f>
              <c:numCache>
                <c:formatCode>0.0_ ;\-0.0\ </c:formatCode>
                <c:ptCount val="3"/>
                <c:pt idx="0">
                  <c:v>98.97995870187583</c:v>
                </c:pt>
                <c:pt idx="1">
                  <c:v>98.28704056618534</c:v>
                </c:pt>
                <c:pt idx="2">
                  <c:v>99.356131025800337</c:v>
                </c:pt>
              </c:numCache>
            </c:numRef>
          </c:val>
          <c:smooth val="0"/>
          <c:extLst>
            <c:ext xmlns:c16="http://schemas.microsoft.com/office/drawing/2014/chart" uri="{C3380CC4-5D6E-409C-BE32-E72D297353CC}">
              <c16:uniqueId val="{00000002-4ABB-4568-A373-EC2B4E3564EB}"/>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dispUnits>
          <c:builtInUnit val="thousands"/>
        </c:dispUnits>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manualLayout>
          <c:xMode val="edge"/>
          <c:yMode val="edge"/>
          <c:x val="1.1287470645116739E-2"/>
          <c:y val="0.85408309810330307"/>
          <c:w val="0.95549506147257912"/>
          <c:h val="0.1207596691922943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epr!$B$7</c:f>
              <c:strCache>
                <c:ptCount val="1"/>
                <c:pt idx="0">
                  <c:v>Presupuesto Reprogramado
(Recursos Fiscales)</c:v>
                </c:pt>
              </c:strCache>
            </c:strRef>
          </c:tx>
          <c:spPr>
            <a:solidFill>
              <a:schemeClr val="accent2"/>
            </a:solidFill>
            <a:ln>
              <a:noFill/>
            </a:ln>
            <a:effectLst/>
          </c:spPr>
          <c:invertIfNegative val="0"/>
          <c:cat>
            <c:numRef>
              <c:f>epr!$A$9:$A$11</c:f>
              <c:numCache>
                <c:formatCode>General</c:formatCode>
                <c:ptCount val="3"/>
                <c:pt idx="0">
                  <c:v>2017</c:v>
                </c:pt>
                <c:pt idx="1">
                  <c:v>2018</c:v>
                </c:pt>
                <c:pt idx="2">
                  <c:v>2019</c:v>
                </c:pt>
              </c:numCache>
            </c:numRef>
          </c:cat>
          <c:val>
            <c:numRef>
              <c:f>epr!$B$9:$B$11</c:f>
              <c:numCache>
                <c:formatCode>_-"$"* #,##0.0_-;\-"$"* #,##0.0_-;_-"$"* "-"?_-;_-@_-</c:formatCode>
                <c:ptCount val="3"/>
                <c:pt idx="0">
                  <c:v>971443.51199999999</c:v>
                </c:pt>
                <c:pt idx="1">
                  <c:v>960785</c:v>
                </c:pt>
                <c:pt idx="2">
                  <c:v>905415.25300000003</c:v>
                </c:pt>
              </c:numCache>
            </c:numRef>
          </c:val>
          <c:extLst>
            <c:ext xmlns:c16="http://schemas.microsoft.com/office/drawing/2014/chart" uri="{C3380CC4-5D6E-409C-BE32-E72D297353CC}">
              <c16:uniqueId val="{00000000-C8FF-4E7C-B45F-D8BD78F74828}"/>
            </c:ext>
          </c:extLst>
        </c:ser>
        <c:ser>
          <c:idx val="2"/>
          <c:order val="1"/>
          <c:tx>
            <c:strRef>
              <c:f>epr!$C$7</c:f>
              <c:strCache>
                <c:ptCount val="1"/>
                <c:pt idx="0">
                  <c:v>Presupuesto Ejercido (Recursos Fiscales)</c:v>
                </c:pt>
              </c:strCache>
            </c:strRef>
          </c:tx>
          <c:spPr>
            <a:solidFill>
              <a:schemeClr val="accent3"/>
            </a:solidFill>
            <a:ln>
              <a:noFill/>
            </a:ln>
            <a:effectLst/>
          </c:spPr>
          <c:invertIfNegative val="0"/>
          <c:cat>
            <c:numRef>
              <c:f>epr!$A$9:$A$11</c:f>
              <c:numCache>
                <c:formatCode>General</c:formatCode>
                <c:ptCount val="3"/>
                <c:pt idx="0">
                  <c:v>2017</c:v>
                </c:pt>
                <c:pt idx="1">
                  <c:v>2018</c:v>
                </c:pt>
                <c:pt idx="2">
                  <c:v>2019</c:v>
                </c:pt>
              </c:numCache>
            </c:numRef>
          </c:cat>
          <c:val>
            <c:numRef>
              <c:f>epr!$C$9:$C$11</c:f>
              <c:numCache>
                <c:formatCode>_-"$"* #,##0.0_-;\-"$"* #,##0.0_-;_-"$"* "-"?_-;_-@_-</c:formatCode>
                <c:ptCount val="3"/>
                <c:pt idx="0">
                  <c:v>971443.51199999999</c:v>
                </c:pt>
                <c:pt idx="1">
                  <c:v>960707</c:v>
                </c:pt>
                <c:pt idx="2">
                  <c:v>905380.73</c:v>
                </c:pt>
              </c:numCache>
            </c:numRef>
          </c:val>
          <c:extLst>
            <c:ext xmlns:c16="http://schemas.microsoft.com/office/drawing/2014/chart" uri="{C3380CC4-5D6E-409C-BE32-E72D297353CC}">
              <c16:uniqueId val="{00000001-C8FF-4E7C-B45F-D8BD78F74828}"/>
            </c:ext>
          </c:extLst>
        </c:ser>
        <c:dLbls>
          <c:showLegendKey val="0"/>
          <c:showVal val="0"/>
          <c:showCatName val="0"/>
          <c:showSerName val="0"/>
          <c:showPercent val="0"/>
          <c:showBubbleSize val="0"/>
        </c:dLbls>
        <c:gapWidth val="50"/>
        <c:axId val="1727437919"/>
        <c:axId val="1727432511"/>
      </c:barChart>
      <c:lineChart>
        <c:grouping val="standard"/>
        <c:varyColors val="0"/>
        <c:ser>
          <c:idx val="3"/>
          <c:order val="2"/>
          <c:tx>
            <c:strRef>
              <c:f>epr!$D$7</c:f>
              <c:strCache>
                <c:ptCount val="1"/>
                <c:pt idx="0">
                  <c:v>Evolución del Presupuesto Reprogramado (%)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epr!$D$9:$D$11</c:f>
              <c:numCache>
                <c:formatCode>0.0_ ;\-0.0\ </c:formatCode>
                <c:ptCount val="3"/>
                <c:pt idx="0">
                  <c:v>100</c:v>
                </c:pt>
                <c:pt idx="1">
                  <c:v>99.9918816384519</c:v>
                </c:pt>
                <c:pt idx="2">
                  <c:v>99.996187053411617</c:v>
                </c:pt>
              </c:numCache>
            </c:numRef>
          </c:cat>
          <c:val>
            <c:numRef>
              <c:f>epr!$D$9:$D$11</c:f>
              <c:numCache>
                <c:formatCode>0.0_ ;\-0.0\ </c:formatCode>
                <c:ptCount val="3"/>
                <c:pt idx="0">
                  <c:v>100</c:v>
                </c:pt>
                <c:pt idx="1">
                  <c:v>99.9918816384519</c:v>
                </c:pt>
                <c:pt idx="2">
                  <c:v>99.996187053411617</c:v>
                </c:pt>
              </c:numCache>
            </c:numRef>
          </c:val>
          <c:smooth val="0"/>
          <c:extLst>
            <c:ext xmlns:c16="http://schemas.microsoft.com/office/drawing/2014/chart" uri="{C3380CC4-5D6E-409C-BE32-E72D297353CC}">
              <c16:uniqueId val="{00000002-C8FF-4E7C-B45F-D8BD78F74828}"/>
            </c:ext>
          </c:extLst>
        </c:ser>
        <c:dLbls>
          <c:showLegendKey val="0"/>
          <c:showVal val="0"/>
          <c:showCatName val="0"/>
          <c:showSerName val="0"/>
          <c:showPercent val="0"/>
          <c:showBubbleSize val="0"/>
        </c:dLbls>
        <c:marker val="1"/>
        <c:smooth val="0"/>
        <c:axId val="1797457359"/>
        <c:axId val="1797454863"/>
      </c:lineChart>
      <c:catAx>
        <c:axId val="172743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2511"/>
        <c:crosses val="autoZero"/>
        <c:auto val="1"/>
        <c:lblAlgn val="ctr"/>
        <c:lblOffset val="100"/>
        <c:noMultiLvlLbl val="0"/>
      </c:catAx>
      <c:valAx>
        <c:axId val="17274325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crossAx val="1727437919"/>
        <c:crosses val="autoZero"/>
        <c:crossBetween val="between"/>
        <c:dispUnits>
          <c:builtInUnit val="thousands"/>
        </c:dispUnits>
      </c:valAx>
      <c:valAx>
        <c:axId val="1797454863"/>
        <c:scaling>
          <c:orientation val="minMax"/>
        </c:scaling>
        <c:delete val="0"/>
        <c:axPos val="r"/>
        <c:numFmt formatCode="0.0_ ;\-0.0\ "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97457359"/>
        <c:crosses val="max"/>
        <c:crossBetween val="between"/>
      </c:valAx>
      <c:catAx>
        <c:axId val="1797457359"/>
        <c:scaling>
          <c:orientation val="minMax"/>
        </c:scaling>
        <c:delete val="1"/>
        <c:axPos val="b"/>
        <c:numFmt formatCode="0.0_ ;\-0.0\ " sourceLinked="1"/>
        <c:majorTickMark val="out"/>
        <c:minorTickMark val="none"/>
        <c:tickLblPos val="nextTo"/>
        <c:crossAx val="1797454863"/>
        <c:crosses val="autoZero"/>
        <c:auto val="1"/>
        <c:lblAlgn val="ctr"/>
        <c:lblOffset val="100"/>
        <c:noMultiLvlLbl val="0"/>
      </c:catAx>
      <c:spPr>
        <a:noFill/>
        <a:ln>
          <a:noFill/>
        </a:ln>
        <a:effectLst/>
      </c:spPr>
    </c:plotArea>
    <c:legend>
      <c:legendPos val="b"/>
      <c:layout>
        <c:manualLayout>
          <c:xMode val="edge"/>
          <c:yMode val="edge"/>
          <c:x val="1.1287470645116739E-2"/>
          <c:y val="0.85408309810330307"/>
          <c:w val="0.95549506147257912"/>
          <c:h val="0.1207596691922943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50000"/>
                  <a:lumOff val="50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9526</xdr:rowOff>
    </xdr:from>
    <xdr:to>
      <xdr:col>2</xdr:col>
      <xdr:colOff>896851</xdr:colOff>
      <xdr:row>2</xdr:row>
      <xdr:rowOff>123675</xdr:rowOff>
    </xdr:to>
    <xdr:pic>
      <xdr:nvPicPr>
        <xdr:cNvPr id="2" name="Imagen 1"/>
        <xdr:cNvPicPr>
          <a:picLocks noChangeAspect="1"/>
        </xdr:cNvPicPr>
      </xdr:nvPicPr>
      <xdr:blipFill>
        <a:blip xmlns:r="http://schemas.openxmlformats.org/officeDocument/2006/relationships" r:embed="rId1"/>
        <a:stretch>
          <a:fillRect/>
        </a:stretch>
      </xdr:blipFill>
      <xdr:spPr>
        <a:xfrm>
          <a:off x="1" y="9526"/>
          <a:ext cx="3240000" cy="4951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192761</xdr:colOff>
      <xdr:row>2</xdr:row>
      <xdr:rowOff>123000</xdr:rowOff>
    </xdr:to>
    <xdr:pic>
      <xdr:nvPicPr>
        <xdr:cNvPr id="5" name="Imagen 4"/>
        <xdr:cNvPicPr>
          <a:picLocks noChangeAspect="1"/>
        </xdr:cNvPicPr>
      </xdr:nvPicPr>
      <xdr:blipFill>
        <a:blip xmlns:r="http://schemas.openxmlformats.org/officeDocument/2006/relationships" r:embed="rId1"/>
        <a:stretch>
          <a:fillRect/>
        </a:stretch>
      </xdr:blipFill>
      <xdr:spPr>
        <a:xfrm>
          <a:off x="0" y="0"/>
          <a:ext cx="3297911" cy="504000"/>
        </a:xfrm>
        <a:prstGeom prst="rect">
          <a:avLst/>
        </a:prstGeom>
      </xdr:spPr>
    </xdr:pic>
    <xdr:clientData/>
  </xdr:twoCellAnchor>
  <xdr:twoCellAnchor>
    <xdr:from>
      <xdr:col>0</xdr:col>
      <xdr:colOff>133350</xdr:colOff>
      <xdr:row>15</xdr:row>
      <xdr:rowOff>57150</xdr:rowOff>
    </xdr:from>
    <xdr:to>
      <xdr:col>3</xdr:col>
      <xdr:colOff>1276350</xdr:colOff>
      <xdr:row>32</xdr:row>
      <xdr:rowOff>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192761</xdr:colOff>
      <xdr:row>2</xdr:row>
      <xdr:rowOff>123000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3297911" cy="504000"/>
        </a:xfrm>
        <a:prstGeom prst="rect">
          <a:avLst/>
        </a:prstGeom>
      </xdr:spPr>
    </xdr:pic>
    <xdr:clientData/>
  </xdr:twoCellAnchor>
  <xdr:twoCellAnchor>
    <xdr:from>
      <xdr:col>0</xdr:col>
      <xdr:colOff>133350</xdr:colOff>
      <xdr:row>15</xdr:row>
      <xdr:rowOff>9525</xdr:rowOff>
    </xdr:from>
    <xdr:to>
      <xdr:col>3</xdr:col>
      <xdr:colOff>1276350</xdr:colOff>
      <xdr:row>31</xdr:row>
      <xdr:rowOff>142875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192761</xdr:colOff>
      <xdr:row>2</xdr:row>
      <xdr:rowOff>123000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3297911" cy="504000"/>
        </a:xfrm>
        <a:prstGeom prst="rect">
          <a:avLst/>
        </a:prstGeom>
      </xdr:spPr>
    </xdr:pic>
    <xdr:clientData/>
  </xdr:twoCellAnchor>
  <xdr:twoCellAnchor>
    <xdr:from>
      <xdr:col>0</xdr:col>
      <xdr:colOff>190500</xdr:colOff>
      <xdr:row>15</xdr:row>
      <xdr:rowOff>0</xdr:rowOff>
    </xdr:from>
    <xdr:to>
      <xdr:col>3</xdr:col>
      <xdr:colOff>1333500</xdr:colOff>
      <xdr:row>31</xdr:row>
      <xdr:rowOff>133350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192761</xdr:colOff>
      <xdr:row>2</xdr:row>
      <xdr:rowOff>123000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3297911" cy="504000"/>
        </a:xfrm>
        <a:prstGeom prst="rect">
          <a:avLst/>
        </a:prstGeom>
      </xdr:spPr>
    </xdr:pic>
    <xdr:clientData/>
  </xdr:twoCellAnchor>
  <xdr:twoCellAnchor>
    <xdr:from>
      <xdr:col>0</xdr:col>
      <xdr:colOff>161925</xdr:colOff>
      <xdr:row>15</xdr:row>
      <xdr:rowOff>9525</xdr:rowOff>
    </xdr:from>
    <xdr:to>
      <xdr:col>3</xdr:col>
      <xdr:colOff>1304925</xdr:colOff>
      <xdr:row>31</xdr:row>
      <xdr:rowOff>142875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192761</xdr:colOff>
      <xdr:row>2</xdr:row>
      <xdr:rowOff>123000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3297911" cy="504000"/>
        </a:xfrm>
        <a:prstGeom prst="rect">
          <a:avLst/>
        </a:prstGeom>
      </xdr:spPr>
    </xdr:pic>
    <xdr:clientData/>
  </xdr:twoCellAnchor>
  <xdr:twoCellAnchor>
    <xdr:from>
      <xdr:col>0</xdr:col>
      <xdr:colOff>190500</xdr:colOff>
      <xdr:row>15</xdr:row>
      <xdr:rowOff>0</xdr:rowOff>
    </xdr:from>
    <xdr:to>
      <xdr:col>3</xdr:col>
      <xdr:colOff>1333500</xdr:colOff>
      <xdr:row>31</xdr:row>
      <xdr:rowOff>133350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192761</xdr:colOff>
      <xdr:row>2</xdr:row>
      <xdr:rowOff>123000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3297911" cy="504000"/>
        </a:xfrm>
        <a:prstGeom prst="rect">
          <a:avLst/>
        </a:prstGeom>
      </xdr:spPr>
    </xdr:pic>
    <xdr:clientData/>
  </xdr:twoCellAnchor>
  <xdr:twoCellAnchor>
    <xdr:from>
      <xdr:col>0</xdr:col>
      <xdr:colOff>228600</xdr:colOff>
      <xdr:row>15</xdr:row>
      <xdr:rowOff>0</xdr:rowOff>
    </xdr:from>
    <xdr:to>
      <xdr:col>3</xdr:col>
      <xdr:colOff>1371600</xdr:colOff>
      <xdr:row>31</xdr:row>
      <xdr:rowOff>133350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149086</xdr:colOff>
      <xdr:row>6</xdr:row>
      <xdr:rowOff>16566</xdr:rowOff>
    </xdr:from>
    <xdr:to>
      <xdr:col>4</xdr:col>
      <xdr:colOff>904875</xdr:colOff>
      <xdr:row>10</xdr:row>
      <xdr:rowOff>228601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149086</xdr:colOff>
      <xdr:row>6</xdr:row>
      <xdr:rowOff>16566</xdr:rowOff>
    </xdr:from>
    <xdr:to>
      <xdr:col>4</xdr:col>
      <xdr:colOff>904875</xdr:colOff>
      <xdr:row>10</xdr:row>
      <xdr:rowOff>228601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116418</xdr:colOff>
      <xdr:row>6</xdr:row>
      <xdr:rowOff>14287</xdr:rowOff>
    </xdr:from>
    <xdr:to>
      <xdr:col>4</xdr:col>
      <xdr:colOff>1019176</xdr:colOff>
      <xdr:row>11</xdr:row>
      <xdr:rowOff>1058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573761</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116417</xdr:colOff>
      <xdr:row>6</xdr:row>
      <xdr:rowOff>19050</xdr:rowOff>
    </xdr:from>
    <xdr:to>
      <xdr:col>4</xdr:col>
      <xdr:colOff>1028700</xdr:colOff>
      <xdr:row>10</xdr:row>
      <xdr:rowOff>219075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573761</xdr:colOff>
      <xdr:row>2</xdr:row>
      <xdr:rowOff>123000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149087</xdr:colOff>
      <xdr:row>6</xdr:row>
      <xdr:rowOff>16565</xdr:rowOff>
    </xdr:from>
    <xdr:to>
      <xdr:col>4</xdr:col>
      <xdr:colOff>895351</xdr:colOff>
      <xdr:row>11</xdr:row>
      <xdr:rowOff>24848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4</xdr:col>
      <xdr:colOff>920750</xdr:colOff>
      <xdr:row>11</xdr:row>
      <xdr:rowOff>10583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16</xdr:row>
      <xdr:rowOff>19050</xdr:rowOff>
    </xdr:from>
    <xdr:to>
      <xdr:col>3</xdr:col>
      <xdr:colOff>1304925</xdr:colOff>
      <xdr:row>32</xdr:row>
      <xdr:rowOff>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192761</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192761</xdr:colOff>
      <xdr:row>2</xdr:row>
      <xdr:rowOff>123000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3297911" cy="504000"/>
        </a:xfrm>
        <a:prstGeom prst="rect">
          <a:avLst/>
        </a:prstGeom>
      </xdr:spPr>
    </xdr:pic>
    <xdr:clientData/>
  </xdr:twoCellAnchor>
  <xdr:twoCellAnchor>
    <xdr:from>
      <xdr:col>0</xdr:col>
      <xdr:colOff>104775</xdr:colOff>
      <xdr:row>15</xdr:row>
      <xdr:rowOff>28575</xdr:rowOff>
    </xdr:from>
    <xdr:to>
      <xdr:col>3</xdr:col>
      <xdr:colOff>1247775</xdr:colOff>
      <xdr:row>31</xdr:row>
      <xdr:rowOff>161925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bases_datos/Indicadores/SistemaConsultaIndicador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ables/table1.xml><?xml version="1.0" encoding="utf-8"?>
<table xmlns="http://schemas.openxmlformats.org/spreadsheetml/2006/main" id="2" name="NacionalCobertura79113236113" displayName="NacionalCobertura79113236113" ref="A7:B11" totalsRowShown="0" headerRowDxfId="2" dataDxfId="1">
  <tableColumns count="2">
    <tableColumn id="1" name="Año" dataDxfId="0"/>
    <tableColumn id="2" name="Valor" dataDxfId="3">
      <calculatedColumnFormula>#REF!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3" name="NacionalCobertura791132361134" displayName="NacionalCobertura791132361134" ref="A7:B11" totalsRowShown="0" headerRowDxfId="26" dataDxfId="25">
  <tableColumns count="2">
    <tableColumn id="1" name="Año" dataDxfId="24"/>
    <tableColumn id="2" name="Valor" dataDxfId="23">
      <calculatedColumnFormula>#REF!</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1" name="NacionalCobertura79113236" displayName="NacionalCobertura79113236" ref="A7:B11" totalsRowShown="0" headerRowDxfId="22" dataDxfId="21">
  <tableColumns count="2">
    <tableColumn id="1" name="Año" dataDxfId="20"/>
    <tableColumn id="2" name="Valor" dataDxfId="19">
      <calculatedColumnFormula>#REF!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8" name="NacionalCobertura791132369" displayName="NacionalCobertura791132369" ref="A7:B11" totalsRowShown="0" headerRowDxfId="18" dataDxfId="17">
  <tableColumns count="2">
    <tableColumn id="1" name="Año" dataDxfId="16"/>
    <tableColumn id="2" name="Valor" dataDxfId="15">
      <calculatedColumnFormula>#REF!</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10" name="NacionalCobertura7911323611" displayName="NacionalCobertura7911323611" ref="A7:B11" totalsRowShown="0" headerRowDxfId="14" dataDxfId="12" headerRowBorderDxfId="13" tableBorderDxfId="11" totalsRowBorderDxfId="10">
  <tableColumns count="2">
    <tableColumn id="1" name="Año" dataDxfId="9"/>
    <tableColumn id="2" name="Valor" dataDxfId="8">
      <calculatedColumnFormula>#REF!</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11" name="NacionalCobertura7911323612" displayName="NacionalCobertura7911323612" ref="A7:B11" totalsRowShown="0" headerRowDxfId="7" dataDxfId="6">
  <tableColumns count="2">
    <tableColumn id="1" name="Año" dataDxfId="5"/>
    <tableColumn id="2" name="Valor" dataDxfId="4">
      <calculatedColumnFormula>#REF!</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showWhiteSpace="0" zoomScaleNormal="100" zoomScaleSheetLayoutView="100" zoomScalePageLayoutView="75" workbookViewId="0">
      <selection activeCell="F7" sqref="F7"/>
    </sheetView>
  </sheetViews>
  <sheetFormatPr baseColWidth="10" defaultRowHeight="15" x14ac:dyDescent="0.3"/>
  <cols>
    <col min="1" max="1" width="4.42578125" style="34" customWidth="1"/>
    <col min="2" max="2" width="30.7109375" style="34" customWidth="1"/>
    <col min="3" max="6" width="14.7109375" style="34" customWidth="1"/>
    <col min="7" max="249" width="11.42578125" style="34"/>
    <col min="250" max="250" width="5.42578125" style="34" customWidth="1"/>
    <col min="251" max="251" width="25.42578125" style="34" customWidth="1"/>
    <col min="252" max="252" width="9.140625" style="34" customWidth="1"/>
    <col min="253" max="253" width="8.42578125" style="34" customWidth="1"/>
    <col min="254" max="254" width="33.5703125" style="34" customWidth="1"/>
    <col min="255" max="255" width="11.140625" style="34" customWidth="1"/>
    <col min="256" max="505" width="11.42578125" style="34"/>
    <col min="506" max="506" width="5.42578125" style="34" customWidth="1"/>
    <col min="507" max="507" width="25.42578125" style="34" customWidth="1"/>
    <col min="508" max="508" width="9.140625" style="34" customWidth="1"/>
    <col min="509" max="509" width="8.42578125" style="34" customWidth="1"/>
    <col min="510" max="510" width="33.5703125" style="34" customWidth="1"/>
    <col min="511" max="511" width="11.140625" style="34" customWidth="1"/>
    <col min="512" max="761" width="11.42578125" style="34"/>
    <col min="762" max="762" width="5.42578125" style="34" customWidth="1"/>
    <col min="763" max="763" width="25.42578125" style="34" customWidth="1"/>
    <col min="764" max="764" width="9.140625" style="34" customWidth="1"/>
    <col min="765" max="765" width="8.42578125" style="34" customWidth="1"/>
    <col min="766" max="766" width="33.5703125" style="34" customWidth="1"/>
    <col min="767" max="767" width="11.140625" style="34" customWidth="1"/>
    <col min="768" max="1017" width="11.42578125" style="34"/>
    <col min="1018" max="1018" width="5.42578125" style="34" customWidth="1"/>
    <col min="1019" max="1019" width="25.42578125" style="34" customWidth="1"/>
    <col min="1020" max="1020" width="9.140625" style="34" customWidth="1"/>
    <col min="1021" max="1021" width="8.42578125" style="34" customWidth="1"/>
    <col min="1022" max="1022" width="33.5703125" style="34" customWidth="1"/>
    <col min="1023" max="1023" width="11.140625" style="34" customWidth="1"/>
    <col min="1024" max="1273" width="11.42578125" style="34"/>
    <col min="1274" max="1274" width="5.42578125" style="34" customWidth="1"/>
    <col min="1275" max="1275" width="25.42578125" style="34" customWidth="1"/>
    <col min="1276" max="1276" width="9.140625" style="34" customWidth="1"/>
    <col min="1277" max="1277" width="8.42578125" style="34" customWidth="1"/>
    <col min="1278" max="1278" width="33.5703125" style="34" customWidth="1"/>
    <col min="1279" max="1279" width="11.140625" style="34" customWidth="1"/>
    <col min="1280" max="1529" width="11.42578125" style="34"/>
    <col min="1530" max="1530" width="5.42578125" style="34" customWidth="1"/>
    <col min="1531" max="1531" width="25.42578125" style="34" customWidth="1"/>
    <col min="1532" max="1532" width="9.140625" style="34" customWidth="1"/>
    <col min="1533" max="1533" width="8.42578125" style="34" customWidth="1"/>
    <col min="1534" max="1534" width="33.5703125" style="34" customWidth="1"/>
    <col min="1535" max="1535" width="11.140625" style="34" customWidth="1"/>
    <col min="1536" max="1785" width="11.42578125" style="34"/>
    <col min="1786" max="1786" width="5.42578125" style="34" customWidth="1"/>
    <col min="1787" max="1787" width="25.42578125" style="34" customWidth="1"/>
    <col min="1788" max="1788" width="9.140625" style="34" customWidth="1"/>
    <col min="1789" max="1789" width="8.42578125" style="34" customWidth="1"/>
    <col min="1790" max="1790" width="33.5703125" style="34" customWidth="1"/>
    <col min="1791" max="1791" width="11.140625" style="34" customWidth="1"/>
    <col min="1792" max="2041" width="11.42578125" style="34"/>
    <col min="2042" max="2042" width="5.42578125" style="34" customWidth="1"/>
    <col min="2043" max="2043" width="25.42578125" style="34" customWidth="1"/>
    <col min="2044" max="2044" width="9.140625" style="34" customWidth="1"/>
    <col min="2045" max="2045" width="8.42578125" style="34" customWidth="1"/>
    <col min="2046" max="2046" width="33.5703125" style="34" customWidth="1"/>
    <col min="2047" max="2047" width="11.140625" style="34" customWidth="1"/>
    <col min="2048" max="2297" width="11.42578125" style="34"/>
    <col min="2298" max="2298" width="5.42578125" style="34" customWidth="1"/>
    <col min="2299" max="2299" width="25.42578125" style="34" customWidth="1"/>
    <col min="2300" max="2300" width="9.140625" style="34" customWidth="1"/>
    <col min="2301" max="2301" width="8.42578125" style="34" customWidth="1"/>
    <col min="2302" max="2302" width="33.5703125" style="34" customWidth="1"/>
    <col min="2303" max="2303" width="11.140625" style="34" customWidth="1"/>
    <col min="2304" max="2553" width="11.42578125" style="34"/>
    <col min="2554" max="2554" width="5.42578125" style="34" customWidth="1"/>
    <col min="2555" max="2555" width="25.42578125" style="34" customWidth="1"/>
    <col min="2556" max="2556" width="9.140625" style="34" customWidth="1"/>
    <col min="2557" max="2557" width="8.42578125" style="34" customWidth="1"/>
    <col min="2558" max="2558" width="33.5703125" style="34" customWidth="1"/>
    <col min="2559" max="2559" width="11.140625" style="34" customWidth="1"/>
    <col min="2560" max="2809" width="11.42578125" style="34"/>
    <col min="2810" max="2810" width="5.42578125" style="34" customWidth="1"/>
    <col min="2811" max="2811" width="25.42578125" style="34" customWidth="1"/>
    <col min="2812" max="2812" width="9.140625" style="34" customWidth="1"/>
    <col min="2813" max="2813" width="8.42578125" style="34" customWidth="1"/>
    <col min="2814" max="2814" width="33.5703125" style="34" customWidth="1"/>
    <col min="2815" max="2815" width="11.140625" style="34" customWidth="1"/>
    <col min="2816" max="3065" width="11.42578125" style="34"/>
    <col min="3066" max="3066" width="5.42578125" style="34" customWidth="1"/>
    <col min="3067" max="3067" width="25.42578125" style="34" customWidth="1"/>
    <col min="3068" max="3068" width="9.140625" style="34" customWidth="1"/>
    <col min="3069" max="3069" width="8.42578125" style="34" customWidth="1"/>
    <col min="3070" max="3070" width="33.5703125" style="34" customWidth="1"/>
    <col min="3071" max="3071" width="11.140625" style="34" customWidth="1"/>
    <col min="3072" max="3321" width="11.42578125" style="34"/>
    <col min="3322" max="3322" width="5.42578125" style="34" customWidth="1"/>
    <col min="3323" max="3323" width="25.42578125" style="34" customWidth="1"/>
    <col min="3324" max="3324" width="9.140625" style="34" customWidth="1"/>
    <col min="3325" max="3325" width="8.42578125" style="34" customWidth="1"/>
    <col min="3326" max="3326" width="33.5703125" style="34" customWidth="1"/>
    <col min="3327" max="3327" width="11.140625" style="34" customWidth="1"/>
    <col min="3328" max="3577" width="11.42578125" style="34"/>
    <col min="3578" max="3578" width="5.42578125" style="34" customWidth="1"/>
    <col min="3579" max="3579" width="25.42578125" style="34" customWidth="1"/>
    <col min="3580" max="3580" width="9.140625" style="34" customWidth="1"/>
    <col min="3581" max="3581" width="8.42578125" style="34" customWidth="1"/>
    <col min="3582" max="3582" width="33.5703125" style="34" customWidth="1"/>
    <col min="3583" max="3583" width="11.140625" style="34" customWidth="1"/>
    <col min="3584" max="3833" width="11.42578125" style="34"/>
    <col min="3834" max="3834" width="5.42578125" style="34" customWidth="1"/>
    <col min="3835" max="3835" width="25.42578125" style="34" customWidth="1"/>
    <col min="3836" max="3836" width="9.140625" style="34" customWidth="1"/>
    <col min="3837" max="3837" width="8.42578125" style="34" customWidth="1"/>
    <col min="3838" max="3838" width="33.5703125" style="34" customWidth="1"/>
    <col min="3839" max="3839" width="11.140625" style="34" customWidth="1"/>
    <col min="3840" max="4089" width="11.42578125" style="34"/>
    <col min="4090" max="4090" width="5.42578125" style="34" customWidth="1"/>
    <col min="4091" max="4091" width="25.42578125" style="34" customWidth="1"/>
    <col min="4092" max="4092" width="9.140625" style="34" customWidth="1"/>
    <col min="4093" max="4093" width="8.42578125" style="34" customWidth="1"/>
    <col min="4094" max="4094" width="33.5703125" style="34" customWidth="1"/>
    <col min="4095" max="4095" width="11.140625" style="34" customWidth="1"/>
    <col min="4096" max="4345" width="11.42578125" style="34"/>
    <col min="4346" max="4346" width="5.42578125" style="34" customWidth="1"/>
    <col min="4347" max="4347" width="25.42578125" style="34" customWidth="1"/>
    <col min="4348" max="4348" width="9.140625" style="34" customWidth="1"/>
    <col min="4349" max="4349" width="8.42578125" style="34" customWidth="1"/>
    <col min="4350" max="4350" width="33.5703125" style="34" customWidth="1"/>
    <col min="4351" max="4351" width="11.140625" style="34" customWidth="1"/>
    <col min="4352" max="4601" width="11.42578125" style="34"/>
    <col min="4602" max="4602" width="5.42578125" style="34" customWidth="1"/>
    <col min="4603" max="4603" width="25.42578125" style="34" customWidth="1"/>
    <col min="4604" max="4604" width="9.140625" style="34" customWidth="1"/>
    <col min="4605" max="4605" width="8.42578125" style="34" customWidth="1"/>
    <col min="4606" max="4606" width="33.5703125" style="34" customWidth="1"/>
    <col min="4607" max="4607" width="11.140625" style="34" customWidth="1"/>
    <col min="4608" max="4857" width="11.42578125" style="34"/>
    <col min="4858" max="4858" width="5.42578125" style="34" customWidth="1"/>
    <col min="4859" max="4859" width="25.42578125" style="34" customWidth="1"/>
    <col min="4860" max="4860" width="9.140625" style="34" customWidth="1"/>
    <col min="4861" max="4861" width="8.42578125" style="34" customWidth="1"/>
    <col min="4862" max="4862" width="33.5703125" style="34" customWidth="1"/>
    <col min="4863" max="4863" width="11.140625" style="34" customWidth="1"/>
    <col min="4864" max="5113" width="11.42578125" style="34"/>
    <col min="5114" max="5114" width="5.42578125" style="34" customWidth="1"/>
    <col min="5115" max="5115" width="25.42578125" style="34" customWidth="1"/>
    <col min="5116" max="5116" width="9.140625" style="34" customWidth="1"/>
    <col min="5117" max="5117" width="8.42578125" style="34" customWidth="1"/>
    <col min="5118" max="5118" width="33.5703125" style="34" customWidth="1"/>
    <col min="5119" max="5119" width="11.140625" style="34" customWidth="1"/>
    <col min="5120" max="5369" width="11.42578125" style="34"/>
    <col min="5370" max="5370" width="5.42578125" style="34" customWidth="1"/>
    <col min="5371" max="5371" width="25.42578125" style="34" customWidth="1"/>
    <col min="5372" max="5372" width="9.140625" style="34" customWidth="1"/>
    <col min="5373" max="5373" width="8.42578125" style="34" customWidth="1"/>
    <col min="5374" max="5374" width="33.5703125" style="34" customWidth="1"/>
    <col min="5375" max="5375" width="11.140625" style="34" customWidth="1"/>
    <col min="5376" max="5625" width="11.42578125" style="34"/>
    <col min="5626" max="5626" width="5.42578125" style="34" customWidth="1"/>
    <col min="5627" max="5627" width="25.42578125" style="34" customWidth="1"/>
    <col min="5628" max="5628" width="9.140625" style="34" customWidth="1"/>
    <col min="5629" max="5629" width="8.42578125" style="34" customWidth="1"/>
    <col min="5630" max="5630" width="33.5703125" style="34" customWidth="1"/>
    <col min="5631" max="5631" width="11.140625" style="34" customWidth="1"/>
    <col min="5632" max="5881" width="11.42578125" style="34"/>
    <col min="5882" max="5882" width="5.42578125" style="34" customWidth="1"/>
    <col min="5883" max="5883" width="25.42578125" style="34" customWidth="1"/>
    <col min="5884" max="5884" width="9.140625" style="34" customWidth="1"/>
    <col min="5885" max="5885" width="8.42578125" style="34" customWidth="1"/>
    <col min="5886" max="5886" width="33.5703125" style="34" customWidth="1"/>
    <col min="5887" max="5887" width="11.140625" style="34" customWidth="1"/>
    <col min="5888" max="6137" width="11.42578125" style="34"/>
    <col min="6138" max="6138" width="5.42578125" style="34" customWidth="1"/>
    <col min="6139" max="6139" width="25.42578125" style="34" customWidth="1"/>
    <col min="6140" max="6140" width="9.140625" style="34" customWidth="1"/>
    <col min="6141" max="6141" width="8.42578125" style="34" customWidth="1"/>
    <col min="6142" max="6142" width="33.5703125" style="34" customWidth="1"/>
    <col min="6143" max="6143" width="11.140625" style="34" customWidth="1"/>
    <col min="6144" max="6393" width="11.42578125" style="34"/>
    <col min="6394" max="6394" width="5.42578125" style="34" customWidth="1"/>
    <col min="6395" max="6395" width="25.42578125" style="34" customWidth="1"/>
    <col min="6396" max="6396" width="9.140625" style="34" customWidth="1"/>
    <col min="6397" max="6397" width="8.42578125" style="34" customWidth="1"/>
    <col min="6398" max="6398" width="33.5703125" style="34" customWidth="1"/>
    <col min="6399" max="6399" width="11.140625" style="34" customWidth="1"/>
    <col min="6400" max="6649" width="11.42578125" style="34"/>
    <col min="6650" max="6650" width="5.42578125" style="34" customWidth="1"/>
    <col min="6651" max="6651" width="25.42578125" style="34" customWidth="1"/>
    <col min="6652" max="6652" width="9.140625" style="34" customWidth="1"/>
    <col min="6653" max="6653" width="8.42578125" style="34" customWidth="1"/>
    <col min="6654" max="6654" width="33.5703125" style="34" customWidth="1"/>
    <col min="6655" max="6655" width="11.140625" style="34" customWidth="1"/>
    <col min="6656" max="6905" width="11.42578125" style="34"/>
    <col min="6906" max="6906" width="5.42578125" style="34" customWidth="1"/>
    <col min="6907" max="6907" width="25.42578125" style="34" customWidth="1"/>
    <col min="6908" max="6908" width="9.140625" style="34" customWidth="1"/>
    <col min="6909" max="6909" width="8.42578125" style="34" customWidth="1"/>
    <col min="6910" max="6910" width="33.5703125" style="34" customWidth="1"/>
    <col min="6911" max="6911" width="11.140625" style="34" customWidth="1"/>
    <col min="6912" max="7161" width="11.42578125" style="34"/>
    <col min="7162" max="7162" width="5.42578125" style="34" customWidth="1"/>
    <col min="7163" max="7163" width="25.42578125" style="34" customWidth="1"/>
    <col min="7164" max="7164" width="9.140625" style="34" customWidth="1"/>
    <col min="7165" max="7165" width="8.42578125" style="34" customWidth="1"/>
    <col min="7166" max="7166" width="33.5703125" style="34" customWidth="1"/>
    <col min="7167" max="7167" width="11.140625" style="34" customWidth="1"/>
    <col min="7168" max="7417" width="11.42578125" style="34"/>
    <col min="7418" max="7418" width="5.42578125" style="34" customWidth="1"/>
    <col min="7419" max="7419" width="25.42578125" style="34" customWidth="1"/>
    <col min="7420" max="7420" width="9.140625" style="34" customWidth="1"/>
    <col min="7421" max="7421" width="8.42578125" style="34" customWidth="1"/>
    <col min="7422" max="7422" width="33.5703125" style="34" customWidth="1"/>
    <col min="7423" max="7423" width="11.140625" style="34" customWidth="1"/>
    <col min="7424" max="7673" width="11.42578125" style="34"/>
    <col min="7674" max="7674" width="5.42578125" style="34" customWidth="1"/>
    <col min="7675" max="7675" width="25.42578125" style="34" customWidth="1"/>
    <col min="7676" max="7676" width="9.140625" style="34" customWidth="1"/>
    <col min="7677" max="7677" width="8.42578125" style="34" customWidth="1"/>
    <col min="7678" max="7678" width="33.5703125" style="34" customWidth="1"/>
    <col min="7679" max="7679" width="11.140625" style="34" customWidth="1"/>
    <col min="7680" max="7929" width="11.42578125" style="34"/>
    <col min="7930" max="7930" width="5.42578125" style="34" customWidth="1"/>
    <col min="7931" max="7931" width="25.42578125" style="34" customWidth="1"/>
    <col min="7932" max="7932" width="9.140625" style="34" customWidth="1"/>
    <col min="7933" max="7933" width="8.42578125" style="34" customWidth="1"/>
    <col min="7934" max="7934" width="33.5703125" style="34" customWidth="1"/>
    <col min="7935" max="7935" width="11.140625" style="34" customWidth="1"/>
    <col min="7936" max="8185" width="11.42578125" style="34"/>
    <col min="8186" max="8186" width="5.42578125" style="34" customWidth="1"/>
    <col min="8187" max="8187" width="25.42578125" style="34" customWidth="1"/>
    <col min="8188" max="8188" width="9.140625" style="34" customWidth="1"/>
    <col min="8189" max="8189" width="8.42578125" style="34" customWidth="1"/>
    <col min="8190" max="8190" width="33.5703125" style="34" customWidth="1"/>
    <col min="8191" max="8191" width="11.140625" style="34" customWidth="1"/>
    <col min="8192" max="8441" width="11.42578125" style="34"/>
    <col min="8442" max="8442" width="5.42578125" style="34" customWidth="1"/>
    <col min="8443" max="8443" width="25.42578125" style="34" customWidth="1"/>
    <col min="8444" max="8444" width="9.140625" style="34" customWidth="1"/>
    <col min="8445" max="8445" width="8.42578125" style="34" customWidth="1"/>
    <col min="8446" max="8446" width="33.5703125" style="34" customWidth="1"/>
    <col min="8447" max="8447" width="11.140625" style="34" customWidth="1"/>
    <col min="8448" max="8697" width="11.42578125" style="34"/>
    <col min="8698" max="8698" width="5.42578125" style="34" customWidth="1"/>
    <col min="8699" max="8699" width="25.42578125" style="34" customWidth="1"/>
    <col min="8700" max="8700" width="9.140625" style="34" customWidth="1"/>
    <col min="8701" max="8701" width="8.42578125" style="34" customWidth="1"/>
    <col min="8702" max="8702" width="33.5703125" style="34" customWidth="1"/>
    <col min="8703" max="8703" width="11.140625" style="34" customWidth="1"/>
    <col min="8704" max="8953" width="11.42578125" style="34"/>
    <col min="8954" max="8954" width="5.42578125" style="34" customWidth="1"/>
    <col min="8955" max="8955" width="25.42578125" style="34" customWidth="1"/>
    <col min="8956" max="8956" width="9.140625" style="34" customWidth="1"/>
    <col min="8957" max="8957" width="8.42578125" style="34" customWidth="1"/>
    <col min="8958" max="8958" width="33.5703125" style="34" customWidth="1"/>
    <col min="8959" max="8959" width="11.140625" style="34" customWidth="1"/>
    <col min="8960" max="9209" width="11.42578125" style="34"/>
    <col min="9210" max="9210" width="5.42578125" style="34" customWidth="1"/>
    <col min="9211" max="9211" width="25.42578125" style="34" customWidth="1"/>
    <col min="9212" max="9212" width="9.140625" style="34" customWidth="1"/>
    <col min="9213" max="9213" width="8.42578125" style="34" customWidth="1"/>
    <col min="9214" max="9214" width="33.5703125" style="34" customWidth="1"/>
    <col min="9215" max="9215" width="11.140625" style="34" customWidth="1"/>
    <col min="9216" max="9465" width="11.42578125" style="34"/>
    <col min="9466" max="9466" width="5.42578125" style="34" customWidth="1"/>
    <col min="9467" max="9467" width="25.42578125" style="34" customWidth="1"/>
    <col min="9468" max="9468" width="9.140625" style="34" customWidth="1"/>
    <col min="9469" max="9469" width="8.42578125" style="34" customWidth="1"/>
    <col min="9470" max="9470" width="33.5703125" style="34" customWidth="1"/>
    <col min="9471" max="9471" width="11.140625" style="34" customWidth="1"/>
    <col min="9472" max="9721" width="11.42578125" style="34"/>
    <col min="9722" max="9722" width="5.42578125" style="34" customWidth="1"/>
    <col min="9723" max="9723" width="25.42578125" style="34" customWidth="1"/>
    <col min="9724" max="9724" width="9.140625" style="34" customWidth="1"/>
    <col min="9725" max="9725" width="8.42578125" style="34" customWidth="1"/>
    <col min="9726" max="9726" width="33.5703125" style="34" customWidth="1"/>
    <col min="9727" max="9727" width="11.140625" style="34" customWidth="1"/>
    <col min="9728" max="9977" width="11.42578125" style="34"/>
    <col min="9978" max="9978" width="5.42578125" style="34" customWidth="1"/>
    <col min="9979" max="9979" width="25.42578125" style="34" customWidth="1"/>
    <col min="9980" max="9980" width="9.140625" style="34" customWidth="1"/>
    <col min="9981" max="9981" width="8.42578125" style="34" customWidth="1"/>
    <col min="9982" max="9982" width="33.5703125" style="34" customWidth="1"/>
    <col min="9983" max="9983" width="11.140625" style="34" customWidth="1"/>
    <col min="9984" max="10233" width="11.42578125" style="34"/>
    <col min="10234" max="10234" width="5.42578125" style="34" customWidth="1"/>
    <col min="10235" max="10235" width="25.42578125" style="34" customWidth="1"/>
    <col min="10236" max="10236" width="9.140625" style="34" customWidth="1"/>
    <col min="10237" max="10237" width="8.42578125" style="34" customWidth="1"/>
    <col min="10238" max="10238" width="33.5703125" style="34" customWidth="1"/>
    <col min="10239" max="10239" width="11.140625" style="34" customWidth="1"/>
    <col min="10240" max="10489" width="11.42578125" style="34"/>
    <col min="10490" max="10490" width="5.42578125" style="34" customWidth="1"/>
    <col min="10491" max="10491" width="25.42578125" style="34" customWidth="1"/>
    <col min="10492" max="10492" width="9.140625" style="34" customWidth="1"/>
    <col min="10493" max="10493" width="8.42578125" style="34" customWidth="1"/>
    <col min="10494" max="10494" width="33.5703125" style="34" customWidth="1"/>
    <col min="10495" max="10495" width="11.140625" style="34" customWidth="1"/>
    <col min="10496" max="10745" width="11.42578125" style="34"/>
    <col min="10746" max="10746" width="5.42578125" style="34" customWidth="1"/>
    <col min="10747" max="10747" width="25.42578125" style="34" customWidth="1"/>
    <col min="10748" max="10748" width="9.140625" style="34" customWidth="1"/>
    <col min="10749" max="10749" width="8.42578125" style="34" customWidth="1"/>
    <col min="10750" max="10750" width="33.5703125" style="34" customWidth="1"/>
    <col min="10751" max="10751" width="11.140625" style="34" customWidth="1"/>
    <col min="10752" max="11001" width="11.42578125" style="34"/>
    <col min="11002" max="11002" width="5.42578125" style="34" customWidth="1"/>
    <col min="11003" max="11003" width="25.42578125" style="34" customWidth="1"/>
    <col min="11004" max="11004" width="9.140625" style="34" customWidth="1"/>
    <col min="11005" max="11005" width="8.42578125" style="34" customWidth="1"/>
    <col min="11006" max="11006" width="33.5703125" style="34" customWidth="1"/>
    <col min="11007" max="11007" width="11.140625" style="34" customWidth="1"/>
    <col min="11008" max="11257" width="11.42578125" style="34"/>
    <col min="11258" max="11258" width="5.42578125" style="34" customWidth="1"/>
    <col min="11259" max="11259" width="25.42578125" style="34" customWidth="1"/>
    <col min="11260" max="11260" width="9.140625" style="34" customWidth="1"/>
    <col min="11261" max="11261" width="8.42578125" style="34" customWidth="1"/>
    <col min="11262" max="11262" width="33.5703125" style="34" customWidth="1"/>
    <col min="11263" max="11263" width="11.140625" style="34" customWidth="1"/>
    <col min="11264" max="11513" width="11.42578125" style="34"/>
    <col min="11514" max="11514" width="5.42578125" style="34" customWidth="1"/>
    <col min="11515" max="11515" width="25.42578125" style="34" customWidth="1"/>
    <col min="11516" max="11516" width="9.140625" style="34" customWidth="1"/>
    <col min="11517" max="11517" width="8.42578125" style="34" customWidth="1"/>
    <col min="11518" max="11518" width="33.5703125" style="34" customWidth="1"/>
    <col min="11519" max="11519" width="11.140625" style="34" customWidth="1"/>
    <col min="11520" max="11769" width="11.42578125" style="34"/>
    <col min="11770" max="11770" width="5.42578125" style="34" customWidth="1"/>
    <col min="11771" max="11771" width="25.42578125" style="34" customWidth="1"/>
    <col min="11772" max="11772" width="9.140625" style="34" customWidth="1"/>
    <col min="11773" max="11773" width="8.42578125" style="34" customWidth="1"/>
    <col min="11774" max="11774" width="33.5703125" style="34" customWidth="1"/>
    <col min="11775" max="11775" width="11.140625" style="34" customWidth="1"/>
    <col min="11776" max="12025" width="11.42578125" style="34"/>
    <col min="12026" max="12026" width="5.42578125" style="34" customWidth="1"/>
    <col min="12027" max="12027" width="25.42578125" style="34" customWidth="1"/>
    <col min="12028" max="12028" width="9.140625" style="34" customWidth="1"/>
    <col min="12029" max="12029" width="8.42578125" style="34" customWidth="1"/>
    <col min="12030" max="12030" width="33.5703125" style="34" customWidth="1"/>
    <col min="12031" max="12031" width="11.140625" style="34" customWidth="1"/>
    <col min="12032" max="12281" width="11.42578125" style="34"/>
    <col min="12282" max="12282" width="5.42578125" style="34" customWidth="1"/>
    <col min="12283" max="12283" width="25.42578125" style="34" customWidth="1"/>
    <col min="12284" max="12284" width="9.140625" style="34" customWidth="1"/>
    <col min="12285" max="12285" width="8.42578125" style="34" customWidth="1"/>
    <col min="12286" max="12286" width="33.5703125" style="34" customWidth="1"/>
    <col min="12287" max="12287" width="11.140625" style="34" customWidth="1"/>
    <col min="12288" max="12537" width="11.42578125" style="34"/>
    <col min="12538" max="12538" width="5.42578125" style="34" customWidth="1"/>
    <col min="12539" max="12539" width="25.42578125" style="34" customWidth="1"/>
    <col min="12540" max="12540" width="9.140625" style="34" customWidth="1"/>
    <col min="12541" max="12541" width="8.42578125" style="34" customWidth="1"/>
    <col min="12542" max="12542" width="33.5703125" style="34" customWidth="1"/>
    <col min="12543" max="12543" width="11.140625" style="34" customWidth="1"/>
    <col min="12544" max="12793" width="11.42578125" style="34"/>
    <col min="12794" max="12794" width="5.42578125" style="34" customWidth="1"/>
    <col min="12795" max="12795" width="25.42578125" style="34" customWidth="1"/>
    <col min="12796" max="12796" width="9.140625" style="34" customWidth="1"/>
    <col min="12797" max="12797" width="8.42578125" style="34" customWidth="1"/>
    <col min="12798" max="12798" width="33.5703125" style="34" customWidth="1"/>
    <col min="12799" max="12799" width="11.140625" style="34" customWidth="1"/>
    <col min="12800" max="13049" width="11.42578125" style="34"/>
    <col min="13050" max="13050" width="5.42578125" style="34" customWidth="1"/>
    <col min="13051" max="13051" width="25.42578125" style="34" customWidth="1"/>
    <col min="13052" max="13052" width="9.140625" style="34" customWidth="1"/>
    <col min="13053" max="13053" width="8.42578125" style="34" customWidth="1"/>
    <col min="13054" max="13054" width="33.5703125" style="34" customWidth="1"/>
    <col min="13055" max="13055" width="11.140625" style="34" customWidth="1"/>
    <col min="13056" max="13305" width="11.42578125" style="34"/>
    <col min="13306" max="13306" width="5.42578125" style="34" customWidth="1"/>
    <col min="13307" max="13307" width="25.42578125" style="34" customWidth="1"/>
    <col min="13308" max="13308" width="9.140625" style="34" customWidth="1"/>
    <col min="13309" max="13309" width="8.42578125" style="34" customWidth="1"/>
    <col min="13310" max="13310" width="33.5703125" style="34" customWidth="1"/>
    <col min="13311" max="13311" width="11.140625" style="34" customWidth="1"/>
    <col min="13312" max="13561" width="11.42578125" style="34"/>
    <col min="13562" max="13562" width="5.42578125" style="34" customWidth="1"/>
    <col min="13563" max="13563" width="25.42578125" style="34" customWidth="1"/>
    <col min="13564" max="13564" width="9.140625" style="34" customWidth="1"/>
    <col min="13565" max="13565" width="8.42578125" style="34" customWidth="1"/>
    <col min="13566" max="13566" width="33.5703125" style="34" customWidth="1"/>
    <col min="13567" max="13567" width="11.140625" style="34" customWidth="1"/>
    <col min="13568" max="13817" width="11.42578125" style="34"/>
    <col min="13818" max="13818" width="5.42578125" style="34" customWidth="1"/>
    <col min="13819" max="13819" width="25.42578125" style="34" customWidth="1"/>
    <col min="13820" max="13820" width="9.140625" style="34" customWidth="1"/>
    <col min="13821" max="13821" width="8.42578125" style="34" customWidth="1"/>
    <col min="13822" max="13822" width="33.5703125" style="34" customWidth="1"/>
    <col min="13823" max="13823" width="11.140625" style="34" customWidth="1"/>
    <col min="13824" max="14073" width="11.42578125" style="34"/>
    <col min="14074" max="14074" width="5.42578125" style="34" customWidth="1"/>
    <col min="14075" max="14075" width="25.42578125" style="34" customWidth="1"/>
    <col min="14076" max="14076" width="9.140625" style="34" customWidth="1"/>
    <col min="14077" max="14077" width="8.42578125" style="34" customWidth="1"/>
    <col min="14078" max="14078" width="33.5703125" style="34" customWidth="1"/>
    <col min="14079" max="14079" width="11.140625" style="34" customWidth="1"/>
    <col min="14080" max="14329" width="11.42578125" style="34"/>
    <col min="14330" max="14330" width="5.42578125" style="34" customWidth="1"/>
    <col min="14331" max="14331" width="25.42578125" style="34" customWidth="1"/>
    <col min="14332" max="14332" width="9.140625" style="34" customWidth="1"/>
    <col min="14333" max="14333" width="8.42578125" style="34" customWidth="1"/>
    <col min="14334" max="14334" width="33.5703125" style="34" customWidth="1"/>
    <col min="14335" max="14335" width="11.140625" style="34" customWidth="1"/>
    <col min="14336" max="14585" width="11.42578125" style="34"/>
    <col min="14586" max="14586" width="5.42578125" style="34" customWidth="1"/>
    <col min="14587" max="14587" width="25.42578125" style="34" customWidth="1"/>
    <col min="14588" max="14588" width="9.140625" style="34" customWidth="1"/>
    <col min="14589" max="14589" width="8.42578125" style="34" customWidth="1"/>
    <col min="14590" max="14590" width="33.5703125" style="34" customWidth="1"/>
    <col min="14591" max="14591" width="11.140625" style="34" customWidth="1"/>
    <col min="14592" max="14841" width="11.42578125" style="34"/>
    <col min="14842" max="14842" width="5.42578125" style="34" customWidth="1"/>
    <col min="14843" max="14843" width="25.42578125" style="34" customWidth="1"/>
    <col min="14844" max="14844" width="9.140625" style="34" customWidth="1"/>
    <col min="14845" max="14845" width="8.42578125" style="34" customWidth="1"/>
    <col min="14846" max="14846" width="33.5703125" style="34" customWidth="1"/>
    <col min="14847" max="14847" width="11.140625" style="34" customWidth="1"/>
    <col min="14848" max="15097" width="11.42578125" style="34"/>
    <col min="15098" max="15098" width="5.42578125" style="34" customWidth="1"/>
    <col min="15099" max="15099" width="25.42578125" style="34" customWidth="1"/>
    <col min="15100" max="15100" width="9.140625" style="34" customWidth="1"/>
    <col min="15101" max="15101" width="8.42578125" style="34" customWidth="1"/>
    <col min="15102" max="15102" width="33.5703125" style="34" customWidth="1"/>
    <col min="15103" max="15103" width="11.140625" style="34" customWidth="1"/>
    <col min="15104" max="15353" width="11.42578125" style="34"/>
    <col min="15354" max="15354" width="5.42578125" style="34" customWidth="1"/>
    <col min="15355" max="15355" width="25.42578125" style="34" customWidth="1"/>
    <col min="15356" max="15356" width="9.140625" style="34" customWidth="1"/>
    <col min="15357" max="15357" width="8.42578125" style="34" customWidth="1"/>
    <col min="15358" max="15358" width="33.5703125" style="34" customWidth="1"/>
    <col min="15359" max="15359" width="11.140625" style="34" customWidth="1"/>
    <col min="15360" max="15609" width="11.42578125" style="34"/>
    <col min="15610" max="15610" width="5.42578125" style="34" customWidth="1"/>
    <col min="15611" max="15611" width="25.42578125" style="34" customWidth="1"/>
    <col min="15612" max="15612" width="9.140625" style="34" customWidth="1"/>
    <col min="15613" max="15613" width="8.42578125" style="34" customWidth="1"/>
    <col min="15614" max="15614" width="33.5703125" style="34" customWidth="1"/>
    <col min="15615" max="15615" width="11.140625" style="34" customWidth="1"/>
    <col min="15616" max="15865" width="11.42578125" style="34"/>
    <col min="15866" max="15866" width="5.42578125" style="34" customWidth="1"/>
    <col min="15867" max="15867" width="25.42578125" style="34" customWidth="1"/>
    <col min="15868" max="15868" width="9.140625" style="34" customWidth="1"/>
    <col min="15869" max="15869" width="8.42578125" style="34" customWidth="1"/>
    <col min="15870" max="15870" width="33.5703125" style="34" customWidth="1"/>
    <col min="15871" max="15871" width="11.140625" style="34" customWidth="1"/>
    <col min="15872" max="16121" width="11.42578125" style="34"/>
    <col min="16122" max="16122" width="5.42578125" style="34" customWidth="1"/>
    <col min="16123" max="16123" width="25.42578125" style="34" customWidth="1"/>
    <col min="16124" max="16124" width="9.140625" style="34" customWidth="1"/>
    <col min="16125" max="16125" width="8.42578125" style="34" customWidth="1"/>
    <col min="16126" max="16126" width="33.5703125" style="34" customWidth="1"/>
    <col min="16127" max="16127" width="11.140625" style="34" customWidth="1"/>
    <col min="16128" max="16384" width="11.42578125" style="34"/>
  </cols>
  <sheetData>
    <row r="1" spans="1:7" ht="15" customHeight="1" x14ac:dyDescent="0.3">
      <c r="F1" s="2" t="s">
        <v>0</v>
      </c>
    </row>
    <row r="2" spans="1:7" ht="15" customHeight="1" x14ac:dyDescent="0.3">
      <c r="F2" s="3" t="s">
        <v>1</v>
      </c>
    </row>
    <row r="3" spans="1:7" ht="15" customHeight="1" x14ac:dyDescent="0.3"/>
    <row r="4" spans="1:7" s="36" customFormat="1" ht="15" customHeight="1" x14ac:dyDescent="0.25">
      <c r="A4" s="35"/>
    </row>
    <row r="5" spans="1:7" ht="21" customHeight="1" x14ac:dyDescent="0.3">
      <c r="A5" s="131" t="s">
        <v>99</v>
      </c>
      <c r="B5" s="132"/>
      <c r="C5" s="132"/>
      <c r="D5" s="132"/>
      <c r="E5" s="132"/>
      <c r="F5" s="133"/>
    </row>
    <row r="6" spans="1:7" ht="30" customHeight="1" x14ac:dyDescent="0.3">
      <c r="A6" s="130" t="s">
        <v>101</v>
      </c>
      <c r="B6" s="130"/>
      <c r="C6" s="130"/>
      <c r="D6" s="130"/>
      <c r="E6" s="130"/>
      <c r="F6" s="130"/>
    </row>
    <row r="7" spans="1:7" ht="23.25" customHeight="1" x14ac:dyDescent="0.3">
      <c r="A7" s="38" t="s">
        <v>30</v>
      </c>
      <c r="B7" s="38" t="s">
        <v>31</v>
      </c>
      <c r="C7" s="38">
        <v>2017</v>
      </c>
      <c r="D7" s="38">
        <v>2018</v>
      </c>
      <c r="E7" s="38">
        <v>2019</v>
      </c>
      <c r="F7" s="38" t="s">
        <v>87</v>
      </c>
    </row>
    <row r="8" spans="1:7" ht="4.5" customHeight="1" x14ac:dyDescent="0.3">
      <c r="A8" s="37"/>
      <c r="B8" s="37"/>
      <c r="C8" s="37"/>
      <c r="D8" s="37"/>
      <c r="E8" s="37"/>
      <c r="F8" s="37"/>
    </row>
    <row r="9" spans="1:7" ht="15" customHeight="1" x14ac:dyDescent="0.3">
      <c r="A9" s="114" t="s">
        <v>32</v>
      </c>
      <c r="B9" s="115"/>
      <c r="C9" s="115"/>
      <c r="D9" s="115"/>
      <c r="E9" s="116"/>
      <c r="F9" s="116"/>
    </row>
    <row r="10" spans="1:7" ht="27.95" customHeight="1" x14ac:dyDescent="0.3">
      <c r="A10" s="101">
        <v>1</v>
      </c>
      <c r="B10" s="103" t="s">
        <v>110</v>
      </c>
      <c r="C10" s="117">
        <v>33.74</v>
      </c>
      <c r="D10" s="117">
        <v>22.1</v>
      </c>
      <c r="E10" s="117">
        <f>NacionalCobertura79113236113[[#This Row],[Valor]]</f>
        <v>19.167821864816414</v>
      </c>
      <c r="F10" s="117">
        <f>E10-D10</f>
        <v>-2.9321781351835874</v>
      </c>
      <c r="G10" s="108"/>
    </row>
    <row r="11" spans="1:7" ht="27.95" customHeight="1" x14ac:dyDescent="0.3">
      <c r="A11" s="39">
        <v>2</v>
      </c>
      <c r="B11" s="97" t="s">
        <v>33</v>
      </c>
      <c r="C11" s="40">
        <v>103831</v>
      </c>
      <c r="D11" s="40">
        <v>100359</v>
      </c>
      <c r="E11" s="40">
        <f>capacitacion!B10</f>
        <v>84097</v>
      </c>
      <c r="F11" s="40">
        <f>E11-D11</f>
        <v>-16262</v>
      </c>
      <c r="G11" s="108"/>
    </row>
    <row r="12" spans="1:7" ht="27.95" customHeight="1" x14ac:dyDescent="0.3">
      <c r="A12" s="101">
        <v>3</v>
      </c>
      <c r="B12" s="103" t="s">
        <v>34</v>
      </c>
      <c r="C12" s="104">
        <v>12105</v>
      </c>
      <c r="D12" s="104">
        <v>14297</v>
      </c>
      <c r="E12" s="104">
        <f>servtec!B10</f>
        <v>13371</v>
      </c>
      <c r="F12" s="104">
        <f t="shared" ref="F12:F13" si="0">E12-D12</f>
        <v>-926</v>
      </c>
      <c r="G12" s="108"/>
    </row>
    <row r="13" spans="1:7" ht="27.95" customHeight="1" x14ac:dyDescent="0.3">
      <c r="A13" s="39">
        <v>4</v>
      </c>
      <c r="B13" s="97" t="s">
        <v>89</v>
      </c>
      <c r="C13" s="40">
        <v>77583</v>
      </c>
      <c r="D13" s="40">
        <v>94361</v>
      </c>
      <c r="E13" s="40">
        <f>certificación!B10</f>
        <v>103317</v>
      </c>
      <c r="F13" s="40">
        <f t="shared" si="0"/>
        <v>8956</v>
      </c>
      <c r="G13" s="108"/>
    </row>
    <row r="14" spans="1:7" ht="27.95" customHeight="1" x14ac:dyDescent="0.3">
      <c r="A14" s="101">
        <v>5</v>
      </c>
      <c r="B14" s="103" t="s">
        <v>90</v>
      </c>
      <c r="C14" s="117">
        <v>2.1</v>
      </c>
      <c r="D14" s="117">
        <v>6.3</v>
      </c>
      <c r="E14" s="117">
        <f>becas_ext!B10</f>
        <v>2.4</v>
      </c>
      <c r="F14" s="117">
        <f>E14-D14</f>
        <v>-3.9</v>
      </c>
      <c r="G14" s="108"/>
    </row>
    <row r="15" spans="1:7" ht="9" customHeight="1" x14ac:dyDescent="0.3">
      <c r="A15" s="42"/>
      <c r="B15" s="43"/>
      <c r="C15" s="44"/>
      <c r="D15" s="44"/>
      <c r="E15" s="44"/>
      <c r="F15" s="44"/>
    </row>
    <row r="16" spans="1:7" ht="15" customHeight="1" x14ac:dyDescent="0.3">
      <c r="A16" s="105" t="s">
        <v>35</v>
      </c>
      <c r="B16" s="106"/>
      <c r="C16" s="106"/>
      <c r="D16" s="106"/>
      <c r="E16" s="107"/>
      <c r="F16" s="107"/>
    </row>
    <row r="17" spans="1:7" ht="35.1" customHeight="1" x14ac:dyDescent="0.3">
      <c r="A17" s="98">
        <v>6</v>
      </c>
      <c r="B17" s="99" t="s">
        <v>36</v>
      </c>
      <c r="C17" s="41">
        <f>cd!$D$9</f>
        <v>23.03698763098534</v>
      </c>
      <c r="D17" s="41">
        <f>cd!$D$10</f>
        <v>25.625822779643027</v>
      </c>
      <c r="E17" s="41">
        <f>cd!$D$11</f>
        <v>27.31738796086114</v>
      </c>
      <c r="F17" s="125">
        <f t="shared" ref="F17:F24" si="1">E17-D17</f>
        <v>1.6915651812181132</v>
      </c>
      <c r="G17" s="109"/>
    </row>
    <row r="18" spans="1:7" ht="35.1" customHeight="1" x14ac:dyDescent="0.3">
      <c r="A18" s="101">
        <v>7</v>
      </c>
      <c r="B18" s="102" t="s">
        <v>37</v>
      </c>
      <c r="C18" s="126">
        <f>eprt!$D$9</f>
        <v>98.97995870187583</v>
      </c>
      <c r="D18" s="126">
        <f>eprt!$D$10</f>
        <v>98.28704056618534</v>
      </c>
      <c r="E18" s="126">
        <f>eprt!$D$11</f>
        <v>99.356131025800337</v>
      </c>
      <c r="F18" s="126">
        <f t="shared" si="1"/>
        <v>1.0690904596149977</v>
      </c>
      <c r="G18" s="109"/>
    </row>
    <row r="19" spans="1:7" ht="39" customHeight="1" x14ac:dyDescent="0.3">
      <c r="A19" s="98">
        <v>8</v>
      </c>
      <c r="B19" s="99" t="s">
        <v>38</v>
      </c>
      <c r="C19" s="125">
        <f>epr!$D$9</f>
        <v>100</v>
      </c>
      <c r="D19" s="125">
        <f>epr!$D$10</f>
        <v>99.9918816384519</v>
      </c>
      <c r="E19" s="125">
        <f>epr!$D$11</f>
        <v>99.996187053411617</v>
      </c>
      <c r="F19" s="125">
        <f t="shared" si="1"/>
        <v>4.3054149597168134E-3</v>
      </c>
      <c r="G19" s="109"/>
    </row>
    <row r="20" spans="1:7" ht="41.25" customHeight="1" x14ac:dyDescent="0.3">
      <c r="A20" s="101">
        <v>9</v>
      </c>
      <c r="B20" s="102" t="s">
        <v>39</v>
      </c>
      <c r="C20" s="126">
        <f>egc!$D$9</f>
        <v>98.97995870187583</v>
      </c>
      <c r="D20" s="126">
        <f>egc!$D$10</f>
        <v>98.287002766393243</v>
      </c>
      <c r="E20" s="126">
        <f>egc!$D$11</f>
        <v>99.35612774724531</v>
      </c>
      <c r="F20" s="126">
        <f t="shared" si="1"/>
        <v>1.0691249808520666</v>
      </c>
      <c r="G20" s="109"/>
    </row>
    <row r="21" spans="1:7" ht="40.5" customHeight="1" x14ac:dyDescent="0.3">
      <c r="A21" s="98">
        <v>10</v>
      </c>
      <c r="B21" s="99" t="s">
        <v>40</v>
      </c>
      <c r="C21" s="125">
        <f>egi!$D$9</f>
        <v>0</v>
      </c>
      <c r="D21" s="125">
        <f>egi!$D$10</f>
        <v>100</v>
      </c>
      <c r="E21" s="125">
        <f>egi!$D$11</f>
        <v>100</v>
      </c>
      <c r="F21" s="125">
        <f t="shared" si="1"/>
        <v>0</v>
      </c>
      <c r="G21" s="109"/>
    </row>
    <row r="22" spans="1:7" ht="35.1" customHeight="1" x14ac:dyDescent="0.3">
      <c r="A22" s="101">
        <v>11</v>
      </c>
      <c r="B22" s="102" t="s">
        <v>41</v>
      </c>
      <c r="C22" s="126">
        <f>auto!$D$9</f>
        <v>2.7391808169839029</v>
      </c>
      <c r="D22" s="126">
        <f>auto!$D$10</f>
        <v>1.9597718157790001</v>
      </c>
      <c r="E22" s="126">
        <f>auto!$D$11</f>
        <v>2.7250614427223896</v>
      </c>
      <c r="F22" s="126">
        <f t="shared" si="1"/>
        <v>0.76528962694338953</v>
      </c>
      <c r="G22" s="109"/>
    </row>
    <row r="23" spans="1:7" ht="35.1" customHeight="1" x14ac:dyDescent="0.3">
      <c r="A23" s="98">
        <v>12</v>
      </c>
      <c r="B23" s="99" t="s">
        <v>42</v>
      </c>
      <c r="C23" s="125">
        <f>capip!$D$9</f>
        <v>96.562012312693554</v>
      </c>
      <c r="D23" s="125">
        <f>capip!$D$10</f>
        <v>106.47488389329209</v>
      </c>
      <c r="E23" s="125">
        <f>capip!$D$11</f>
        <v>114.47558775735016</v>
      </c>
      <c r="F23" s="125">
        <f t="shared" si="1"/>
        <v>8.0007038640580674</v>
      </c>
      <c r="G23" s="109"/>
    </row>
    <row r="24" spans="1:7" ht="45" customHeight="1" x14ac:dyDescent="0.3">
      <c r="A24" s="101">
        <v>13</v>
      </c>
      <c r="B24" s="102" t="s">
        <v>43</v>
      </c>
      <c r="C24" s="126">
        <f>cnpr!$D$9</f>
        <v>98.97995870187583</v>
      </c>
      <c r="D24" s="126">
        <f>cnpr!$D$10</f>
        <v>98.28704056618534</v>
      </c>
      <c r="E24" s="126">
        <f>cnpr!$D$11</f>
        <v>99.356131025800337</v>
      </c>
      <c r="F24" s="126">
        <f t="shared" si="1"/>
        <v>1.0690904596149977</v>
      </c>
      <c r="G24" s="109"/>
    </row>
    <row r="25" spans="1:7" ht="12" customHeight="1" x14ac:dyDescent="0.35">
      <c r="A25" s="45"/>
      <c r="B25" s="46"/>
      <c r="C25" s="47"/>
      <c r="D25" s="47"/>
      <c r="E25" s="47"/>
      <c r="F25" s="47"/>
    </row>
    <row r="26" spans="1:7" ht="98.25" customHeight="1" x14ac:dyDescent="0.3">
      <c r="A26" s="134" t="s">
        <v>111</v>
      </c>
      <c r="B26" s="134"/>
      <c r="C26" s="134"/>
      <c r="D26" s="134"/>
      <c r="E26" s="134"/>
      <c r="F26" s="134"/>
    </row>
  </sheetData>
  <mergeCells count="3">
    <mergeCell ref="A6:F6"/>
    <mergeCell ref="A5:F5"/>
    <mergeCell ref="A26:F26"/>
  </mergeCells>
  <printOptions horizontalCentered="1"/>
  <pageMargins left="0.31496062992125984" right="0.31496062992125984" top="0.55118110236220474" bottom="0.55118110236220474" header="0.31496062992125984" footer="0.31496062992125984"/>
  <pageSetup orientation="portrait" r:id="rId1"/>
  <headerFooter>
    <oddFooter>&amp;C&amp;"Montserrat,Normal"&amp;8Página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130" zoomScaleNormal="100" zoomScaleSheetLayoutView="130" workbookViewId="0">
      <selection activeCell="B9" sqref="B9:B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14</v>
      </c>
      <c r="B5" s="4"/>
      <c r="C5" s="4"/>
      <c r="D5" s="4"/>
    </row>
    <row r="6" spans="1:11" customFormat="1" ht="24.95" customHeight="1" x14ac:dyDescent="0.25">
      <c r="A6" s="5" t="s">
        <v>102</v>
      </c>
      <c r="C6" s="6"/>
      <c r="D6" s="6"/>
    </row>
    <row r="7" spans="1:11" s="26" customFormat="1" ht="39.950000000000003" customHeight="1" x14ac:dyDescent="0.25">
      <c r="A7" s="32" t="s">
        <v>3</v>
      </c>
      <c r="B7" s="20" t="s">
        <v>13</v>
      </c>
      <c r="C7" s="20" t="s">
        <v>12</v>
      </c>
      <c r="D7" s="20" t="s">
        <v>95</v>
      </c>
      <c r="E7" s="28"/>
      <c r="F7" s="27"/>
      <c r="G7" s="27"/>
      <c r="H7" s="27"/>
      <c r="I7" s="27"/>
      <c r="J7" s="27"/>
      <c r="K7" s="27"/>
    </row>
    <row r="8" spans="1:11" ht="15" customHeight="1" x14ac:dyDescent="0.3">
      <c r="A8" s="11"/>
      <c r="B8" s="12"/>
      <c r="C8" s="12"/>
      <c r="D8" s="13"/>
      <c r="E8"/>
      <c r="F8"/>
      <c r="G8"/>
      <c r="H8"/>
      <c r="I8"/>
      <c r="J8"/>
      <c r="K8"/>
    </row>
    <row r="9" spans="1:11" ht="24.95" customHeight="1" x14ac:dyDescent="0.3">
      <c r="A9" s="24">
        <v>2017</v>
      </c>
      <c r="B9" s="21">
        <v>971443.51199999999</v>
      </c>
      <c r="C9" s="21">
        <v>971443.51199999999</v>
      </c>
      <c r="D9" s="30">
        <f t="shared" ref="D9:D11" si="0">(C9/B9)*100</f>
        <v>100</v>
      </c>
      <c r="E9"/>
      <c r="F9"/>
      <c r="G9"/>
      <c r="H9"/>
      <c r="I9"/>
      <c r="J9"/>
      <c r="K9"/>
    </row>
    <row r="10" spans="1:11" ht="24.95" customHeight="1" x14ac:dyDescent="0.3">
      <c r="A10" s="22">
        <v>2018</v>
      </c>
      <c r="B10" s="23">
        <v>960785</v>
      </c>
      <c r="C10" s="23">
        <v>960707</v>
      </c>
      <c r="D10" s="31">
        <f t="shared" si="0"/>
        <v>99.9918816384519</v>
      </c>
      <c r="E10"/>
      <c r="F10"/>
      <c r="G10"/>
      <c r="H10"/>
      <c r="I10"/>
      <c r="J10"/>
      <c r="K10"/>
    </row>
    <row r="11" spans="1:11" ht="24.95" customHeight="1" x14ac:dyDescent="0.3">
      <c r="A11" s="33">
        <v>2019</v>
      </c>
      <c r="B11" s="21">
        <v>905415.25300000003</v>
      </c>
      <c r="C11" s="21">
        <v>905380.73</v>
      </c>
      <c r="D11" s="30">
        <f t="shared" si="0"/>
        <v>99.996187053411617</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18">
        <f>B11-B10</f>
        <v>-55369.746999999974</v>
      </c>
      <c r="C13" s="18">
        <f>C11-C10</f>
        <v>-55326.270000000019</v>
      </c>
      <c r="D13" s="18">
        <f>D11-D10</f>
        <v>4.3054149597168134E-3</v>
      </c>
      <c r="E13"/>
      <c r="F13"/>
      <c r="G13"/>
      <c r="H13"/>
      <c r="I13"/>
      <c r="J13"/>
      <c r="K13"/>
    </row>
    <row r="14" spans="1:11" ht="15" x14ac:dyDescent="0.25">
      <c r="A14"/>
      <c r="B14"/>
      <c r="C14"/>
      <c r="D14"/>
      <c r="E14"/>
      <c r="F14"/>
      <c r="G14"/>
      <c r="H14"/>
      <c r="I14"/>
      <c r="J14"/>
      <c r="K14"/>
    </row>
    <row r="15" spans="1:11" ht="17.25" customHeight="1" x14ac:dyDescent="0.25">
      <c r="A15"/>
      <c r="B15"/>
      <c r="C15"/>
      <c r="D15" s="2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A43" s="140" t="s">
        <v>98</v>
      </c>
      <c r="B43" s="140"/>
      <c r="C43" s="140"/>
      <c r="D43" s="140"/>
    </row>
  </sheetData>
  <mergeCells count="1">
    <mergeCell ref="A43:D43"/>
  </mergeCells>
  <pageMargins left="0.51181102362204722" right="0.51181102362204722" top="0.55118110236220474" bottom="0.55118110236220474" header="0.31496062992125984" footer="0.31496062992125984"/>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130" zoomScaleNormal="100" zoomScaleSheetLayoutView="130" workbookViewId="0">
      <selection activeCell="B9" sqref="B9:B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17</v>
      </c>
      <c r="B5" s="4"/>
      <c r="C5" s="4"/>
      <c r="D5" s="4"/>
    </row>
    <row r="6" spans="1:11" customFormat="1" ht="24.95" customHeight="1" x14ac:dyDescent="0.25">
      <c r="A6" s="5" t="s">
        <v>102</v>
      </c>
      <c r="C6" s="6"/>
      <c r="D6" s="6"/>
    </row>
    <row r="7" spans="1:11" s="26" customFormat="1" ht="39.950000000000003" customHeight="1" x14ac:dyDescent="0.25">
      <c r="A7" s="32" t="s">
        <v>3</v>
      </c>
      <c r="B7" s="20" t="s">
        <v>16</v>
      </c>
      <c r="C7" s="20" t="s">
        <v>15</v>
      </c>
      <c r="D7" s="20" t="s">
        <v>39</v>
      </c>
      <c r="E7" s="28"/>
      <c r="F7" s="27"/>
      <c r="G7" s="27"/>
      <c r="H7" s="27"/>
      <c r="I7" s="27"/>
      <c r="J7" s="27"/>
      <c r="K7" s="27"/>
    </row>
    <row r="8" spans="1:11" ht="15" customHeight="1" x14ac:dyDescent="0.3">
      <c r="A8" s="11"/>
      <c r="B8" s="12"/>
      <c r="C8" s="12"/>
      <c r="D8" s="13"/>
      <c r="E8"/>
      <c r="F8"/>
      <c r="G8"/>
      <c r="H8"/>
      <c r="I8"/>
      <c r="J8"/>
      <c r="K8"/>
    </row>
    <row r="9" spans="1:11" ht="24.95" customHeight="1" x14ac:dyDescent="0.3">
      <c r="A9" s="24">
        <v>2017</v>
      </c>
      <c r="B9" s="21">
        <v>1009095.7120000001</v>
      </c>
      <c r="C9" s="21">
        <v>998802.51899999997</v>
      </c>
      <c r="D9" s="30">
        <f t="shared" ref="D9:D11" si="0">(C9/B9)*100</f>
        <v>98.97995870187583</v>
      </c>
      <c r="E9"/>
      <c r="F9"/>
      <c r="G9"/>
      <c r="H9"/>
      <c r="I9"/>
      <c r="J9"/>
      <c r="K9"/>
    </row>
    <row r="10" spans="1:11" ht="24.95" customHeight="1" x14ac:dyDescent="0.3">
      <c r="A10" s="22">
        <v>2018</v>
      </c>
      <c r="B10" s="23">
        <v>996966</v>
      </c>
      <c r="C10" s="23">
        <v>979888</v>
      </c>
      <c r="D10" s="31">
        <f t="shared" si="0"/>
        <v>98.287002766393243</v>
      </c>
      <c r="E10"/>
      <c r="F10"/>
      <c r="G10"/>
      <c r="H10"/>
      <c r="I10"/>
      <c r="J10"/>
      <c r="K10"/>
    </row>
    <row r="11" spans="1:11" ht="24.95" customHeight="1" x14ac:dyDescent="0.3">
      <c r="A11" s="33">
        <v>2019</v>
      </c>
      <c r="B11" s="21">
        <v>936770.91599999997</v>
      </c>
      <c r="C11" s="21">
        <v>930739.30799999996</v>
      </c>
      <c r="D11" s="30">
        <f t="shared" si="0"/>
        <v>99.35612774724531</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18">
        <f>B11-B10</f>
        <v>-60195.084000000032</v>
      </c>
      <c r="C13" s="18">
        <f>C11-C10</f>
        <v>-49148.692000000039</v>
      </c>
      <c r="D13" s="18">
        <f>D11-D10</f>
        <v>1.0691249808520666</v>
      </c>
      <c r="E13"/>
      <c r="F13"/>
      <c r="G13"/>
      <c r="H13"/>
      <c r="I13"/>
      <c r="J13"/>
      <c r="K13"/>
    </row>
    <row r="14" spans="1:11" ht="15" x14ac:dyDescent="0.25">
      <c r="A14"/>
      <c r="B14"/>
      <c r="C14"/>
      <c r="D14"/>
      <c r="E14"/>
      <c r="F14"/>
      <c r="G14"/>
      <c r="H14"/>
      <c r="I14"/>
      <c r="J14"/>
      <c r="K14"/>
    </row>
    <row r="15" spans="1:11" ht="17.25" customHeight="1" x14ac:dyDescent="0.25">
      <c r="A15"/>
      <c r="B15"/>
      <c r="C15"/>
      <c r="D15" s="2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A43" s="140" t="s">
        <v>98</v>
      </c>
      <c r="B43" s="140"/>
      <c r="C43" s="140"/>
      <c r="D43" s="140"/>
    </row>
  </sheetData>
  <mergeCells count="1">
    <mergeCell ref="A43:D43"/>
  </mergeCells>
  <pageMargins left="0.51181102362204722" right="0.51181102362204722" top="0.55118110236220474" bottom="0.55118110236220474" header="0.31496062992125984" footer="0.31496062992125984"/>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Normal="100" zoomScaleSheetLayoutView="100" workbookViewId="0">
      <selection activeCell="D11" sqref="D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20</v>
      </c>
      <c r="B5" s="4"/>
      <c r="C5" s="4"/>
      <c r="D5" s="4"/>
    </row>
    <row r="6" spans="1:11" customFormat="1" ht="24.95" customHeight="1" x14ac:dyDescent="0.25">
      <c r="A6" s="5" t="s">
        <v>102</v>
      </c>
      <c r="C6" s="6"/>
      <c r="D6" s="6"/>
    </row>
    <row r="7" spans="1:11" s="9" customFormat="1" ht="39.950000000000003" customHeight="1" x14ac:dyDescent="0.25">
      <c r="A7" s="32" t="s">
        <v>3</v>
      </c>
      <c r="B7" s="20" t="s">
        <v>19</v>
      </c>
      <c r="C7" s="20" t="s">
        <v>18</v>
      </c>
      <c r="D7" s="20" t="s">
        <v>40</v>
      </c>
      <c r="E7" s="29"/>
      <c r="F7" s="10"/>
      <c r="G7" s="10"/>
      <c r="H7" s="10"/>
      <c r="I7" s="10"/>
      <c r="J7" s="10"/>
      <c r="K7" s="10"/>
    </row>
    <row r="8" spans="1:11" ht="15" customHeight="1" x14ac:dyDescent="0.3">
      <c r="A8" s="11"/>
      <c r="B8" s="12"/>
      <c r="C8" s="12"/>
      <c r="D8" s="13"/>
      <c r="E8"/>
      <c r="F8"/>
      <c r="G8"/>
      <c r="H8"/>
      <c r="I8"/>
      <c r="J8"/>
      <c r="K8"/>
    </row>
    <row r="9" spans="1:11" ht="24.95" customHeight="1" x14ac:dyDescent="0.3">
      <c r="A9" s="24">
        <v>2017</v>
      </c>
      <c r="B9" s="21">
        <v>0</v>
      </c>
      <c r="C9" s="21">
        <v>0</v>
      </c>
      <c r="D9" s="30">
        <f>IF(B9=0,0,C9/B9*100)</f>
        <v>0</v>
      </c>
      <c r="E9"/>
      <c r="F9"/>
      <c r="G9"/>
      <c r="H9"/>
      <c r="I9"/>
      <c r="J9"/>
      <c r="K9"/>
    </row>
    <row r="10" spans="1:11" ht="24.95" customHeight="1" x14ac:dyDescent="0.3">
      <c r="A10" s="22">
        <v>2018</v>
      </c>
      <c r="B10" s="23">
        <v>22</v>
      </c>
      <c r="C10" s="23">
        <v>22</v>
      </c>
      <c r="D10" s="31">
        <f>IF(B10=0,0,C10/B10*100)</f>
        <v>100</v>
      </c>
      <c r="E10"/>
      <c r="F10"/>
      <c r="G10"/>
      <c r="H10"/>
      <c r="I10"/>
      <c r="J10"/>
      <c r="K10"/>
    </row>
    <row r="11" spans="1:11" ht="24.95" customHeight="1" x14ac:dyDescent="0.3">
      <c r="A11" s="33">
        <v>2019</v>
      </c>
      <c r="B11" s="21">
        <v>5</v>
      </c>
      <c r="C11" s="21">
        <v>5</v>
      </c>
      <c r="D11" s="30">
        <f>IF(B11=0,0,C11/B11*100)</f>
        <v>100</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18">
        <f>B11-B10</f>
        <v>-17</v>
      </c>
      <c r="C13" s="18">
        <f>C11-C10</f>
        <v>-17</v>
      </c>
      <c r="D13" s="18">
        <f>IF(B13=0,0,C13/B13*100)</f>
        <v>100</v>
      </c>
      <c r="E13"/>
      <c r="F13"/>
      <c r="G13"/>
      <c r="H13"/>
      <c r="I13"/>
      <c r="J13"/>
      <c r="K13"/>
    </row>
    <row r="14" spans="1:11" ht="15" x14ac:dyDescent="0.25">
      <c r="A14"/>
      <c r="B14"/>
      <c r="C14"/>
      <c r="D14"/>
      <c r="E14"/>
      <c r="F14"/>
      <c r="G14"/>
      <c r="H14"/>
      <c r="I14"/>
      <c r="J14"/>
      <c r="K14"/>
    </row>
    <row r="15" spans="1:11" ht="17.25" customHeight="1" x14ac:dyDescent="0.25">
      <c r="A15"/>
      <c r="B15"/>
      <c r="C15"/>
      <c r="D15" s="2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A43" s="140" t="s">
        <v>98</v>
      </c>
      <c r="B43" s="140"/>
      <c r="C43" s="140"/>
      <c r="D43" s="140"/>
    </row>
  </sheetData>
  <mergeCells count="1">
    <mergeCell ref="A43:D43"/>
  </mergeCells>
  <pageMargins left="0.51181102362204722" right="0.51181102362204722" top="0.55118110236220474" bottom="0.55118110236220474" header="0.31496062992125984" footer="0.31496062992125984"/>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topLeftCell="A7" zoomScale="145" zoomScaleNormal="100" zoomScaleSheetLayoutView="145" workbookViewId="0">
      <selection activeCell="B9" sqref="B9:B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23</v>
      </c>
      <c r="B5" s="4"/>
      <c r="C5" s="4"/>
      <c r="D5" s="4"/>
    </row>
    <row r="6" spans="1:11" customFormat="1" ht="24.95" customHeight="1" x14ac:dyDescent="0.25">
      <c r="A6" s="5" t="s">
        <v>102</v>
      </c>
      <c r="C6" s="6"/>
      <c r="D6" s="6"/>
    </row>
    <row r="7" spans="1:11" s="9" customFormat="1" ht="39.950000000000003" customHeight="1" x14ac:dyDescent="0.25">
      <c r="A7" s="32" t="s">
        <v>3</v>
      </c>
      <c r="B7" s="20" t="s">
        <v>22</v>
      </c>
      <c r="C7" s="20" t="s">
        <v>21</v>
      </c>
      <c r="D7" s="20" t="s">
        <v>96</v>
      </c>
      <c r="E7" s="29"/>
      <c r="F7" s="10"/>
      <c r="G7" s="10"/>
      <c r="H7" s="10"/>
      <c r="I7" s="10"/>
      <c r="J7" s="10"/>
      <c r="K7" s="10"/>
    </row>
    <row r="8" spans="1:11" ht="15" customHeight="1" x14ac:dyDescent="0.3">
      <c r="A8" s="11"/>
      <c r="B8" s="12"/>
      <c r="C8" s="12"/>
      <c r="D8" s="13"/>
      <c r="E8"/>
      <c r="F8"/>
      <c r="G8"/>
      <c r="H8"/>
      <c r="I8"/>
      <c r="J8"/>
      <c r="K8"/>
    </row>
    <row r="9" spans="1:11" ht="24.95" customHeight="1" x14ac:dyDescent="0.3">
      <c r="A9" s="24">
        <v>2017</v>
      </c>
      <c r="B9" s="21">
        <v>998802.51899999997</v>
      </c>
      <c r="C9" s="21">
        <v>27359.007000000001</v>
      </c>
      <c r="D9" s="30">
        <f t="shared" ref="D9:D11" si="0">(C9/B9)*100</f>
        <v>2.7391808169839029</v>
      </c>
      <c r="E9"/>
      <c r="F9"/>
      <c r="G9"/>
      <c r="H9"/>
      <c r="I9"/>
      <c r="J9"/>
      <c r="K9"/>
    </row>
    <row r="10" spans="1:11" ht="24.95" customHeight="1" x14ac:dyDescent="0.3">
      <c r="A10" s="22">
        <v>2018</v>
      </c>
      <c r="B10" s="23">
        <v>979910</v>
      </c>
      <c r="C10" s="23">
        <v>19204</v>
      </c>
      <c r="D10" s="31">
        <f t="shared" si="0"/>
        <v>1.9597718157790001</v>
      </c>
      <c r="E10"/>
      <c r="F10"/>
      <c r="G10"/>
      <c r="H10"/>
      <c r="I10"/>
      <c r="J10"/>
      <c r="K10"/>
    </row>
    <row r="11" spans="1:11" ht="24.95" customHeight="1" x14ac:dyDescent="0.3">
      <c r="A11" s="33">
        <v>2019</v>
      </c>
      <c r="B11" s="21">
        <v>930744.07799999998</v>
      </c>
      <c r="C11" s="21">
        <v>25363.348000000002</v>
      </c>
      <c r="D11" s="30">
        <f t="shared" si="0"/>
        <v>2.7250614427223896</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18">
        <f>B11-B10</f>
        <v>-49165.92200000002</v>
      </c>
      <c r="C13" s="18">
        <f>C11-C10</f>
        <v>6159.3480000000018</v>
      </c>
      <c r="D13" s="18">
        <f>D11-D10</f>
        <v>0.76528962694338953</v>
      </c>
      <c r="E13"/>
      <c r="F13"/>
      <c r="G13"/>
      <c r="H13"/>
      <c r="I13"/>
      <c r="J13"/>
      <c r="K13"/>
    </row>
    <row r="14" spans="1:11" ht="15" x14ac:dyDescent="0.25">
      <c r="A14"/>
      <c r="B14"/>
      <c r="C14"/>
      <c r="D14"/>
      <c r="E14"/>
      <c r="F14"/>
      <c r="G14"/>
      <c r="H14"/>
      <c r="I14"/>
      <c r="J14"/>
      <c r="K14"/>
    </row>
    <row r="15" spans="1:11" ht="17.25" customHeight="1" x14ac:dyDescent="0.25">
      <c r="A15"/>
      <c r="B15"/>
      <c r="C15"/>
      <c r="D15" s="2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A43" s="140" t="s">
        <v>8</v>
      </c>
      <c r="B43" s="140"/>
      <c r="C43" s="140"/>
      <c r="D43" s="140"/>
    </row>
  </sheetData>
  <mergeCells count="1">
    <mergeCell ref="A43:D43"/>
  </mergeCells>
  <pageMargins left="0.51181102362204722" right="0.51181102362204722" top="0.55118110236220474" bottom="0.55118110236220474" header="0.31496062992125984" footer="0.31496062992125984"/>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130" zoomScaleNormal="100" zoomScaleSheetLayoutView="130" workbookViewId="0">
      <selection activeCell="B9" sqref="B9:B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26</v>
      </c>
      <c r="B5" s="4"/>
      <c r="C5" s="4"/>
      <c r="D5" s="4"/>
    </row>
    <row r="6" spans="1:11" customFormat="1" ht="24.95" customHeight="1" x14ac:dyDescent="0.25">
      <c r="A6" s="5" t="s">
        <v>102</v>
      </c>
      <c r="C6" s="6"/>
      <c r="D6" s="6"/>
    </row>
    <row r="7" spans="1:11" s="9" customFormat="1" ht="39.950000000000003" customHeight="1" x14ac:dyDescent="0.25">
      <c r="A7" s="32" t="s">
        <v>3</v>
      </c>
      <c r="B7" s="20" t="s">
        <v>25</v>
      </c>
      <c r="C7" s="20" t="s">
        <v>24</v>
      </c>
      <c r="D7" s="20" t="s">
        <v>42</v>
      </c>
      <c r="E7" s="29"/>
      <c r="F7" s="10"/>
      <c r="G7" s="10"/>
      <c r="H7" s="10"/>
      <c r="I7" s="10"/>
      <c r="J7" s="10"/>
      <c r="K7" s="10"/>
    </row>
    <row r="8" spans="1:11" ht="15" customHeight="1" x14ac:dyDescent="0.3">
      <c r="A8" s="11"/>
      <c r="B8" s="12"/>
      <c r="C8" s="12"/>
      <c r="D8" s="13"/>
      <c r="E8"/>
      <c r="F8"/>
      <c r="G8"/>
      <c r="H8"/>
      <c r="I8"/>
      <c r="J8"/>
      <c r="K8"/>
    </row>
    <row r="9" spans="1:11" ht="24.95" customHeight="1" x14ac:dyDescent="0.3">
      <c r="A9" s="24">
        <v>2017</v>
      </c>
      <c r="B9" s="21">
        <v>37652.199999999997</v>
      </c>
      <c r="C9" s="21">
        <v>36357.722000000002</v>
      </c>
      <c r="D9" s="30">
        <f t="shared" ref="D9:D11" si="0">(C9/B9)*100</f>
        <v>96.562012312693554</v>
      </c>
      <c r="E9"/>
      <c r="F9"/>
      <c r="G9"/>
      <c r="H9"/>
      <c r="I9"/>
      <c r="J9"/>
      <c r="K9"/>
    </row>
    <row r="10" spans="1:11" ht="24.95" customHeight="1" x14ac:dyDescent="0.3">
      <c r="A10" s="22">
        <v>2018</v>
      </c>
      <c r="B10" s="23">
        <v>36202.904000000002</v>
      </c>
      <c r="C10" s="23">
        <v>38547</v>
      </c>
      <c r="D10" s="31">
        <f t="shared" si="0"/>
        <v>106.47488389329209</v>
      </c>
      <c r="E10"/>
      <c r="F10"/>
      <c r="G10"/>
      <c r="H10"/>
      <c r="I10"/>
      <c r="J10"/>
      <c r="K10"/>
    </row>
    <row r="11" spans="1:11" ht="24.95" customHeight="1" x14ac:dyDescent="0.3">
      <c r="A11" s="33">
        <v>2019</v>
      </c>
      <c r="B11" s="21">
        <v>31360.433000000001</v>
      </c>
      <c r="C11" s="21">
        <v>35900.04</v>
      </c>
      <c r="D11" s="30">
        <f t="shared" si="0"/>
        <v>114.47558775735016</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18">
        <f>B11-B10</f>
        <v>-4842.4710000000014</v>
      </c>
      <c r="C13" s="18">
        <f>C11-C10</f>
        <v>-2646.9599999999991</v>
      </c>
      <c r="D13" s="18">
        <f>D11-D10</f>
        <v>8.0007038640580674</v>
      </c>
      <c r="E13"/>
      <c r="F13"/>
      <c r="G13"/>
      <c r="H13"/>
      <c r="I13"/>
      <c r="J13"/>
      <c r="K13"/>
    </row>
    <row r="14" spans="1:11" ht="15" x14ac:dyDescent="0.25">
      <c r="A14"/>
      <c r="B14"/>
      <c r="C14"/>
      <c r="D14"/>
      <c r="E14"/>
      <c r="F14"/>
      <c r="G14"/>
      <c r="H14"/>
      <c r="I14"/>
      <c r="J14"/>
      <c r="K14"/>
    </row>
    <row r="15" spans="1:11" ht="17.25" customHeight="1" x14ac:dyDescent="0.25">
      <c r="A15"/>
      <c r="B15"/>
      <c r="C15"/>
      <c r="D15" s="2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A43" s="140" t="s">
        <v>8</v>
      </c>
      <c r="B43" s="140"/>
      <c r="C43" s="140"/>
      <c r="D43" s="140"/>
    </row>
  </sheetData>
  <mergeCells count="1">
    <mergeCell ref="A43:D43"/>
  </mergeCells>
  <pageMargins left="0.51181102362204722" right="0.51181102362204722" top="0.55118110236220474" bottom="0.55118110236220474" header="0.31496062992125984" footer="0.31496062992125984"/>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Normal="100" zoomScaleSheetLayoutView="100" workbookViewId="0">
      <selection activeCell="B9" sqref="B9:B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29</v>
      </c>
      <c r="B5" s="4"/>
      <c r="C5" s="4"/>
      <c r="D5" s="4"/>
    </row>
    <row r="6" spans="1:11" customFormat="1" ht="24.95" customHeight="1" x14ac:dyDescent="0.25">
      <c r="A6" s="5" t="s">
        <v>102</v>
      </c>
      <c r="C6" s="6"/>
      <c r="D6" s="6"/>
    </row>
    <row r="7" spans="1:11" s="9" customFormat="1" ht="39.950000000000003" customHeight="1" x14ac:dyDescent="0.25">
      <c r="A7" s="32" t="s">
        <v>3</v>
      </c>
      <c r="B7" s="20" t="s">
        <v>28</v>
      </c>
      <c r="C7" s="20" t="s">
        <v>27</v>
      </c>
      <c r="D7" s="20" t="s">
        <v>97</v>
      </c>
      <c r="E7" s="29"/>
      <c r="F7" s="10"/>
      <c r="G7" s="10"/>
      <c r="H7" s="10"/>
      <c r="I7" s="10"/>
      <c r="J7" s="10"/>
      <c r="K7" s="10"/>
    </row>
    <row r="8" spans="1:11" ht="15" customHeight="1" x14ac:dyDescent="0.3">
      <c r="A8" s="11"/>
      <c r="B8" s="12"/>
      <c r="C8" s="12"/>
      <c r="D8" s="13"/>
      <c r="E8"/>
      <c r="F8"/>
      <c r="G8"/>
      <c r="H8"/>
      <c r="I8"/>
      <c r="J8"/>
      <c r="K8"/>
    </row>
    <row r="9" spans="1:11" ht="24.95" customHeight="1" x14ac:dyDescent="0.3">
      <c r="A9" s="24">
        <v>2017</v>
      </c>
      <c r="B9" s="21">
        <v>1009095.7120000001</v>
      </c>
      <c r="C9" s="21">
        <v>998802.51899999997</v>
      </c>
      <c r="D9" s="30">
        <f t="shared" ref="D9:D11" si="0">(C9/B9)*100</f>
        <v>98.97995870187583</v>
      </c>
      <c r="E9"/>
      <c r="F9"/>
      <c r="G9"/>
      <c r="H9"/>
      <c r="I9"/>
      <c r="J9"/>
      <c r="K9"/>
    </row>
    <row r="10" spans="1:11" ht="24.95" customHeight="1" x14ac:dyDescent="0.3">
      <c r="A10" s="22">
        <v>2018</v>
      </c>
      <c r="B10" s="23">
        <v>996988</v>
      </c>
      <c r="C10" s="23">
        <v>979910</v>
      </c>
      <c r="D10" s="31">
        <f t="shared" si="0"/>
        <v>98.28704056618534</v>
      </c>
      <c r="E10"/>
      <c r="F10"/>
      <c r="G10"/>
      <c r="H10"/>
      <c r="I10"/>
      <c r="J10"/>
      <c r="K10"/>
    </row>
    <row r="11" spans="1:11" ht="24.95" customHeight="1" x14ac:dyDescent="0.3">
      <c r="A11" s="33">
        <v>2019</v>
      </c>
      <c r="B11" s="21">
        <v>936775.68599999999</v>
      </c>
      <c r="C11" s="21">
        <v>930744.07799999998</v>
      </c>
      <c r="D11" s="30">
        <f t="shared" si="0"/>
        <v>99.356131025800337</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18">
        <f>B11-B10</f>
        <v>-60212.314000000013</v>
      </c>
      <c r="C13" s="18">
        <f>C11-C10</f>
        <v>-49165.92200000002</v>
      </c>
      <c r="D13" s="18">
        <f>D11-D10</f>
        <v>1.0690904596149977</v>
      </c>
      <c r="E13"/>
      <c r="F13"/>
      <c r="G13"/>
      <c r="H13"/>
      <c r="I13"/>
      <c r="J13"/>
      <c r="K13"/>
    </row>
    <row r="14" spans="1:11" ht="15" x14ac:dyDescent="0.25">
      <c r="A14"/>
      <c r="B14"/>
      <c r="C14"/>
      <c r="D14"/>
      <c r="E14"/>
      <c r="F14"/>
      <c r="G14"/>
      <c r="H14"/>
      <c r="I14"/>
      <c r="J14"/>
      <c r="K14"/>
    </row>
    <row r="15" spans="1:11" ht="17.25" customHeight="1" x14ac:dyDescent="0.25">
      <c r="A15"/>
      <c r="B15"/>
      <c r="C15"/>
      <c r="D15" s="2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A43" s="140" t="s">
        <v>8</v>
      </c>
      <c r="B43" s="140"/>
      <c r="C43" s="140"/>
      <c r="D43" s="140"/>
    </row>
  </sheetData>
  <mergeCells count="1">
    <mergeCell ref="A43:D43"/>
  </mergeCells>
  <pageMargins left="0.51181102362204722" right="0.51181102362204722" top="0.55118110236220474" bottom="0.55118110236220474"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opLeftCell="A22" zoomScaleNormal="100" zoomScaleSheetLayoutView="100" workbookViewId="0">
      <selection activeCell="I41" sqref="I41"/>
    </sheetView>
  </sheetViews>
  <sheetFormatPr baseColWidth="10" defaultRowHeight="13.5" x14ac:dyDescent="0.25"/>
  <cols>
    <col min="1" max="1" width="23.42578125" style="14" customWidth="1"/>
    <col min="2" max="5" width="15.28515625" style="14" customWidth="1"/>
    <col min="6" max="6" width="20.140625" style="14" bestFit="1" customWidth="1"/>
    <col min="7" max="16384" width="11.42578125" style="14"/>
  </cols>
  <sheetData>
    <row r="1" spans="1:5" customFormat="1" ht="15" customHeight="1" x14ac:dyDescent="0.35">
      <c r="B1" s="1"/>
      <c r="C1" s="1"/>
      <c r="D1" s="48"/>
      <c r="E1" s="2" t="s">
        <v>0</v>
      </c>
    </row>
    <row r="2" spans="1:5" customFormat="1" ht="15" customHeight="1" x14ac:dyDescent="0.35">
      <c r="B2" s="1"/>
      <c r="C2" s="1"/>
      <c r="D2" s="48"/>
      <c r="E2" s="3" t="s">
        <v>1</v>
      </c>
    </row>
    <row r="3" spans="1:5" customFormat="1" ht="15" customHeight="1" x14ac:dyDescent="0.35">
      <c r="B3" s="1"/>
      <c r="C3" s="1"/>
      <c r="D3" s="48"/>
      <c r="E3" s="49"/>
    </row>
    <row r="4" spans="1:5" customFormat="1" ht="6.75" customHeight="1" x14ac:dyDescent="0.35">
      <c r="B4" s="1"/>
      <c r="C4" s="1"/>
      <c r="D4" s="48"/>
      <c r="E4" s="49"/>
    </row>
    <row r="5" spans="1:5" customFormat="1" ht="15" customHeight="1" x14ac:dyDescent="0.25">
      <c r="A5" s="4" t="s">
        <v>106</v>
      </c>
      <c r="B5" s="4"/>
      <c r="C5" s="4"/>
      <c r="D5" s="50"/>
      <c r="E5" s="50"/>
    </row>
    <row r="6" spans="1:5" customFormat="1" ht="17.25" customHeight="1" x14ac:dyDescent="0.25">
      <c r="A6" s="135" t="s">
        <v>101</v>
      </c>
      <c r="B6" s="135"/>
      <c r="C6" s="135"/>
      <c r="D6" s="135"/>
      <c r="E6" s="135"/>
    </row>
    <row r="7" spans="1:5" s="54" customFormat="1" ht="14.1" customHeight="1" x14ac:dyDescent="0.35">
      <c r="A7" s="52" t="s">
        <v>3</v>
      </c>
      <c r="B7" s="52" t="s">
        <v>45</v>
      </c>
      <c r="C7" s="48"/>
      <c r="D7" s="48"/>
      <c r="E7" s="49"/>
    </row>
    <row r="8" spans="1:5" s="54" customFormat="1" ht="18.75" customHeight="1" x14ac:dyDescent="0.35">
      <c r="A8" s="55">
        <v>2017</v>
      </c>
      <c r="B8" s="92">
        <f>B48</f>
        <v>33.74</v>
      </c>
      <c r="C8" s="48"/>
      <c r="D8" s="48"/>
      <c r="E8" s="49"/>
    </row>
    <row r="9" spans="1:5" s="54" customFormat="1" ht="18.75" customHeight="1" x14ac:dyDescent="0.35">
      <c r="A9" s="55">
        <v>2018</v>
      </c>
      <c r="B9" s="92">
        <f>C48</f>
        <v>22.1</v>
      </c>
      <c r="C9" s="48"/>
      <c r="D9" s="48"/>
      <c r="E9" s="49"/>
    </row>
    <row r="10" spans="1:5" s="54" customFormat="1" ht="18.75" customHeight="1" x14ac:dyDescent="0.35">
      <c r="A10" s="55" t="s">
        <v>92</v>
      </c>
      <c r="B10" s="92">
        <f>D48</f>
        <v>19.167821864816414</v>
      </c>
      <c r="C10" s="48"/>
      <c r="D10" s="48"/>
      <c r="E10" s="49"/>
    </row>
    <row r="11" spans="1:5" s="54" customFormat="1" ht="18.75" customHeight="1" x14ac:dyDescent="0.35">
      <c r="A11" s="57" t="s">
        <v>80</v>
      </c>
      <c r="B11" s="92">
        <f>E48</f>
        <v>-2.9321781351835874</v>
      </c>
      <c r="C11" s="48"/>
      <c r="D11" s="48"/>
      <c r="E11" s="49"/>
    </row>
    <row r="12" spans="1:5" customFormat="1" ht="12.75" customHeight="1" x14ac:dyDescent="0.35">
      <c r="A12" s="7"/>
      <c r="B12" s="110"/>
      <c r="C12" s="111"/>
      <c r="D12" s="111"/>
      <c r="E12" s="51"/>
    </row>
    <row r="13" spans="1:5" customFormat="1" ht="12.75" customHeight="1" x14ac:dyDescent="0.25">
      <c r="A13" s="70"/>
      <c r="B13" s="63" t="s">
        <v>104</v>
      </c>
      <c r="C13" s="63" t="s">
        <v>105</v>
      </c>
      <c r="D13" s="63" t="s">
        <v>107</v>
      </c>
      <c r="E13" s="63" t="s">
        <v>80</v>
      </c>
    </row>
    <row r="14" spans="1:5" customFormat="1" ht="12.75" customHeight="1" x14ac:dyDescent="0.25">
      <c r="A14" s="71" t="s">
        <v>85</v>
      </c>
      <c r="B14" s="128">
        <v>34.299999999999997</v>
      </c>
      <c r="C14" s="128">
        <v>20.27</v>
      </c>
      <c r="D14" s="128">
        <v>17.38</v>
      </c>
      <c r="E14" s="61">
        <f>D14-C14</f>
        <v>-2.8900000000000006</v>
      </c>
    </row>
    <row r="15" spans="1:5" customFormat="1" ht="13.5" customHeight="1" x14ac:dyDescent="0.25">
      <c r="A15" s="68" t="s">
        <v>46</v>
      </c>
      <c r="B15" s="84">
        <v>25.119999999999997</v>
      </c>
      <c r="C15" s="84">
        <v>17.13</v>
      </c>
      <c r="D15" s="85">
        <v>16.938037087290819</v>
      </c>
      <c r="E15" s="67">
        <f>D15-C15</f>
        <v>-0.19196291270917953</v>
      </c>
    </row>
    <row r="16" spans="1:5" customFormat="1" ht="13.5" customHeight="1" x14ac:dyDescent="0.25">
      <c r="A16" s="69" t="s">
        <v>47</v>
      </c>
      <c r="B16" s="86">
        <v>38.9</v>
      </c>
      <c r="C16" s="86">
        <v>31.93</v>
      </c>
      <c r="D16" s="93">
        <v>30.235585057920083</v>
      </c>
      <c r="E16" s="72">
        <f t="shared" ref="E16:E44" si="0">D16-C16</f>
        <v>-1.6944149420799164</v>
      </c>
    </row>
    <row r="17" spans="1:5" customFormat="1" ht="13.5" customHeight="1" x14ac:dyDescent="0.25">
      <c r="A17" s="68" t="s">
        <v>48</v>
      </c>
      <c r="B17" s="87">
        <v>38.340000000000003</v>
      </c>
      <c r="C17" s="88">
        <v>19.690000000000001</v>
      </c>
      <c r="D17" s="84">
        <v>17.336683417085428</v>
      </c>
      <c r="E17" s="67">
        <f t="shared" si="0"/>
        <v>-2.353316582914573</v>
      </c>
    </row>
    <row r="18" spans="1:5" customFormat="1" ht="13.5" customHeight="1" x14ac:dyDescent="0.25">
      <c r="A18" s="72" t="s">
        <v>49</v>
      </c>
      <c r="B18" s="86">
        <v>32.92</v>
      </c>
      <c r="C18" s="86">
        <v>23.56</v>
      </c>
      <c r="D18" s="86">
        <v>20.36067481093659</v>
      </c>
      <c r="E18" s="69">
        <f t="shared" si="0"/>
        <v>-3.1993251890634085</v>
      </c>
    </row>
    <row r="19" spans="1:5" customFormat="1" ht="13.5" customHeight="1" x14ac:dyDescent="0.25">
      <c r="A19" s="68" t="s">
        <v>50</v>
      </c>
      <c r="B19" s="87">
        <v>27.96</v>
      </c>
      <c r="C19" s="88">
        <v>17.739999999999998</v>
      </c>
      <c r="D19" s="84">
        <v>16.911878581384542</v>
      </c>
      <c r="E19" s="67">
        <f t="shared" si="0"/>
        <v>-0.82812141861545641</v>
      </c>
    </row>
    <row r="20" spans="1:5" customFormat="1" ht="13.5" customHeight="1" x14ac:dyDescent="0.25">
      <c r="A20" s="72" t="s">
        <v>51</v>
      </c>
      <c r="B20" s="86">
        <v>35.28</v>
      </c>
      <c r="C20" s="86">
        <v>23.7</v>
      </c>
      <c r="D20" s="86">
        <v>20.628864623075909</v>
      </c>
      <c r="E20" s="69">
        <f t="shared" si="0"/>
        <v>-3.0711353769240901</v>
      </c>
    </row>
    <row r="21" spans="1:5" customFormat="1" ht="13.5" customHeight="1" x14ac:dyDescent="0.25">
      <c r="A21" s="68" t="s">
        <v>74</v>
      </c>
      <c r="B21" s="87">
        <v>21.990000000000002</v>
      </c>
      <c r="C21" s="88">
        <v>8.1</v>
      </c>
      <c r="D21" s="84">
        <v>10.443783949984626</v>
      </c>
      <c r="E21" s="67">
        <f t="shared" si="0"/>
        <v>2.3437839499846262</v>
      </c>
    </row>
    <row r="22" spans="1:5" customFormat="1" ht="13.5" customHeight="1" x14ac:dyDescent="0.25">
      <c r="A22" s="72" t="s">
        <v>52</v>
      </c>
      <c r="B22" s="86">
        <v>48.5</v>
      </c>
      <c r="C22" s="86">
        <v>28.33</v>
      </c>
      <c r="D22" s="86">
        <v>24.836212030970817</v>
      </c>
      <c r="E22" s="69">
        <f t="shared" si="0"/>
        <v>-3.4937879690291815</v>
      </c>
    </row>
    <row r="23" spans="1:5" customFormat="1" ht="13.5" customHeight="1" x14ac:dyDescent="0.25">
      <c r="A23" s="68" t="s">
        <v>53</v>
      </c>
      <c r="B23" s="87">
        <v>42.02</v>
      </c>
      <c r="C23" s="88">
        <v>29.01</v>
      </c>
      <c r="D23" s="84">
        <v>25.806451612903224</v>
      </c>
      <c r="E23" s="67">
        <f t="shared" si="0"/>
        <v>-3.2035483870967774</v>
      </c>
    </row>
    <row r="24" spans="1:5" customFormat="1" ht="13.5" customHeight="1" x14ac:dyDescent="0.25">
      <c r="A24" s="72" t="s">
        <v>54</v>
      </c>
      <c r="B24" s="86">
        <v>31.2</v>
      </c>
      <c r="C24" s="86">
        <v>20.91</v>
      </c>
      <c r="D24" s="86">
        <v>16.80797707188918</v>
      </c>
      <c r="E24" s="69">
        <f t="shared" si="0"/>
        <v>-4.10202292811082</v>
      </c>
    </row>
    <row r="25" spans="1:5" customFormat="1" ht="13.5" customHeight="1" x14ac:dyDescent="0.25">
      <c r="A25" s="68" t="s">
        <v>55</v>
      </c>
      <c r="B25" s="87">
        <v>34.64</v>
      </c>
      <c r="C25" s="88">
        <v>25.75</v>
      </c>
      <c r="D25" s="84">
        <v>24.047662032857918</v>
      </c>
      <c r="E25" s="67">
        <f t="shared" si="0"/>
        <v>-1.702337967142082</v>
      </c>
    </row>
    <row r="26" spans="1:5" customFormat="1" ht="13.5" customHeight="1" x14ac:dyDescent="0.25">
      <c r="A26" s="72" t="s">
        <v>56</v>
      </c>
      <c r="B26" s="86">
        <v>24.81</v>
      </c>
      <c r="C26" s="86">
        <v>17.87</v>
      </c>
      <c r="D26" s="86">
        <v>11.35519801980198</v>
      </c>
      <c r="E26" s="69">
        <f t="shared" si="0"/>
        <v>-6.5148019801980208</v>
      </c>
    </row>
    <row r="27" spans="1:5" customFormat="1" ht="13.5" customHeight="1" x14ac:dyDescent="0.25">
      <c r="A27" s="68" t="s">
        <v>57</v>
      </c>
      <c r="B27" s="87">
        <v>31.04</v>
      </c>
      <c r="C27" s="88">
        <v>21.58</v>
      </c>
      <c r="D27" s="84">
        <v>21.096552799875216</v>
      </c>
      <c r="E27" s="67">
        <f t="shared" si="0"/>
        <v>-0.48344720012478248</v>
      </c>
    </row>
    <row r="28" spans="1:5" customFormat="1" ht="13.5" customHeight="1" x14ac:dyDescent="0.25">
      <c r="A28" s="72" t="s">
        <v>58</v>
      </c>
      <c r="B28" s="86">
        <v>30.5</v>
      </c>
      <c r="C28" s="86">
        <v>19.350000000000001</v>
      </c>
      <c r="D28" s="86">
        <v>15.985261815347551</v>
      </c>
      <c r="E28" s="69">
        <f t="shared" si="0"/>
        <v>-3.3647381846524507</v>
      </c>
    </row>
    <row r="29" spans="1:5" customFormat="1" ht="13.5" customHeight="1" x14ac:dyDescent="0.25">
      <c r="A29" s="68" t="s">
        <v>75</v>
      </c>
      <c r="B29" s="87">
        <v>23.35</v>
      </c>
      <c r="C29" s="88">
        <v>10.38</v>
      </c>
      <c r="D29" s="84">
        <v>8.5657171414292854</v>
      </c>
      <c r="E29" s="67">
        <f t="shared" si="0"/>
        <v>-1.8142828585707154</v>
      </c>
    </row>
    <row r="30" spans="1:5" customFormat="1" ht="13.5" customHeight="1" x14ac:dyDescent="0.25">
      <c r="A30" s="72" t="s">
        <v>59</v>
      </c>
      <c r="B30" s="86">
        <v>34.07</v>
      </c>
      <c r="C30" s="86">
        <v>22.82</v>
      </c>
      <c r="D30" s="86">
        <v>20.3648175912044</v>
      </c>
      <c r="E30" s="69">
        <f t="shared" si="0"/>
        <v>-2.4551824087956007</v>
      </c>
    </row>
    <row r="31" spans="1:5" customFormat="1" ht="13.5" customHeight="1" x14ac:dyDescent="0.25">
      <c r="A31" s="68" t="s">
        <v>60</v>
      </c>
      <c r="B31" s="87">
        <v>47.43</v>
      </c>
      <c r="C31" s="88">
        <v>30.63</v>
      </c>
      <c r="D31" s="84">
        <v>29.198550140958517</v>
      </c>
      <c r="E31" s="67">
        <f t="shared" si="0"/>
        <v>-1.4314498590414821</v>
      </c>
    </row>
    <row r="32" spans="1:5" customFormat="1" ht="13.5" customHeight="1" x14ac:dyDescent="0.25">
      <c r="A32" s="72" t="s">
        <v>61</v>
      </c>
      <c r="B32" s="86">
        <v>38.06</v>
      </c>
      <c r="C32" s="86">
        <v>20.77</v>
      </c>
      <c r="D32" s="86">
        <v>16.322418136020151</v>
      </c>
      <c r="E32" s="69">
        <f t="shared" si="0"/>
        <v>-4.447581863979849</v>
      </c>
    </row>
    <row r="33" spans="1:5" customFormat="1" ht="13.5" customHeight="1" x14ac:dyDescent="0.25">
      <c r="A33" s="68" t="s">
        <v>62</v>
      </c>
      <c r="B33" s="87">
        <v>22.8</v>
      </c>
      <c r="C33" s="88">
        <v>11.03</v>
      </c>
      <c r="D33" s="84">
        <v>9.7535474234503354</v>
      </c>
      <c r="E33" s="67">
        <f t="shared" si="0"/>
        <v>-1.2764525765496639</v>
      </c>
    </row>
    <row r="34" spans="1:5" customFormat="1" ht="13.5" customHeight="1" x14ac:dyDescent="0.25">
      <c r="A34" s="72" t="s">
        <v>76</v>
      </c>
      <c r="B34" s="86">
        <v>53.98</v>
      </c>
      <c r="C34" s="86">
        <v>25.08</v>
      </c>
      <c r="D34" s="86">
        <v>23.928911456680417</v>
      </c>
      <c r="E34" s="69">
        <f t="shared" si="0"/>
        <v>-1.151088543319581</v>
      </c>
    </row>
    <row r="35" spans="1:5" customFormat="1" ht="13.5" customHeight="1" x14ac:dyDescent="0.25">
      <c r="A35" s="68" t="s">
        <v>63</v>
      </c>
      <c r="B35" s="87">
        <v>22.12</v>
      </c>
      <c r="C35" s="88">
        <v>17.57</v>
      </c>
      <c r="D35" s="84">
        <v>15.012075759501716</v>
      </c>
      <c r="E35" s="67">
        <f t="shared" si="0"/>
        <v>-2.5579242404982843</v>
      </c>
    </row>
    <row r="36" spans="1:5" customFormat="1" ht="13.5" customHeight="1" x14ac:dyDescent="0.25">
      <c r="A36" s="72" t="s">
        <v>64</v>
      </c>
      <c r="B36" s="86">
        <v>50.78</v>
      </c>
      <c r="C36" s="86">
        <v>27.92</v>
      </c>
      <c r="D36" s="86">
        <v>22.189411516557691</v>
      </c>
      <c r="E36" s="69">
        <f t="shared" si="0"/>
        <v>-5.7305884834423111</v>
      </c>
    </row>
    <row r="37" spans="1:5" customFormat="1" ht="13.5" customHeight="1" x14ac:dyDescent="0.25">
      <c r="A37" s="68" t="s">
        <v>65</v>
      </c>
      <c r="B37" s="87">
        <v>29.959999999999997</v>
      </c>
      <c r="C37" s="88">
        <v>23.7</v>
      </c>
      <c r="D37" s="84">
        <v>22.883890261344426</v>
      </c>
      <c r="E37" s="67">
        <f t="shared" si="0"/>
        <v>-0.81610973865557312</v>
      </c>
    </row>
    <row r="38" spans="1:5" customFormat="1" ht="13.5" customHeight="1" x14ac:dyDescent="0.25">
      <c r="A38" s="72" t="s">
        <v>66</v>
      </c>
      <c r="B38" s="86">
        <v>41.29</v>
      </c>
      <c r="C38" s="86">
        <v>29.45</v>
      </c>
      <c r="D38" s="86">
        <v>19.762816735415438</v>
      </c>
      <c r="E38" s="69">
        <f t="shared" si="0"/>
        <v>-9.6871832645845615</v>
      </c>
    </row>
    <row r="39" spans="1:5" customFormat="1" ht="13.5" customHeight="1" x14ac:dyDescent="0.25">
      <c r="A39" s="68" t="s">
        <v>67</v>
      </c>
      <c r="B39" s="87">
        <v>26.91</v>
      </c>
      <c r="C39" s="88">
        <v>12.11</v>
      </c>
      <c r="D39" s="84">
        <v>10.567668434492242</v>
      </c>
      <c r="E39" s="67">
        <f t="shared" si="0"/>
        <v>-1.542331565507757</v>
      </c>
    </row>
    <row r="40" spans="1:5" customFormat="1" ht="13.5" customHeight="1" x14ac:dyDescent="0.25">
      <c r="A40" s="72" t="s">
        <v>68</v>
      </c>
      <c r="B40" s="86">
        <v>32.99</v>
      </c>
      <c r="C40" s="86">
        <v>22.37</v>
      </c>
      <c r="D40" s="86">
        <v>18.639599261798047</v>
      </c>
      <c r="E40" s="69">
        <f t="shared" si="0"/>
        <v>-3.7304007382019542</v>
      </c>
    </row>
    <row r="41" spans="1:5" customFormat="1" ht="13.5" customHeight="1" x14ac:dyDescent="0.25">
      <c r="A41" s="68" t="s">
        <v>69</v>
      </c>
      <c r="B41" s="87">
        <v>31.900000000000002</v>
      </c>
      <c r="C41" s="88">
        <v>13.06</v>
      </c>
      <c r="D41" s="84">
        <v>8.3473013744552453</v>
      </c>
      <c r="E41" s="67">
        <f t="shared" si="0"/>
        <v>-4.7126986255447552</v>
      </c>
    </row>
    <row r="42" spans="1:5" customFormat="1" ht="13.5" customHeight="1" x14ac:dyDescent="0.25">
      <c r="A42" s="72" t="s">
        <v>77</v>
      </c>
      <c r="B42" s="86">
        <v>31.759999999999998</v>
      </c>
      <c r="C42" s="86">
        <v>12.13</v>
      </c>
      <c r="D42" s="86">
        <v>10.143529127970089</v>
      </c>
      <c r="E42" s="69">
        <f t="shared" si="0"/>
        <v>-1.986470872029912</v>
      </c>
    </row>
    <row r="43" spans="1:5" customFormat="1" ht="13.5" customHeight="1" x14ac:dyDescent="0.25">
      <c r="A43" s="68" t="s">
        <v>70</v>
      </c>
      <c r="B43" s="87">
        <v>38.090000000000003</v>
      </c>
      <c r="C43" s="88">
        <v>23.99</v>
      </c>
      <c r="D43" s="84">
        <v>22.50790305584826</v>
      </c>
      <c r="E43" s="67">
        <f t="shared" si="0"/>
        <v>-1.4820969441517384</v>
      </c>
    </row>
    <row r="44" spans="1:5" customFormat="1" ht="13.5" customHeight="1" x14ac:dyDescent="0.25">
      <c r="A44" s="72" t="s">
        <v>71</v>
      </c>
      <c r="B44" s="86">
        <v>40.22</v>
      </c>
      <c r="C44" s="86">
        <v>36.53</v>
      </c>
      <c r="D44" s="86">
        <v>38.863287250384026</v>
      </c>
      <c r="E44" s="69">
        <f t="shared" si="0"/>
        <v>2.333287250384025</v>
      </c>
    </row>
    <row r="45" spans="1:5" customFormat="1" ht="13.5" customHeight="1" x14ac:dyDescent="0.25">
      <c r="A45" s="74" t="s">
        <v>86</v>
      </c>
      <c r="B45" s="89">
        <v>38.299999999999997</v>
      </c>
      <c r="C45" s="89">
        <v>32.1</v>
      </c>
      <c r="D45" s="89">
        <v>29.046222264275912</v>
      </c>
      <c r="E45" s="77">
        <f>D45-C45</f>
        <v>-3.0537777357240898</v>
      </c>
    </row>
    <row r="46" spans="1:5" customFormat="1" ht="13.5" customHeight="1" x14ac:dyDescent="0.25">
      <c r="A46" s="72" t="s">
        <v>103</v>
      </c>
      <c r="B46" s="86">
        <v>41</v>
      </c>
      <c r="C46" s="86">
        <v>33.32</v>
      </c>
      <c r="D46" s="86">
        <v>30.217042019552842</v>
      </c>
      <c r="E46" s="69">
        <f>D46-C46</f>
        <v>-3.1029579804471581</v>
      </c>
    </row>
    <row r="47" spans="1:5" customFormat="1" ht="13.5" customHeight="1" x14ac:dyDescent="0.25">
      <c r="A47" s="68" t="s">
        <v>73</v>
      </c>
      <c r="B47" s="87">
        <v>35.58</v>
      </c>
      <c r="C47" s="85">
        <v>23.97</v>
      </c>
      <c r="D47" s="85">
        <v>21.303799747884028</v>
      </c>
      <c r="E47" s="68">
        <f t="shared" ref="E47" si="1">D47-C47</f>
        <v>-2.6662002521159707</v>
      </c>
    </row>
    <row r="48" spans="1:5" ht="3" customHeight="1" x14ac:dyDescent="0.25">
      <c r="A48" s="60" t="s">
        <v>79</v>
      </c>
      <c r="B48" s="91">
        <v>33.74</v>
      </c>
      <c r="C48" s="91">
        <v>22.1</v>
      </c>
      <c r="D48" s="91">
        <v>19.167821864816414</v>
      </c>
      <c r="E48" s="64">
        <f>D48-C48</f>
        <v>-2.9321781351835874</v>
      </c>
    </row>
    <row r="49" spans="1:5" ht="12" customHeight="1" x14ac:dyDescent="0.25">
      <c r="A49" s="129" t="s">
        <v>91</v>
      </c>
      <c r="B49" s="129"/>
      <c r="C49" s="129"/>
      <c r="D49" s="129"/>
      <c r="E49" s="129"/>
    </row>
    <row r="50" spans="1:5" x14ac:dyDescent="0.25">
      <c r="A50" s="136" t="s">
        <v>112</v>
      </c>
      <c r="B50" s="136"/>
      <c r="C50" s="136"/>
      <c r="D50" s="136"/>
      <c r="E50" s="136"/>
    </row>
    <row r="51" spans="1:5" ht="12" customHeight="1" x14ac:dyDescent="0.25"/>
    <row r="52" spans="1:5" x14ac:dyDescent="0.25">
      <c r="E52" s="78"/>
    </row>
    <row r="53" spans="1:5" x14ac:dyDescent="0.25">
      <c r="E53" s="78"/>
    </row>
    <row r="54" spans="1:5" x14ac:dyDescent="0.25">
      <c r="E54" s="78"/>
    </row>
    <row r="55" spans="1:5" x14ac:dyDescent="0.25">
      <c r="E55" s="78"/>
    </row>
    <row r="56" spans="1:5" x14ac:dyDescent="0.25">
      <c r="E56" s="78"/>
    </row>
    <row r="57" spans="1:5" x14ac:dyDescent="0.25">
      <c r="E57" s="78"/>
    </row>
    <row r="58" spans="1:5" x14ac:dyDescent="0.25">
      <c r="E58" s="78"/>
    </row>
    <row r="59" spans="1:5" x14ac:dyDescent="0.25">
      <c r="E59" s="78"/>
    </row>
    <row r="60" spans="1:5" x14ac:dyDescent="0.25">
      <c r="E60" s="78"/>
    </row>
    <row r="61" spans="1:5" x14ac:dyDescent="0.25">
      <c r="E61" s="78"/>
    </row>
    <row r="62" spans="1:5" x14ac:dyDescent="0.25">
      <c r="E62" s="78"/>
    </row>
    <row r="63" spans="1:5" x14ac:dyDescent="0.25">
      <c r="E63" s="78"/>
    </row>
    <row r="64" spans="1:5" x14ac:dyDescent="0.25">
      <c r="E64" s="78"/>
    </row>
    <row r="65" spans="5:5" x14ac:dyDescent="0.25">
      <c r="E65" s="78"/>
    </row>
    <row r="66" spans="5:5" x14ac:dyDescent="0.25">
      <c r="E66" s="78"/>
    </row>
    <row r="67" spans="5:5" x14ac:dyDescent="0.25">
      <c r="E67" s="78"/>
    </row>
    <row r="68" spans="5:5" x14ac:dyDescent="0.25">
      <c r="E68" s="78"/>
    </row>
    <row r="69" spans="5:5" x14ac:dyDescent="0.25">
      <c r="E69" s="78"/>
    </row>
    <row r="70" spans="5:5" x14ac:dyDescent="0.25">
      <c r="E70" s="78"/>
    </row>
    <row r="71" spans="5:5" x14ac:dyDescent="0.25">
      <c r="E71" s="78"/>
    </row>
    <row r="72" spans="5:5" x14ac:dyDescent="0.25">
      <c r="E72" s="78"/>
    </row>
    <row r="73" spans="5:5" x14ac:dyDescent="0.25">
      <c r="E73" s="78"/>
    </row>
    <row r="74" spans="5:5" x14ac:dyDescent="0.25">
      <c r="E74" s="78"/>
    </row>
    <row r="75" spans="5:5" x14ac:dyDescent="0.25">
      <c r="E75" s="78"/>
    </row>
    <row r="76" spans="5:5" x14ac:dyDescent="0.25">
      <c r="E76" s="78"/>
    </row>
    <row r="77" spans="5:5" x14ac:dyDescent="0.25">
      <c r="E77" s="78"/>
    </row>
    <row r="78" spans="5:5" x14ac:dyDescent="0.25">
      <c r="E78" s="78"/>
    </row>
    <row r="79" spans="5:5" x14ac:dyDescent="0.25">
      <c r="E79" s="78"/>
    </row>
    <row r="80" spans="5:5" x14ac:dyDescent="0.25">
      <c r="E80" s="78"/>
    </row>
  </sheetData>
  <mergeCells count="2">
    <mergeCell ref="A6:E6"/>
    <mergeCell ref="A50:E50"/>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opLeftCell="A4" zoomScaleNormal="100" zoomScaleSheetLayoutView="100" workbookViewId="0">
      <selection activeCell="A6" sqref="A6:E6"/>
    </sheetView>
  </sheetViews>
  <sheetFormatPr baseColWidth="10" defaultRowHeight="13.5" x14ac:dyDescent="0.25"/>
  <cols>
    <col min="1" max="1" width="23.42578125" style="14" customWidth="1"/>
    <col min="2" max="5" width="15.28515625" style="14" customWidth="1"/>
    <col min="6" max="6" width="20.140625" style="14" bestFit="1" customWidth="1"/>
    <col min="7" max="7" width="16.5703125" style="14" bestFit="1" customWidth="1"/>
    <col min="8" max="16384" width="11.42578125" style="14"/>
  </cols>
  <sheetData>
    <row r="1" spans="1:5" customFormat="1" ht="15" customHeight="1" x14ac:dyDescent="0.35">
      <c r="B1" s="1"/>
      <c r="C1" s="1"/>
      <c r="D1" s="48"/>
      <c r="E1" s="2" t="s">
        <v>0</v>
      </c>
    </row>
    <row r="2" spans="1:5" customFormat="1" ht="15" customHeight="1" x14ac:dyDescent="0.35">
      <c r="B2" s="1"/>
      <c r="C2" s="1"/>
      <c r="D2" s="48"/>
      <c r="E2" s="3" t="s">
        <v>1</v>
      </c>
    </row>
    <row r="3" spans="1:5" customFormat="1" ht="15" customHeight="1" x14ac:dyDescent="0.35">
      <c r="B3" s="1"/>
      <c r="C3" s="1"/>
      <c r="D3" s="48"/>
      <c r="E3" s="49"/>
    </row>
    <row r="4" spans="1:5" customFormat="1" ht="6.75" customHeight="1" x14ac:dyDescent="0.35">
      <c r="B4" s="1"/>
      <c r="C4" s="1"/>
      <c r="D4" s="48"/>
      <c r="E4" s="49"/>
    </row>
    <row r="5" spans="1:5" customFormat="1" ht="15" customHeight="1" x14ac:dyDescent="0.25">
      <c r="A5" s="4" t="s">
        <v>83</v>
      </c>
      <c r="B5" s="4"/>
      <c r="C5" s="4"/>
      <c r="D5" s="50"/>
      <c r="E5" s="50"/>
    </row>
    <row r="6" spans="1:5" customFormat="1" ht="17.25" customHeight="1" x14ac:dyDescent="0.25">
      <c r="A6" s="135" t="s">
        <v>101</v>
      </c>
      <c r="B6" s="135"/>
      <c r="C6" s="135"/>
      <c r="D6" s="135"/>
      <c r="E6" s="135"/>
    </row>
    <row r="7" spans="1:5" s="54" customFormat="1" ht="14.1" customHeight="1" x14ac:dyDescent="0.35">
      <c r="A7" s="52" t="s">
        <v>3</v>
      </c>
      <c r="B7" s="52" t="s">
        <v>45</v>
      </c>
      <c r="C7" s="48"/>
      <c r="D7" s="48"/>
      <c r="E7" s="49"/>
    </row>
    <row r="8" spans="1:5" s="54" customFormat="1" ht="18.75" customHeight="1" x14ac:dyDescent="0.35">
      <c r="A8" s="55">
        <v>2017</v>
      </c>
      <c r="B8" s="92">
        <f>B48</f>
        <v>4.7</v>
      </c>
      <c r="C8" s="48"/>
      <c r="D8" s="48"/>
      <c r="E8" s="49"/>
    </row>
    <row r="9" spans="1:5" s="54" customFormat="1" ht="18.75" customHeight="1" x14ac:dyDescent="0.35">
      <c r="A9" s="55">
        <v>2018</v>
      </c>
      <c r="B9" s="92">
        <f>C48</f>
        <v>5.2</v>
      </c>
      <c r="C9" s="48"/>
      <c r="D9" s="48"/>
      <c r="E9" s="49"/>
    </row>
    <row r="10" spans="1:5" s="54" customFormat="1" ht="18.75" customHeight="1" x14ac:dyDescent="0.35">
      <c r="A10" s="55" t="s">
        <v>92</v>
      </c>
      <c r="B10" s="92">
        <f>D48</f>
        <v>0</v>
      </c>
      <c r="C10" s="48"/>
      <c r="D10" s="48"/>
      <c r="E10" s="49"/>
    </row>
    <row r="11" spans="1:5" s="54" customFormat="1" ht="18.75" customHeight="1" x14ac:dyDescent="0.35">
      <c r="A11" s="57" t="s">
        <v>80</v>
      </c>
      <c r="B11" s="92">
        <f>E48</f>
        <v>-5.2</v>
      </c>
      <c r="C11" s="48"/>
      <c r="D11" s="48"/>
      <c r="E11" s="49"/>
    </row>
    <row r="12" spans="1:5" customFormat="1" ht="12.75" customHeight="1" x14ac:dyDescent="0.35">
      <c r="A12" s="7"/>
      <c r="B12" s="127"/>
      <c r="C12" s="111"/>
      <c r="D12" s="111"/>
      <c r="E12" s="51"/>
    </row>
    <row r="13" spans="1:5" customFormat="1" ht="12.75" customHeight="1" x14ac:dyDescent="0.25">
      <c r="A13" s="70"/>
      <c r="B13" s="63">
        <v>2017</v>
      </c>
      <c r="C13" s="63">
        <v>2018</v>
      </c>
      <c r="D13" s="63" t="s">
        <v>92</v>
      </c>
      <c r="E13" s="63" t="s">
        <v>80</v>
      </c>
    </row>
    <row r="14" spans="1:5" customFormat="1" ht="12.75" customHeight="1" x14ac:dyDescent="0.25">
      <c r="A14" s="71" t="s">
        <v>85</v>
      </c>
      <c r="B14" s="61">
        <f>SUM(B15:B44)</f>
        <v>187.99282088551624</v>
      </c>
      <c r="C14" s="61">
        <f>SUM(C15:C44)</f>
        <v>183.17543972186354</v>
      </c>
      <c r="D14" s="61">
        <f>SUM(D15:D44)</f>
        <v>0</v>
      </c>
      <c r="E14" s="61">
        <f>D14-C14</f>
        <v>-183.17543972186354</v>
      </c>
    </row>
    <row r="15" spans="1:5" customFormat="1" ht="13.5" customHeight="1" x14ac:dyDescent="0.25">
      <c r="A15" s="68" t="s">
        <v>46</v>
      </c>
      <c r="B15" s="84">
        <v>6.4320932317346475</v>
      </c>
      <c r="C15" s="84">
        <v>4.959964412811388</v>
      </c>
      <c r="D15" s="68"/>
      <c r="E15" s="67">
        <f>D15-C15</f>
        <v>-4.959964412811388</v>
      </c>
    </row>
    <row r="16" spans="1:5" customFormat="1" ht="13.5" customHeight="1" x14ac:dyDescent="0.25">
      <c r="A16" s="69" t="s">
        <v>47</v>
      </c>
      <c r="B16" s="86">
        <v>3.8962879002550297</v>
      </c>
      <c r="C16" s="86">
        <v>4.3903765121652842</v>
      </c>
      <c r="D16" s="62"/>
      <c r="E16" s="72">
        <f t="shared" ref="E16:E44" si="0">D16-C16</f>
        <v>-4.3903765121652842</v>
      </c>
    </row>
    <row r="17" spans="1:5" customFormat="1" ht="13.5" customHeight="1" x14ac:dyDescent="0.25">
      <c r="A17" s="68" t="s">
        <v>48</v>
      </c>
      <c r="B17" s="87">
        <v>9.1616766467065869</v>
      </c>
      <c r="C17" s="88">
        <v>7.7072538860103625</v>
      </c>
      <c r="D17" s="67"/>
      <c r="E17" s="67">
        <f t="shared" si="0"/>
        <v>-7.7072538860103625</v>
      </c>
    </row>
    <row r="18" spans="1:5" customFormat="1" ht="13.5" customHeight="1" x14ac:dyDescent="0.25">
      <c r="A18" s="72" t="s">
        <v>49</v>
      </c>
      <c r="B18" s="86">
        <v>9.400123685837972</v>
      </c>
      <c r="C18" s="86">
        <v>10.648714810281518</v>
      </c>
      <c r="D18" s="69"/>
      <c r="E18" s="69">
        <f t="shared" si="0"/>
        <v>-10.648714810281518</v>
      </c>
    </row>
    <row r="19" spans="1:5" customFormat="1" ht="13.5" customHeight="1" x14ac:dyDescent="0.25">
      <c r="A19" s="68" t="s">
        <v>50</v>
      </c>
      <c r="B19" s="87">
        <v>5.4015837104072402</v>
      </c>
      <c r="C19" s="88">
        <v>5.6896551724137936</v>
      </c>
      <c r="D19" s="67"/>
      <c r="E19" s="67">
        <f t="shared" si="0"/>
        <v>-5.6896551724137936</v>
      </c>
    </row>
    <row r="20" spans="1:5" customFormat="1" ht="13.5" customHeight="1" x14ac:dyDescent="0.25">
      <c r="A20" s="72" t="s">
        <v>51</v>
      </c>
      <c r="B20" s="86">
        <v>3.6354643254606156</v>
      </c>
      <c r="C20" s="86">
        <v>4.0631212723658052</v>
      </c>
      <c r="D20" s="69"/>
      <c r="E20" s="69">
        <f t="shared" si="0"/>
        <v>-4.0631212723658052</v>
      </c>
    </row>
    <row r="21" spans="1:5" customFormat="1" ht="13.5" customHeight="1" x14ac:dyDescent="0.25">
      <c r="A21" s="68" t="s">
        <v>74</v>
      </c>
      <c r="B21" s="87">
        <v>4.1181220440650597</v>
      </c>
      <c r="C21" s="88">
        <v>4.9170059505167556</v>
      </c>
      <c r="D21" s="67"/>
      <c r="E21" s="67">
        <f t="shared" si="0"/>
        <v>-4.9170059505167556</v>
      </c>
    </row>
    <row r="22" spans="1:5" customFormat="1" ht="13.5" customHeight="1" x14ac:dyDescent="0.25">
      <c r="A22" s="72" t="s">
        <v>52</v>
      </c>
      <c r="B22" s="86">
        <v>14.098750743604995</v>
      </c>
      <c r="C22" s="86">
        <v>10.59322033898305</v>
      </c>
      <c r="D22" s="69"/>
      <c r="E22" s="69">
        <f t="shared" si="0"/>
        <v>-10.59322033898305</v>
      </c>
    </row>
    <row r="23" spans="1:5" customFormat="1" ht="13.5" customHeight="1" x14ac:dyDescent="0.25">
      <c r="A23" s="68" t="s">
        <v>53</v>
      </c>
      <c r="B23" s="87">
        <v>9.1773922775601555</v>
      </c>
      <c r="C23" s="88">
        <v>8.9091947458595087</v>
      </c>
      <c r="D23" s="67"/>
      <c r="E23" s="67">
        <f t="shared" si="0"/>
        <v>-8.9091947458595087</v>
      </c>
    </row>
    <row r="24" spans="1:5" customFormat="1" ht="13.5" customHeight="1" x14ac:dyDescent="0.25">
      <c r="A24" s="72" t="s">
        <v>54</v>
      </c>
      <c r="B24" s="86">
        <v>4.6994944766897584</v>
      </c>
      <c r="C24" s="86">
        <v>5.7379922870164783</v>
      </c>
      <c r="D24" s="69"/>
      <c r="E24" s="69">
        <f t="shared" si="0"/>
        <v>-5.7379922870164783</v>
      </c>
    </row>
    <row r="25" spans="1:5" customFormat="1" ht="13.5" customHeight="1" x14ac:dyDescent="0.25">
      <c r="A25" s="68" t="s">
        <v>55</v>
      </c>
      <c r="B25" s="87">
        <v>4.1601392515230637</v>
      </c>
      <c r="C25" s="88">
        <v>4.8114205146281286</v>
      </c>
      <c r="D25" s="67"/>
      <c r="E25" s="67">
        <f t="shared" si="0"/>
        <v>-4.8114205146281286</v>
      </c>
    </row>
    <row r="26" spans="1:5" customFormat="1" ht="13.5" customHeight="1" x14ac:dyDescent="0.25">
      <c r="A26" s="72" t="s">
        <v>56</v>
      </c>
      <c r="B26" s="86">
        <v>7.7950310559006208</v>
      </c>
      <c r="C26" s="86">
        <v>6.6746483088895543</v>
      </c>
      <c r="D26" s="69"/>
      <c r="E26" s="69">
        <f t="shared" si="0"/>
        <v>-6.6746483088895543</v>
      </c>
    </row>
    <row r="27" spans="1:5" customFormat="1" ht="13.5" customHeight="1" x14ac:dyDescent="0.25">
      <c r="A27" s="68" t="s">
        <v>57</v>
      </c>
      <c r="B27" s="87">
        <v>5.3243712710520352</v>
      </c>
      <c r="C27" s="88">
        <v>6.075352060753521</v>
      </c>
      <c r="D27" s="67"/>
      <c r="E27" s="67">
        <f t="shared" si="0"/>
        <v>-6.075352060753521</v>
      </c>
    </row>
    <row r="28" spans="1:5" customFormat="1" ht="13.5" customHeight="1" x14ac:dyDescent="0.25">
      <c r="A28" s="72" t="s">
        <v>58</v>
      </c>
      <c r="B28" s="86">
        <v>3.2051282051282048</v>
      </c>
      <c r="C28" s="86">
        <v>3.9722372942665944</v>
      </c>
      <c r="D28" s="69"/>
      <c r="E28" s="69">
        <f t="shared" si="0"/>
        <v>-3.9722372942665944</v>
      </c>
    </row>
    <row r="29" spans="1:5" customFormat="1" ht="13.5" customHeight="1" x14ac:dyDescent="0.25">
      <c r="A29" s="68" t="s">
        <v>75</v>
      </c>
      <c r="B29" s="87">
        <v>3.5399107585523053</v>
      </c>
      <c r="C29" s="88">
        <v>4.1674896306537628</v>
      </c>
      <c r="D29" s="67"/>
      <c r="E29" s="67">
        <f t="shared" si="0"/>
        <v>-4.1674896306537628</v>
      </c>
    </row>
    <row r="30" spans="1:5" customFormat="1" ht="13.5" customHeight="1" x14ac:dyDescent="0.25">
      <c r="A30" s="72" t="s">
        <v>59</v>
      </c>
      <c r="B30" s="86">
        <v>0.14391940513312546</v>
      </c>
      <c r="C30" s="86">
        <v>0</v>
      </c>
      <c r="D30" s="69"/>
      <c r="E30" s="69">
        <f t="shared" si="0"/>
        <v>0</v>
      </c>
    </row>
    <row r="31" spans="1:5" customFormat="1" ht="13.5" customHeight="1" x14ac:dyDescent="0.25">
      <c r="A31" s="68" t="s">
        <v>60</v>
      </c>
      <c r="B31" s="87">
        <v>11.289746337977849</v>
      </c>
      <c r="C31" s="88">
        <v>11.751326762699014</v>
      </c>
      <c r="D31" s="67"/>
      <c r="E31" s="67">
        <f t="shared" si="0"/>
        <v>-11.751326762699014</v>
      </c>
    </row>
    <row r="32" spans="1:5" customFormat="1" ht="13.5" customHeight="1" x14ac:dyDescent="0.25">
      <c r="A32" s="72" t="s">
        <v>61</v>
      </c>
      <c r="B32" s="86">
        <v>3.6097134106322466</v>
      </c>
      <c r="C32" s="86">
        <v>4.4159903211171043</v>
      </c>
      <c r="D32" s="69"/>
      <c r="E32" s="69">
        <f t="shared" si="0"/>
        <v>-4.4159903211171043</v>
      </c>
    </row>
    <row r="33" spans="1:5" customFormat="1" ht="13.5" customHeight="1" x14ac:dyDescent="0.25">
      <c r="A33" s="68" t="s">
        <v>62</v>
      </c>
      <c r="B33" s="87">
        <v>5.8712396454003777</v>
      </c>
      <c r="C33" s="88">
        <v>7.0717275220089482</v>
      </c>
      <c r="D33" s="67"/>
      <c r="E33" s="67">
        <f t="shared" si="0"/>
        <v>-7.0717275220089482</v>
      </c>
    </row>
    <row r="34" spans="1:5" customFormat="1" ht="13.5" customHeight="1" x14ac:dyDescent="0.25">
      <c r="A34" s="72" t="s">
        <v>76</v>
      </c>
      <c r="B34" s="86">
        <v>8.0840229153405474</v>
      </c>
      <c r="C34" s="86">
        <v>7.426054122089365</v>
      </c>
      <c r="D34" s="69"/>
      <c r="E34" s="69">
        <f t="shared" si="0"/>
        <v>-7.426054122089365</v>
      </c>
    </row>
    <row r="35" spans="1:5" customFormat="1" ht="13.5" customHeight="1" x14ac:dyDescent="0.25">
      <c r="A35" s="68" t="s">
        <v>63</v>
      </c>
      <c r="B35" s="87">
        <v>3.6708189769414257</v>
      </c>
      <c r="C35" s="88">
        <v>4.2019950124688279</v>
      </c>
      <c r="D35" s="67"/>
      <c r="E35" s="67">
        <f t="shared" si="0"/>
        <v>-4.2019950124688279</v>
      </c>
    </row>
    <row r="36" spans="1:5" customFormat="1" ht="13.5" customHeight="1" x14ac:dyDescent="0.25">
      <c r="A36" s="72" t="s">
        <v>64</v>
      </c>
      <c r="B36" s="86">
        <v>6.6804550155118925</v>
      </c>
      <c r="C36" s="86">
        <v>7.5598654264793188</v>
      </c>
      <c r="D36" s="69"/>
      <c r="E36" s="69">
        <f t="shared" si="0"/>
        <v>-7.5598654264793188</v>
      </c>
    </row>
    <row r="37" spans="1:5" customFormat="1" ht="13.5" customHeight="1" x14ac:dyDescent="0.25">
      <c r="A37" s="68" t="s">
        <v>65</v>
      </c>
      <c r="B37" s="87">
        <v>5.0943920044419766</v>
      </c>
      <c r="C37" s="88">
        <v>4.1087231352718074</v>
      </c>
      <c r="D37" s="67"/>
      <c r="E37" s="67">
        <f t="shared" si="0"/>
        <v>-4.1087231352718074</v>
      </c>
    </row>
    <row r="38" spans="1:5" customFormat="1" ht="13.5" customHeight="1" x14ac:dyDescent="0.25">
      <c r="A38" s="72" t="s">
        <v>66</v>
      </c>
      <c r="B38" s="86">
        <v>3.4412097230073488</v>
      </c>
      <c r="C38" s="86">
        <v>3.0773718369430467</v>
      </c>
      <c r="D38" s="69"/>
      <c r="E38" s="69">
        <f t="shared" si="0"/>
        <v>-3.0773718369430467</v>
      </c>
    </row>
    <row r="39" spans="1:5" customFormat="1" ht="13.5" customHeight="1" x14ac:dyDescent="0.25">
      <c r="A39" s="68" t="s">
        <v>67</v>
      </c>
      <c r="B39" s="87">
        <v>5.1024352531890225</v>
      </c>
      <c r="C39" s="88">
        <v>6.2264860797592174</v>
      </c>
      <c r="D39" s="67"/>
      <c r="E39" s="67">
        <f t="shared" si="0"/>
        <v>-6.2264860797592174</v>
      </c>
    </row>
    <row r="40" spans="1:5" customFormat="1" ht="13.5" customHeight="1" x14ac:dyDescent="0.25">
      <c r="A40" s="72" t="s">
        <v>68</v>
      </c>
      <c r="B40" s="86">
        <v>3.7776708373435994</v>
      </c>
      <c r="C40" s="86">
        <v>4.2890500184343123</v>
      </c>
      <c r="D40" s="69"/>
      <c r="E40" s="69">
        <f t="shared" si="0"/>
        <v>-4.2890500184343123</v>
      </c>
    </row>
    <row r="41" spans="1:5" customFormat="1" ht="13.5" customHeight="1" x14ac:dyDescent="0.25">
      <c r="A41" s="68" t="s">
        <v>69</v>
      </c>
      <c r="B41" s="87">
        <v>14.404632645674992</v>
      </c>
      <c r="C41" s="88">
        <v>12.348178137651821</v>
      </c>
      <c r="D41" s="67"/>
      <c r="E41" s="67">
        <f t="shared" si="0"/>
        <v>-12.348178137651821</v>
      </c>
    </row>
    <row r="42" spans="1:5" customFormat="1" ht="13.5" customHeight="1" x14ac:dyDescent="0.25">
      <c r="A42" s="72" t="s">
        <v>77</v>
      </c>
      <c r="B42" s="86">
        <v>4.6868008948545858</v>
      </c>
      <c r="C42" s="86">
        <v>6.291772297764461</v>
      </c>
      <c r="D42" s="69"/>
      <c r="E42" s="69">
        <f t="shared" si="0"/>
        <v>-6.291772297764461</v>
      </c>
    </row>
    <row r="43" spans="1:5" customFormat="1" ht="13.5" customHeight="1" x14ac:dyDescent="0.25">
      <c r="A43" s="68" t="s">
        <v>70</v>
      </c>
      <c r="B43" s="87">
        <v>5.5157894736842108</v>
      </c>
      <c r="C43" s="88">
        <v>2.0841683366733466</v>
      </c>
      <c r="D43" s="67"/>
      <c r="E43" s="67">
        <f t="shared" si="0"/>
        <v>-2.0841683366733466</v>
      </c>
    </row>
    <row r="44" spans="1:5" customFormat="1" ht="13.5" customHeight="1" x14ac:dyDescent="0.25">
      <c r="A44" s="72" t="s">
        <v>71</v>
      </c>
      <c r="B44" s="86">
        <v>12.574404761904761</v>
      </c>
      <c r="C44" s="86">
        <v>9.0050835148874366</v>
      </c>
      <c r="D44" s="69"/>
      <c r="E44" s="69">
        <f t="shared" si="0"/>
        <v>-9.0050835148874366</v>
      </c>
    </row>
    <row r="45" spans="1:5" customFormat="1" ht="13.5" customHeight="1" x14ac:dyDescent="0.25">
      <c r="A45" s="74" t="s">
        <v>86</v>
      </c>
      <c r="B45" s="89">
        <v>4.662391775815844</v>
      </c>
      <c r="C45" s="89">
        <v>5</v>
      </c>
      <c r="D45" s="75"/>
      <c r="E45" s="77">
        <f>D45-C45</f>
        <v>-5</v>
      </c>
    </row>
    <row r="46" spans="1:5" customFormat="1" ht="13.5" customHeight="1" x14ac:dyDescent="0.25">
      <c r="A46" s="72" t="s">
        <v>78</v>
      </c>
      <c r="B46" s="86">
        <v>3.7134858169140563</v>
      </c>
      <c r="C46" s="86">
        <v>4.931678969687451</v>
      </c>
      <c r="D46" s="69"/>
      <c r="E46" s="69">
        <f>D46-C46</f>
        <v>-4.931678969687451</v>
      </c>
    </row>
    <row r="47" spans="1:5" customFormat="1" ht="13.5" customHeight="1" x14ac:dyDescent="0.25">
      <c r="A47" s="68" t="s">
        <v>73</v>
      </c>
      <c r="B47" s="87">
        <v>12.119658119658119</v>
      </c>
      <c r="C47" s="85">
        <v>12.304062025956515</v>
      </c>
      <c r="D47" s="68"/>
      <c r="E47" s="68">
        <f t="shared" ref="E47:E48" si="1">D47-C47</f>
        <v>-12.304062025956515</v>
      </c>
    </row>
    <row r="48" spans="1:5" ht="15.75" hidden="1" customHeight="1" x14ac:dyDescent="0.25">
      <c r="A48" s="60" t="s">
        <v>79</v>
      </c>
      <c r="B48" s="91">
        <v>4.7</v>
      </c>
      <c r="C48" s="91">
        <v>5.2</v>
      </c>
      <c r="D48" s="59"/>
      <c r="E48" s="64">
        <f t="shared" si="1"/>
        <v>-5.2</v>
      </c>
    </row>
    <row r="49" spans="1:5" ht="3.75" customHeight="1" x14ac:dyDescent="0.25">
      <c r="E49" s="78"/>
    </row>
    <row r="50" spans="1:5" x14ac:dyDescent="0.25">
      <c r="A50" s="137" t="s">
        <v>91</v>
      </c>
      <c r="B50" s="137"/>
      <c r="C50" s="137"/>
      <c r="D50" s="137"/>
      <c r="E50" s="137"/>
    </row>
    <row r="51" spans="1:5" ht="87.75" customHeight="1" x14ac:dyDescent="0.25">
      <c r="A51" s="138" t="s">
        <v>93</v>
      </c>
      <c r="B51" s="138"/>
      <c r="C51" s="138"/>
      <c r="D51" s="138"/>
      <c r="E51" s="138"/>
    </row>
    <row r="52" spans="1:5" x14ac:dyDescent="0.25">
      <c r="E52" s="78"/>
    </row>
    <row r="53" spans="1:5" x14ac:dyDescent="0.25">
      <c r="E53" s="78"/>
    </row>
    <row r="54" spans="1:5" x14ac:dyDescent="0.25">
      <c r="E54" s="78"/>
    </row>
    <row r="55" spans="1:5" x14ac:dyDescent="0.25">
      <c r="E55" s="78"/>
    </row>
    <row r="56" spans="1:5" x14ac:dyDescent="0.25">
      <c r="E56" s="78"/>
    </row>
    <row r="57" spans="1:5" x14ac:dyDescent="0.25">
      <c r="E57" s="78"/>
    </row>
    <row r="58" spans="1:5" x14ac:dyDescent="0.25">
      <c r="E58" s="78"/>
    </row>
    <row r="59" spans="1:5" x14ac:dyDescent="0.25">
      <c r="E59" s="78"/>
    </row>
    <row r="60" spans="1:5" x14ac:dyDescent="0.25">
      <c r="E60" s="78"/>
    </row>
    <row r="61" spans="1:5" x14ac:dyDescent="0.25">
      <c r="E61" s="78"/>
    </row>
    <row r="62" spans="1:5" x14ac:dyDescent="0.25">
      <c r="E62" s="78"/>
    </row>
    <row r="63" spans="1:5" x14ac:dyDescent="0.25">
      <c r="E63" s="78"/>
    </row>
    <row r="64" spans="1:5" x14ac:dyDescent="0.25">
      <c r="E64" s="78"/>
    </row>
    <row r="65" spans="5:5" x14ac:dyDescent="0.25">
      <c r="E65" s="78"/>
    </row>
    <row r="66" spans="5:5" x14ac:dyDescent="0.25">
      <c r="E66" s="78"/>
    </row>
    <row r="67" spans="5:5" x14ac:dyDescent="0.25">
      <c r="E67" s="78"/>
    </row>
    <row r="68" spans="5:5" x14ac:dyDescent="0.25">
      <c r="E68" s="78"/>
    </row>
    <row r="69" spans="5:5" x14ac:dyDescent="0.25">
      <c r="E69" s="78"/>
    </row>
    <row r="70" spans="5:5" x14ac:dyDescent="0.25">
      <c r="E70" s="78"/>
    </row>
    <row r="71" spans="5:5" x14ac:dyDescent="0.25">
      <c r="E71" s="78"/>
    </row>
    <row r="72" spans="5:5" x14ac:dyDescent="0.25">
      <c r="E72" s="78"/>
    </row>
    <row r="73" spans="5:5" x14ac:dyDescent="0.25">
      <c r="E73" s="78"/>
    </row>
    <row r="74" spans="5:5" x14ac:dyDescent="0.25">
      <c r="E74" s="78"/>
    </row>
    <row r="75" spans="5:5" x14ac:dyDescent="0.25">
      <c r="E75" s="78"/>
    </row>
    <row r="76" spans="5:5" x14ac:dyDescent="0.25">
      <c r="E76" s="78"/>
    </row>
    <row r="77" spans="5:5" x14ac:dyDescent="0.25">
      <c r="E77" s="78"/>
    </row>
    <row r="78" spans="5:5" x14ac:dyDescent="0.25">
      <c r="E78" s="78"/>
    </row>
    <row r="79" spans="5:5" x14ac:dyDescent="0.25">
      <c r="E79" s="78"/>
    </row>
    <row r="80" spans="5:5" x14ac:dyDescent="0.25">
      <c r="E80" s="78"/>
    </row>
  </sheetData>
  <mergeCells count="3">
    <mergeCell ref="A6:E6"/>
    <mergeCell ref="A50:E50"/>
    <mergeCell ref="A51:E51"/>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tabSelected="1" topLeftCell="A28" zoomScaleNormal="100" zoomScaleSheetLayoutView="100" workbookViewId="0">
      <selection activeCell="B55" sqref="B55"/>
    </sheetView>
  </sheetViews>
  <sheetFormatPr baseColWidth="10" defaultRowHeight="13.5" x14ac:dyDescent="0.25"/>
  <cols>
    <col min="1" max="1" width="23.42578125" style="14" customWidth="1"/>
    <col min="2" max="5" width="17.42578125" style="14"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5" customFormat="1" ht="15" customHeight="1" x14ac:dyDescent="0.25">
      <c r="B1" s="1"/>
      <c r="C1" s="1"/>
      <c r="D1" s="1"/>
      <c r="E1" s="2" t="s">
        <v>0</v>
      </c>
    </row>
    <row r="2" spans="1:5" customFormat="1" ht="15" customHeight="1" x14ac:dyDescent="0.25">
      <c r="B2" s="1"/>
      <c r="C2" s="1"/>
      <c r="D2" s="1"/>
      <c r="E2" s="3" t="s">
        <v>1</v>
      </c>
    </row>
    <row r="3" spans="1:5" customFormat="1" ht="15" customHeight="1" x14ac:dyDescent="0.35">
      <c r="B3" s="1"/>
      <c r="C3" s="1"/>
      <c r="D3" s="1"/>
      <c r="E3" s="49"/>
    </row>
    <row r="4" spans="1:5" customFormat="1" ht="12.75" customHeight="1" x14ac:dyDescent="0.35">
      <c r="B4" s="1"/>
      <c r="C4" s="1"/>
      <c r="D4" s="1"/>
      <c r="E4" s="49"/>
    </row>
    <row r="5" spans="1:5" customFormat="1" ht="22.5" customHeight="1" x14ac:dyDescent="0.25">
      <c r="A5" s="4" t="s">
        <v>44</v>
      </c>
      <c r="B5" s="4"/>
      <c r="C5" s="4"/>
      <c r="D5" s="4"/>
      <c r="E5" s="50"/>
    </row>
    <row r="6" spans="1:5" customFormat="1" ht="22.5" customHeight="1" x14ac:dyDescent="0.25">
      <c r="A6" s="142" t="s">
        <v>101</v>
      </c>
      <c r="B6" s="142"/>
      <c r="C6" s="142"/>
      <c r="D6" s="142"/>
      <c r="E6" s="142"/>
    </row>
    <row r="7" spans="1:5" s="54" customFormat="1" ht="24" customHeight="1" x14ac:dyDescent="0.35">
      <c r="A7" s="52" t="s">
        <v>3</v>
      </c>
      <c r="B7" s="52" t="s">
        <v>45</v>
      </c>
      <c r="C7" s="53"/>
      <c r="D7" s="53"/>
      <c r="E7" s="49"/>
    </row>
    <row r="8" spans="1:5" s="54" customFormat="1" ht="18" customHeight="1" x14ac:dyDescent="0.35">
      <c r="A8" s="55">
        <v>2017</v>
      </c>
      <c r="B8" s="56">
        <f>B50</f>
        <v>103831</v>
      </c>
      <c r="C8" s="53"/>
      <c r="D8" s="53"/>
      <c r="E8" s="49"/>
    </row>
    <row r="9" spans="1:5" s="54" customFormat="1" ht="18" customHeight="1" x14ac:dyDescent="0.35">
      <c r="A9" s="55">
        <v>2018</v>
      </c>
      <c r="B9" s="56">
        <f>C50</f>
        <v>100359</v>
      </c>
      <c r="C9" s="53"/>
      <c r="D9" s="53"/>
      <c r="E9" s="49"/>
    </row>
    <row r="10" spans="1:5" s="54" customFormat="1" ht="18" customHeight="1" x14ac:dyDescent="0.35">
      <c r="A10" s="55">
        <v>2019</v>
      </c>
      <c r="B10" s="56">
        <f>D50</f>
        <v>84097</v>
      </c>
      <c r="C10" s="53"/>
      <c r="D10" s="53"/>
      <c r="E10" s="49"/>
    </row>
    <row r="11" spans="1:5" s="54" customFormat="1" ht="18" customHeight="1" x14ac:dyDescent="0.35">
      <c r="A11" s="57" t="s">
        <v>87</v>
      </c>
      <c r="B11" s="56">
        <f>E50</f>
        <v>-16262</v>
      </c>
      <c r="C11" s="53"/>
      <c r="D11" s="53"/>
      <c r="E11" s="49"/>
    </row>
    <row r="12" spans="1:5" customFormat="1" ht="6.75" customHeight="1" x14ac:dyDescent="0.35">
      <c r="A12" s="7"/>
      <c r="B12" s="139"/>
      <c r="C12" s="139"/>
      <c r="D12" s="139"/>
      <c r="E12" s="51"/>
    </row>
    <row r="13" spans="1:5" customFormat="1" ht="6" customHeight="1" x14ac:dyDescent="0.25">
      <c r="A13" s="62"/>
      <c r="B13" s="62"/>
      <c r="C13" s="62"/>
      <c r="D13" s="62"/>
      <c r="E13" s="62"/>
    </row>
    <row r="14" spans="1:5" customFormat="1" ht="19.5" customHeight="1" x14ac:dyDescent="0.25">
      <c r="A14" s="70"/>
      <c r="B14" s="113">
        <v>2017</v>
      </c>
      <c r="C14" s="113">
        <v>2018</v>
      </c>
      <c r="D14" s="113">
        <v>2019</v>
      </c>
      <c r="E14" s="113" t="s">
        <v>80</v>
      </c>
    </row>
    <row r="15" spans="1:5" customFormat="1" ht="16.5" customHeight="1" x14ac:dyDescent="0.25">
      <c r="A15" s="71" t="s">
        <v>85</v>
      </c>
      <c r="B15" s="100">
        <f>SUM(B16:B45)</f>
        <v>96596</v>
      </c>
      <c r="C15" s="100">
        <f>SUM(C16:C45)</f>
        <v>94405</v>
      </c>
      <c r="D15" s="100">
        <f t="shared" ref="D15" si="0">SUM(D16:D45)</f>
        <v>80285</v>
      </c>
      <c r="E15" s="100">
        <f t="shared" ref="E15:E50" si="1">D15-C15</f>
        <v>-14120</v>
      </c>
    </row>
    <row r="16" spans="1:5" customFormat="1" ht="13.5" customHeight="1" x14ac:dyDescent="0.25">
      <c r="A16" s="68" t="s">
        <v>46</v>
      </c>
      <c r="B16" s="67">
        <v>1563</v>
      </c>
      <c r="C16" s="67">
        <v>1801</v>
      </c>
      <c r="D16" s="68">
        <v>1713</v>
      </c>
      <c r="E16" s="67">
        <f t="shared" si="1"/>
        <v>-88</v>
      </c>
    </row>
    <row r="17" spans="1:5" customFormat="1" ht="13.5" customHeight="1" x14ac:dyDescent="0.25">
      <c r="A17" s="69" t="s">
        <v>47</v>
      </c>
      <c r="B17" s="69">
        <v>2321</v>
      </c>
      <c r="C17" s="69">
        <v>2697</v>
      </c>
      <c r="D17" s="62">
        <v>3787</v>
      </c>
      <c r="E17" s="72">
        <f t="shared" si="1"/>
        <v>1090</v>
      </c>
    </row>
    <row r="18" spans="1:5" customFormat="1" ht="13.5" customHeight="1" x14ac:dyDescent="0.25">
      <c r="A18" s="68" t="s">
        <v>48</v>
      </c>
      <c r="B18" s="65">
        <v>592</v>
      </c>
      <c r="C18" s="65">
        <v>527</v>
      </c>
      <c r="D18" s="67">
        <v>392</v>
      </c>
      <c r="E18" s="67">
        <f t="shared" si="1"/>
        <v>-135</v>
      </c>
    </row>
    <row r="19" spans="1:5" customFormat="1" ht="13.5" customHeight="1" x14ac:dyDescent="0.25">
      <c r="A19" s="72" t="s">
        <v>49</v>
      </c>
      <c r="B19" s="69">
        <v>36</v>
      </c>
      <c r="C19" s="69">
        <v>3957</v>
      </c>
      <c r="D19" s="69">
        <v>1342</v>
      </c>
      <c r="E19" s="69">
        <f t="shared" si="1"/>
        <v>-2615</v>
      </c>
    </row>
    <row r="20" spans="1:5" customFormat="1" ht="13.5" customHeight="1" x14ac:dyDescent="0.25">
      <c r="A20" s="68" t="s">
        <v>50</v>
      </c>
      <c r="B20" s="65">
        <v>3094</v>
      </c>
      <c r="C20" s="65">
        <v>2214</v>
      </c>
      <c r="D20" s="67">
        <v>3960</v>
      </c>
      <c r="E20" s="67">
        <f t="shared" si="1"/>
        <v>1746</v>
      </c>
    </row>
    <row r="21" spans="1:5" customFormat="1" ht="13.5" customHeight="1" x14ac:dyDescent="0.25">
      <c r="A21" s="72" t="s">
        <v>51</v>
      </c>
      <c r="B21" s="69">
        <v>5817</v>
      </c>
      <c r="C21" s="69">
        <v>4387</v>
      </c>
      <c r="D21" s="69">
        <v>3330</v>
      </c>
      <c r="E21" s="69">
        <f t="shared" si="1"/>
        <v>-1057</v>
      </c>
    </row>
    <row r="22" spans="1:5" customFormat="1" ht="13.5" customHeight="1" x14ac:dyDescent="0.25">
      <c r="A22" s="68" t="s">
        <v>74</v>
      </c>
      <c r="B22" s="65">
        <v>549</v>
      </c>
      <c r="C22" s="65">
        <v>2837</v>
      </c>
      <c r="D22" s="67">
        <v>1942</v>
      </c>
      <c r="E22" s="67">
        <f t="shared" si="1"/>
        <v>-895</v>
      </c>
    </row>
    <row r="23" spans="1:5" customFormat="1" ht="13.5" customHeight="1" x14ac:dyDescent="0.25">
      <c r="A23" s="72" t="s">
        <v>52</v>
      </c>
      <c r="B23" s="69">
        <v>275</v>
      </c>
      <c r="C23" s="69">
        <v>715</v>
      </c>
      <c r="D23" s="69">
        <v>707</v>
      </c>
      <c r="E23" s="69">
        <f t="shared" si="1"/>
        <v>-8</v>
      </c>
    </row>
    <row r="24" spans="1:5" customFormat="1" ht="13.5" customHeight="1" x14ac:dyDescent="0.25">
      <c r="A24" s="68" t="s">
        <v>53</v>
      </c>
      <c r="B24" s="65">
        <v>1043</v>
      </c>
      <c r="C24" s="65">
        <v>2160</v>
      </c>
      <c r="D24" s="67">
        <v>1896</v>
      </c>
      <c r="E24" s="67">
        <f t="shared" si="1"/>
        <v>-264</v>
      </c>
    </row>
    <row r="25" spans="1:5" customFormat="1" ht="13.5" customHeight="1" x14ac:dyDescent="0.25">
      <c r="A25" s="72" t="s">
        <v>54</v>
      </c>
      <c r="B25" s="69">
        <v>5178</v>
      </c>
      <c r="C25" s="69">
        <v>5786</v>
      </c>
      <c r="D25" s="69">
        <v>1158</v>
      </c>
      <c r="E25" s="69">
        <f t="shared" si="1"/>
        <v>-4628</v>
      </c>
    </row>
    <row r="26" spans="1:5" customFormat="1" ht="13.5" customHeight="1" x14ac:dyDescent="0.25">
      <c r="A26" s="68" t="s">
        <v>55</v>
      </c>
      <c r="B26" s="65">
        <v>743</v>
      </c>
      <c r="C26" s="65">
        <v>5549</v>
      </c>
      <c r="D26" s="67">
        <v>10552</v>
      </c>
      <c r="E26" s="67">
        <f t="shared" si="1"/>
        <v>5003</v>
      </c>
    </row>
    <row r="27" spans="1:5" customFormat="1" ht="13.5" customHeight="1" x14ac:dyDescent="0.25">
      <c r="A27" s="72" t="s">
        <v>56</v>
      </c>
      <c r="B27" s="69">
        <v>543</v>
      </c>
      <c r="C27" s="69">
        <v>635</v>
      </c>
      <c r="D27" s="69">
        <v>131</v>
      </c>
      <c r="E27" s="69">
        <f t="shared" si="1"/>
        <v>-504</v>
      </c>
    </row>
    <row r="28" spans="1:5" customFormat="1" ht="13.5" customHeight="1" x14ac:dyDescent="0.25">
      <c r="A28" s="68" t="s">
        <v>57</v>
      </c>
      <c r="B28" s="65">
        <v>5427</v>
      </c>
      <c r="C28" s="65">
        <v>8783</v>
      </c>
      <c r="D28" s="67">
        <v>8156</v>
      </c>
      <c r="E28" s="67">
        <f t="shared" si="1"/>
        <v>-627</v>
      </c>
    </row>
    <row r="29" spans="1:5" customFormat="1" ht="13.5" customHeight="1" x14ac:dyDescent="0.25">
      <c r="A29" s="72" t="s">
        <v>58</v>
      </c>
      <c r="B29" s="69">
        <v>8135</v>
      </c>
      <c r="C29" s="69">
        <v>6208</v>
      </c>
      <c r="D29" s="69">
        <v>3918</v>
      </c>
      <c r="E29" s="69">
        <f t="shared" si="1"/>
        <v>-2290</v>
      </c>
    </row>
    <row r="30" spans="1:5" customFormat="1" ht="13.5" customHeight="1" x14ac:dyDescent="0.25">
      <c r="A30" s="68" t="s">
        <v>75</v>
      </c>
      <c r="B30" s="65">
        <v>1714</v>
      </c>
      <c r="C30" s="65">
        <v>2151</v>
      </c>
      <c r="D30" s="67">
        <v>1684</v>
      </c>
      <c r="E30" s="67">
        <f t="shared" si="1"/>
        <v>-467</v>
      </c>
    </row>
    <row r="31" spans="1:5" customFormat="1" ht="13.5" customHeight="1" x14ac:dyDescent="0.25">
      <c r="A31" s="72" t="s">
        <v>59</v>
      </c>
      <c r="B31" s="69">
        <v>2587</v>
      </c>
      <c r="C31" s="69">
        <v>1199</v>
      </c>
      <c r="D31" s="69">
        <v>485</v>
      </c>
      <c r="E31" s="69">
        <f t="shared" si="1"/>
        <v>-714</v>
      </c>
    </row>
    <row r="32" spans="1:5" customFormat="1" ht="13.5" customHeight="1" x14ac:dyDescent="0.25">
      <c r="A32" s="68" t="s">
        <v>60</v>
      </c>
      <c r="B32" s="65">
        <v>408</v>
      </c>
      <c r="C32" s="65">
        <v>934</v>
      </c>
      <c r="D32" s="67">
        <v>541</v>
      </c>
      <c r="E32" s="67">
        <f t="shared" si="1"/>
        <v>-393</v>
      </c>
    </row>
    <row r="33" spans="1:5" customFormat="1" ht="13.5" customHeight="1" x14ac:dyDescent="0.25">
      <c r="A33" s="72" t="s">
        <v>61</v>
      </c>
      <c r="B33" s="69">
        <v>32005</v>
      </c>
      <c r="C33" s="69">
        <v>14989</v>
      </c>
      <c r="D33" s="69">
        <v>11657</v>
      </c>
      <c r="E33" s="69">
        <f t="shared" si="1"/>
        <v>-3332</v>
      </c>
    </row>
    <row r="34" spans="1:5" customFormat="1" ht="13.5" customHeight="1" x14ac:dyDescent="0.25">
      <c r="A34" s="68" t="s">
        <v>62</v>
      </c>
      <c r="B34" s="65">
        <v>3207</v>
      </c>
      <c r="C34" s="65">
        <v>2902</v>
      </c>
      <c r="D34" s="67">
        <v>2616</v>
      </c>
      <c r="E34" s="67">
        <f t="shared" si="1"/>
        <v>-286</v>
      </c>
    </row>
    <row r="35" spans="1:5" customFormat="1" ht="13.5" customHeight="1" x14ac:dyDescent="0.25">
      <c r="A35" s="72" t="s">
        <v>76</v>
      </c>
      <c r="B35" s="69">
        <v>471</v>
      </c>
      <c r="C35" s="69">
        <v>359</v>
      </c>
      <c r="D35" s="69">
        <v>93</v>
      </c>
      <c r="E35" s="69">
        <f t="shared" si="1"/>
        <v>-266</v>
      </c>
    </row>
    <row r="36" spans="1:5" customFormat="1" ht="13.5" customHeight="1" x14ac:dyDescent="0.25">
      <c r="A36" s="68" t="s">
        <v>63</v>
      </c>
      <c r="B36" s="65">
        <v>0</v>
      </c>
      <c r="C36" s="65">
        <v>841</v>
      </c>
      <c r="D36" s="67">
        <v>1292</v>
      </c>
      <c r="E36" s="67">
        <f t="shared" si="1"/>
        <v>451</v>
      </c>
    </row>
    <row r="37" spans="1:5" customFormat="1" ht="13.5" customHeight="1" x14ac:dyDescent="0.25">
      <c r="A37" s="72" t="s">
        <v>64</v>
      </c>
      <c r="B37" s="69">
        <v>1837</v>
      </c>
      <c r="C37" s="69">
        <v>1497</v>
      </c>
      <c r="D37" s="69">
        <v>1014</v>
      </c>
      <c r="E37" s="69">
        <f t="shared" si="1"/>
        <v>-483</v>
      </c>
    </row>
    <row r="38" spans="1:5" customFormat="1" ht="13.5" customHeight="1" x14ac:dyDescent="0.25">
      <c r="A38" s="68" t="s">
        <v>65</v>
      </c>
      <c r="B38" s="65">
        <v>5</v>
      </c>
      <c r="C38" s="65">
        <v>41</v>
      </c>
      <c r="D38" s="67">
        <v>95</v>
      </c>
      <c r="E38" s="67">
        <f t="shared" si="1"/>
        <v>54</v>
      </c>
    </row>
    <row r="39" spans="1:5" customFormat="1" ht="13.5" customHeight="1" x14ac:dyDescent="0.25">
      <c r="A39" s="72" t="s">
        <v>66</v>
      </c>
      <c r="B39" s="69">
        <v>5340</v>
      </c>
      <c r="C39" s="69">
        <v>3373</v>
      </c>
      <c r="D39" s="69">
        <v>3643</v>
      </c>
      <c r="E39" s="69">
        <f t="shared" si="1"/>
        <v>270</v>
      </c>
    </row>
    <row r="40" spans="1:5" customFormat="1" ht="13.5" customHeight="1" x14ac:dyDescent="0.25">
      <c r="A40" s="68" t="s">
        <v>67</v>
      </c>
      <c r="B40" s="65">
        <v>724</v>
      </c>
      <c r="C40" s="65">
        <v>0</v>
      </c>
      <c r="D40" s="67">
        <v>59</v>
      </c>
      <c r="E40" s="67">
        <f t="shared" si="1"/>
        <v>59</v>
      </c>
    </row>
    <row r="41" spans="1:5" customFormat="1" ht="13.5" customHeight="1" x14ac:dyDescent="0.25">
      <c r="A41" s="72" t="s">
        <v>68</v>
      </c>
      <c r="B41" s="69">
        <v>4534</v>
      </c>
      <c r="C41" s="69">
        <v>5523</v>
      </c>
      <c r="D41" s="69">
        <v>4196</v>
      </c>
      <c r="E41" s="69">
        <f t="shared" si="1"/>
        <v>-1327</v>
      </c>
    </row>
    <row r="42" spans="1:5" customFormat="1" ht="13.5" customHeight="1" x14ac:dyDescent="0.25">
      <c r="A42" s="68" t="s">
        <v>69</v>
      </c>
      <c r="B42" s="65">
        <v>111</v>
      </c>
      <c r="C42" s="65">
        <v>1656</v>
      </c>
      <c r="D42" s="67">
        <v>4104</v>
      </c>
      <c r="E42" s="67">
        <f t="shared" si="1"/>
        <v>2448</v>
      </c>
    </row>
    <row r="43" spans="1:5" customFormat="1" ht="13.5" customHeight="1" x14ac:dyDescent="0.25">
      <c r="A43" s="72" t="s">
        <v>77</v>
      </c>
      <c r="B43" s="69">
        <v>3599</v>
      </c>
      <c r="C43" s="69">
        <v>5897</v>
      </c>
      <c r="D43" s="69">
        <v>2491</v>
      </c>
      <c r="E43" s="69">
        <f t="shared" si="1"/>
        <v>-3406</v>
      </c>
    </row>
    <row r="44" spans="1:5" customFormat="1" ht="13.5" customHeight="1" x14ac:dyDescent="0.25">
      <c r="A44" s="68" t="s">
        <v>70</v>
      </c>
      <c r="B44" s="65">
        <v>3433</v>
      </c>
      <c r="C44" s="65">
        <v>2908</v>
      </c>
      <c r="D44" s="67">
        <v>1632</v>
      </c>
      <c r="E44" s="67">
        <f t="shared" si="1"/>
        <v>-1276</v>
      </c>
    </row>
    <row r="45" spans="1:5" customFormat="1" ht="13.5" customHeight="1" x14ac:dyDescent="0.25">
      <c r="A45" s="72" t="s">
        <v>71</v>
      </c>
      <c r="B45" s="69">
        <v>1305</v>
      </c>
      <c r="C45" s="69">
        <v>1879</v>
      </c>
      <c r="D45" s="69">
        <v>1699</v>
      </c>
      <c r="E45" s="69">
        <f t="shared" si="1"/>
        <v>-180</v>
      </c>
    </row>
    <row r="46" spans="1:5" customFormat="1" ht="13.5" customHeight="1" x14ac:dyDescent="0.25">
      <c r="A46" s="74" t="s">
        <v>86</v>
      </c>
      <c r="B46" s="76">
        <f>SUM(B47:B48)</f>
        <v>3905</v>
      </c>
      <c r="C46" s="76">
        <f>SUM(C47:C48)</f>
        <v>5954</v>
      </c>
      <c r="D46" s="76">
        <f>SUM(D47:D48)</f>
        <v>3812</v>
      </c>
      <c r="E46" s="77">
        <f t="shared" si="1"/>
        <v>-2142</v>
      </c>
    </row>
    <row r="47" spans="1:5" customFormat="1" ht="13.5" customHeight="1" x14ac:dyDescent="0.25">
      <c r="A47" s="72" t="s">
        <v>103</v>
      </c>
      <c r="B47" s="69">
        <v>2759</v>
      </c>
      <c r="C47" s="69">
        <v>3960</v>
      </c>
      <c r="D47" s="69">
        <v>2772</v>
      </c>
      <c r="E47" s="69">
        <f t="shared" si="1"/>
        <v>-1188</v>
      </c>
    </row>
    <row r="48" spans="1:5" customFormat="1" ht="13.5" customHeight="1" x14ac:dyDescent="0.25">
      <c r="A48" s="68" t="s">
        <v>73</v>
      </c>
      <c r="B48" s="68">
        <v>1146</v>
      </c>
      <c r="C48" s="68">
        <v>1994</v>
      </c>
      <c r="D48" s="68">
        <v>1040</v>
      </c>
      <c r="E48" s="68">
        <f t="shared" si="1"/>
        <v>-954</v>
      </c>
    </row>
    <row r="49" spans="1:5" customFormat="1" ht="13.5" customHeight="1" x14ac:dyDescent="0.25">
      <c r="A49" s="112" t="s">
        <v>7</v>
      </c>
      <c r="B49" s="69">
        <v>3330</v>
      </c>
      <c r="C49" s="83" t="s">
        <v>114</v>
      </c>
      <c r="D49" s="83" t="s">
        <v>114</v>
      </c>
      <c r="E49" s="83" t="s">
        <v>114</v>
      </c>
    </row>
    <row r="50" spans="1:5" ht="3" customHeight="1" x14ac:dyDescent="0.25">
      <c r="A50" s="60" t="s">
        <v>79</v>
      </c>
      <c r="B50" s="59">
        <f>B15+B46+B49</f>
        <v>103831</v>
      </c>
      <c r="C50" s="59">
        <f>C15+C46</f>
        <v>100359</v>
      </c>
      <c r="D50" s="59">
        <f t="shared" ref="D50" si="2">D15+D46</f>
        <v>84097</v>
      </c>
      <c r="E50" s="64">
        <f t="shared" si="1"/>
        <v>-16262</v>
      </c>
    </row>
    <row r="51" spans="1:5" ht="3" customHeight="1" x14ac:dyDescent="0.25">
      <c r="E51" s="78"/>
    </row>
    <row r="52" spans="1:5" ht="27.75" customHeight="1" x14ac:dyDescent="0.25">
      <c r="A52" s="140" t="s">
        <v>109</v>
      </c>
      <c r="B52" s="141"/>
      <c r="C52" s="141"/>
      <c r="D52" s="141"/>
      <c r="E52" s="141"/>
    </row>
    <row r="53" spans="1:5" ht="6" customHeight="1" x14ac:dyDescent="0.25">
      <c r="E53" s="78"/>
    </row>
    <row r="54" spans="1:5" x14ac:dyDescent="0.25">
      <c r="E54" s="78"/>
    </row>
    <row r="55" spans="1:5" x14ac:dyDescent="0.25">
      <c r="E55" s="78"/>
    </row>
    <row r="56" spans="1:5" x14ac:dyDescent="0.25">
      <c r="E56" s="78"/>
    </row>
    <row r="57" spans="1:5" x14ac:dyDescent="0.25">
      <c r="E57" s="78"/>
    </row>
    <row r="58" spans="1:5" x14ac:dyDescent="0.25">
      <c r="E58" s="78"/>
    </row>
    <row r="59" spans="1:5" x14ac:dyDescent="0.25">
      <c r="E59" s="78"/>
    </row>
    <row r="60" spans="1:5" x14ac:dyDescent="0.25">
      <c r="E60" s="78"/>
    </row>
    <row r="61" spans="1:5" x14ac:dyDescent="0.25">
      <c r="E61" s="78"/>
    </row>
    <row r="62" spans="1:5" x14ac:dyDescent="0.25">
      <c r="E62" s="78"/>
    </row>
    <row r="63" spans="1:5" x14ac:dyDescent="0.25">
      <c r="E63" s="78"/>
    </row>
    <row r="64" spans="1:5" x14ac:dyDescent="0.25">
      <c r="E64" s="78"/>
    </row>
    <row r="65" spans="5:5" x14ac:dyDescent="0.25">
      <c r="E65" s="78"/>
    </row>
    <row r="66" spans="5:5" x14ac:dyDescent="0.25">
      <c r="E66" s="78"/>
    </row>
    <row r="67" spans="5:5" x14ac:dyDescent="0.25">
      <c r="E67" s="78"/>
    </row>
    <row r="68" spans="5:5" x14ac:dyDescent="0.25">
      <c r="E68" s="78"/>
    </row>
    <row r="69" spans="5:5" x14ac:dyDescent="0.25">
      <c r="E69" s="78"/>
    </row>
    <row r="70" spans="5:5" x14ac:dyDescent="0.25">
      <c r="E70" s="78"/>
    </row>
    <row r="71" spans="5:5" x14ac:dyDescent="0.25">
      <c r="E71" s="78"/>
    </row>
    <row r="72" spans="5:5" x14ac:dyDescent="0.25">
      <c r="E72" s="78"/>
    </row>
    <row r="73" spans="5:5" x14ac:dyDescent="0.25">
      <c r="E73" s="78"/>
    </row>
    <row r="74" spans="5:5" x14ac:dyDescent="0.25">
      <c r="E74" s="78"/>
    </row>
    <row r="75" spans="5:5" x14ac:dyDescent="0.25">
      <c r="E75" s="78"/>
    </row>
    <row r="76" spans="5:5" x14ac:dyDescent="0.25">
      <c r="E76" s="78"/>
    </row>
    <row r="77" spans="5:5" x14ac:dyDescent="0.25">
      <c r="E77" s="78"/>
    </row>
    <row r="78" spans="5:5" x14ac:dyDescent="0.25">
      <c r="E78" s="78"/>
    </row>
    <row r="79" spans="5:5" x14ac:dyDescent="0.25">
      <c r="E79" s="78"/>
    </row>
    <row r="80" spans="5:5" x14ac:dyDescent="0.25">
      <c r="E80" s="78"/>
    </row>
    <row r="81" spans="5:5" x14ac:dyDescent="0.25">
      <c r="E81" s="78"/>
    </row>
    <row r="82" spans="5:5" x14ac:dyDescent="0.25">
      <c r="E82" s="78"/>
    </row>
  </sheetData>
  <sortState ref="A20:I49">
    <sortCondition ref="A20:A49"/>
  </sortState>
  <mergeCells count="3">
    <mergeCell ref="B12:D12"/>
    <mergeCell ref="A52:E52"/>
    <mergeCell ref="A6:E6"/>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topLeftCell="A10" zoomScaleNormal="100" zoomScaleSheetLayoutView="120" workbookViewId="0">
      <selection activeCell="A26" sqref="A26"/>
    </sheetView>
  </sheetViews>
  <sheetFormatPr baseColWidth="10" defaultRowHeight="13.5" x14ac:dyDescent="0.25"/>
  <cols>
    <col min="1" max="1" width="23.42578125" style="14" customWidth="1"/>
    <col min="2" max="5" width="17.42578125" style="14"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5" customFormat="1" ht="15" customHeight="1" x14ac:dyDescent="0.25">
      <c r="B1" s="1"/>
      <c r="C1" s="1"/>
      <c r="D1" s="1"/>
      <c r="E1" s="2" t="s">
        <v>0</v>
      </c>
    </row>
    <row r="2" spans="1:5" customFormat="1" ht="15" customHeight="1" x14ac:dyDescent="0.25">
      <c r="B2" s="1"/>
      <c r="C2" s="1"/>
      <c r="D2" s="1"/>
      <c r="E2" s="3" t="s">
        <v>1</v>
      </c>
    </row>
    <row r="3" spans="1:5" customFormat="1" ht="15" customHeight="1" x14ac:dyDescent="0.35">
      <c r="B3" s="1"/>
      <c r="C3" s="1"/>
      <c r="D3" s="1"/>
      <c r="E3" s="49"/>
    </row>
    <row r="4" spans="1:5" customFormat="1" ht="12.75" customHeight="1" x14ac:dyDescent="0.35">
      <c r="B4" s="1"/>
      <c r="C4" s="1"/>
      <c r="D4" s="1"/>
      <c r="E4" s="49"/>
    </row>
    <row r="5" spans="1:5" customFormat="1" ht="22.5" customHeight="1" x14ac:dyDescent="0.25">
      <c r="A5" s="4" t="s">
        <v>88</v>
      </c>
      <c r="B5" s="4"/>
      <c r="C5" s="4"/>
      <c r="D5" s="4"/>
      <c r="E5" s="50"/>
    </row>
    <row r="6" spans="1:5" customFormat="1" ht="22.5" customHeight="1" x14ac:dyDescent="0.25">
      <c r="A6" s="142" t="s">
        <v>101</v>
      </c>
      <c r="B6" s="143"/>
      <c r="C6" s="143"/>
      <c r="D6" s="143"/>
      <c r="E6" s="142"/>
    </row>
    <row r="7" spans="1:5" s="54" customFormat="1" ht="24" customHeight="1" x14ac:dyDescent="0.35">
      <c r="A7" s="52" t="s">
        <v>3</v>
      </c>
      <c r="B7" s="52" t="s">
        <v>45</v>
      </c>
      <c r="C7" s="53"/>
      <c r="D7" s="53"/>
      <c r="E7" s="49"/>
    </row>
    <row r="8" spans="1:5" s="54" customFormat="1" ht="18" customHeight="1" x14ac:dyDescent="0.35">
      <c r="A8" s="55">
        <v>2017</v>
      </c>
      <c r="B8" s="56">
        <f>B15</f>
        <v>12105</v>
      </c>
      <c r="C8" s="53"/>
      <c r="D8" s="53"/>
      <c r="E8" s="49"/>
    </row>
    <row r="9" spans="1:5" s="54" customFormat="1" ht="18" customHeight="1" x14ac:dyDescent="0.35">
      <c r="A9" s="55">
        <v>2018</v>
      </c>
      <c r="B9" s="56">
        <f>C15</f>
        <v>14297</v>
      </c>
      <c r="C9" s="53"/>
      <c r="D9" s="53"/>
      <c r="E9" s="49"/>
    </row>
    <row r="10" spans="1:5" s="54" customFormat="1" ht="18" customHeight="1" x14ac:dyDescent="0.35">
      <c r="A10" s="55">
        <v>2019</v>
      </c>
      <c r="B10" s="56">
        <f>D15</f>
        <v>13371</v>
      </c>
      <c r="C10" s="53"/>
      <c r="D10" s="53"/>
      <c r="E10" s="49"/>
    </row>
    <row r="11" spans="1:5" customFormat="1" ht="18" customHeight="1" x14ac:dyDescent="0.35">
      <c r="A11" s="57" t="s">
        <v>87</v>
      </c>
      <c r="B11" s="56">
        <f>B10-B9</f>
        <v>-926</v>
      </c>
      <c r="C11" s="53"/>
      <c r="D11" s="53"/>
      <c r="E11" s="49"/>
    </row>
    <row r="12" spans="1:5" customFormat="1" ht="9" customHeight="1" x14ac:dyDescent="0.35">
      <c r="A12" s="7"/>
      <c r="B12" s="139"/>
      <c r="C12" s="139"/>
      <c r="D12" s="139"/>
      <c r="E12" s="51"/>
    </row>
    <row r="13" spans="1:5" customFormat="1" ht="12.75" customHeight="1" x14ac:dyDescent="0.25">
      <c r="A13" s="62"/>
      <c r="B13" s="62"/>
      <c r="C13" s="62"/>
      <c r="D13" s="62"/>
      <c r="E13" s="62"/>
    </row>
    <row r="14" spans="1:5" customFormat="1" ht="22.5" customHeight="1" x14ac:dyDescent="0.25">
      <c r="A14" s="70"/>
      <c r="B14" s="66">
        <v>2017</v>
      </c>
      <c r="C14" s="66">
        <v>2018</v>
      </c>
      <c r="D14" s="63">
        <v>2019</v>
      </c>
      <c r="E14" s="63" t="s">
        <v>87</v>
      </c>
    </row>
    <row r="15" spans="1:5" customFormat="1" ht="22.5" customHeight="1" x14ac:dyDescent="0.25">
      <c r="A15" s="71" t="s">
        <v>85</v>
      </c>
      <c r="B15" s="79">
        <f>SUM(B16:B23)</f>
        <v>12105</v>
      </c>
      <c r="C15" s="79">
        <f>SUM(C16:C23)</f>
        <v>14297</v>
      </c>
      <c r="D15" s="80">
        <f>SUM(D16:D23)</f>
        <v>13371</v>
      </c>
      <c r="E15" s="61">
        <f t="shared" ref="E15:E23" si="0">D15-C15</f>
        <v>-926</v>
      </c>
    </row>
    <row r="16" spans="1:5" customFormat="1" ht="22.5" customHeight="1" x14ac:dyDescent="0.25">
      <c r="A16" s="68" t="s">
        <v>47</v>
      </c>
      <c r="B16" s="81">
        <v>247</v>
      </c>
      <c r="C16" s="81">
        <v>127</v>
      </c>
      <c r="D16" s="82">
        <v>132</v>
      </c>
      <c r="E16" s="82">
        <f t="shared" si="0"/>
        <v>5</v>
      </c>
    </row>
    <row r="17" spans="1:5" customFormat="1" ht="22.5" customHeight="1" x14ac:dyDescent="0.25">
      <c r="A17" s="72" t="s">
        <v>51</v>
      </c>
      <c r="B17" s="83">
        <v>552</v>
      </c>
      <c r="C17" s="83">
        <v>542</v>
      </c>
      <c r="D17" s="83">
        <v>403</v>
      </c>
      <c r="E17" s="83">
        <f t="shared" si="0"/>
        <v>-139</v>
      </c>
    </row>
    <row r="18" spans="1:5" customFormat="1" ht="22.5" customHeight="1" x14ac:dyDescent="0.25">
      <c r="A18" s="68" t="s">
        <v>54</v>
      </c>
      <c r="B18" s="81">
        <v>9369</v>
      </c>
      <c r="C18" s="81">
        <v>11720</v>
      </c>
      <c r="D18" s="82">
        <v>10513</v>
      </c>
      <c r="E18" s="82">
        <f t="shared" si="0"/>
        <v>-1207</v>
      </c>
    </row>
    <row r="19" spans="1:5" customFormat="1" ht="22.5" customHeight="1" x14ac:dyDescent="0.25">
      <c r="A19" s="72" t="s">
        <v>57</v>
      </c>
      <c r="B19" s="83">
        <v>404</v>
      </c>
      <c r="C19" s="83">
        <v>410</v>
      </c>
      <c r="D19" s="83">
        <v>402</v>
      </c>
      <c r="E19" s="83">
        <f t="shared" si="0"/>
        <v>-8</v>
      </c>
    </row>
    <row r="20" spans="1:5" customFormat="1" ht="22.5" customHeight="1" x14ac:dyDescent="0.25">
      <c r="A20" s="68" t="s">
        <v>58</v>
      </c>
      <c r="B20" s="81">
        <v>332</v>
      </c>
      <c r="C20" s="81">
        <v>652</v>
      </c>
      <c r="D20" s="82">
        <v>617</v>
      </c>
      <c r="E20" s="82">
        <f t="shared" si="0"/>
        <v>-35</v>
      </c>
    </row>
    <row r="21" spans="1:5" customFormat="1" ht="22.5" customHeight="1" x14ac:dyDescent="0.25">
      <c r="A21" s="72" t="s">
        <v>61</v>
      </c>
      <c r="B21" s="83">
        <v>400</v>
      </c>
      <c r="C21" s="83">
        <v>258</v>
      </c>
      <c r="D21" s="83">
        <v>802</v>
      </c>
      <c r="E21" s="83">
        <f t="shared" si="0"/>
        <v>544</v>
      </c>
    </row>
    <row r="22" spans="1:5" customFormat="1" ht="22.5" customHeight="1" x14ac:dyDescent="0.25">
      <c r="A22" s="68" t="s">
        <v>68</v>
      </c>
      <c r="B22" s="81">
        <v>268</v>
      </c>
      <c r="C22" s="81">
        <v>98</v>
      </c>
      <c r="D22" s="82">
        <v>36</v>
      </c>
      <c r="E22" s="82">
        <f t="shared" si="0"/>
        <v>-62</v>
      </c>
    </row>
    <row r="23" spans="1:5" customFormat="1" ht="22.5" customHeight="1" x14ac:dyDescent="0.25">
      <c r="A23" s="112" t="s">
        <v>77</v>
      </c>
      <c r="B23" s="83">
        <v>533</v>
      </c>
      <c r="C23" s="83">
        <v>490</v>
      </c>
      <c r="D23" s="83">
        <v>466</v>
      </c>
      <c r="E23" s="83">
        <f t="shared" si="0"/>
        <v>-24</v>
      </c>
    </row>
    <row r="24" spans="1:5" x14ac:dyDescent="0.25">
      <c r="E24" s="78"/>
    </row>
    <row r="25" spans="1:5" ht="25.5" customHeight="1" x14ac:dyDescent="0.25">
      <c r="A25" s="140" t="s">
        <v>109</v>
      </c>
      <c r="B25" s="141"/>
      <c r="C25" s="141"/>
      <c r="D25" s="141"/>
      <c r="E25" s="141"/>
    </row>
    <row r="26" spans="1:5" x14ac:dyDescent="0.25">
      <c r="E26" s="78"/>
    </row>
    <row r="27" spans="1:5" x14ac:dyDescent="0.25">
      <c r="E27" s="78"/>
    </row>
    <row r="28" spans="1:5" x14ac:dyDescent="0.25">
      <c r="E28" s="78"/>
    </row>
    <row r="29" spans="1:5" x14ac:dyDescent="0.25">
      <c r="E29" s="78"/>
    </row>
    <row r="30" spans="1:5" x14ac:dyDescent="0.25">
      <c r="E30" s="78"/>
    </row>
    <row r="31" spans="1:5" x14ac:dyDescent="0.25">
      <c r="E31" s="78"/>
    </row>
    <row r="32" spans="1:5" x14ac:dyDescent="0.25">
      <c r="E32" s="78"/>
    </row>
    <row r="33" spans="5:5" x14ac:dyDescent="0.25">
      <c r="E33" s="78"/>
    </row>
    <row r="34" spans="5:5" x14ac:dyDescent="0.25">
      <c r="E34" s="78"/>
    </row>
    <row r="35" spans="5:5" x14ac:dyDescent="0.25">
      <c r="E35" s="78"/>
    </row>
    <row r="36" spans="5:5" x14ac:dyDescent="0.25">
      <c r="E36" s="78"/>
    </row>
    <row r="37" spans="5:5" x14ac:dyDescent="0.25">
      <c r="E37" s="78"/>
    </row>
    <row r="38" spans="5:5" x14ac:dyDescent="0.25">
      <c r="E38" s="78"/>
    </row>
    <row r="39" spans="5:5" x14ac:dyDescent="0.25">
      <c r="E39" s="78"/>
    </row>
    <row r="40" spans="5:5" x14ac:dyDescent="0.25">
      <c r="E40" s="78"/>
    </row>
    <row r="41" spans="5:5" x14ac:dyDescent="0.25">
      <c r="E41" s="78"/>
    </row>
    <row r="42" spans="5:5" x14ac:dyDescent="0.25">
      <c r="E42" s="78"/>
    </row>
    <row r="43" spans="5:5" x14ac:dyDescent="0.25">
      <c r="E43" s="78"/>
    </row>
    <row r="44" spans="5:5" x14ac:dyDescent="0.25">
      <c r="E44" s="78"/>
    </row>
    <row r="45" spans="5:5" x14ac:dyDescent="0.25">
      <c r="E45" s="78"/>
    </row>
    <row r="46" spans="5:5" x14ac:dyDescent="0.25">
      <c r="E46" s="78"/>
    </row>
    <row r="47" spans="5:5" x14ac:dyDescent="0.25">
      <c r="E47" s="78"/>
    </row>
    <row r="48" spans="5:5" x14ac:dyDescent="0.25">
      <c r="E48" s="78"/>
    </row>
    <row r="49" spans="5:5" x14ac:dyDescent="0.25">
      <c r="E49" s="78"/>
    </row>
    <row r="50" spans="5:5" x14ac:dyDescent="0.25">
      <c r="E50" s="78"/>
    </row>
    <row r="51" spans="5:5" x14ac:dyDescent="0.25">
      <c r="E51" s="78"/>
    </row>
    <row r="52" spans="5:5" x14ac:dyDescent="0.25">
      <c r="E52" s="78"/>
    </row>
    <row r="53" spans="5:5" x14ac:dyDescent="0.25">
      <c r="E53" s="78"/>
    </row>
    <row r="54" spans="5:5" x14ac:dyDescent="0.25">
      <c r="E54" s="78"/>
    </row>
    <row r="55" spans="5:5" x14ac:dyDescent="0.25">
      <c r="E55" s="78"/>
    </row>
  </sheetData>
  <mergeCells count="3">
    <mergeCell ref="B12:D12"/>
    <mergeCell ref="A25:E25"/>
    <mergeCell ref="A6:E6"/>
  </mergeCells>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topLeftCell="A28" zoomScaleNormal="100" zoomScaleSheetLayoutView="100" workbookViewId="0">
      <selection activeCell="A56" sqref="A56"/>
    </sheetView>
  </sheetViews>
  <sheetFormatPr baseColWidth="10" defaultRowHeight="13.5" x14ac:dyDescent="0.25"/>
  <cols>
    <col min="1" max="1" width="23.42578125" style="14" customWidth="1"/>
    <col min="2" max="5" width="15.28515625" style="14" customWidth="1"/>
    <col min="6" max="6" width="20.140625" style="14" bestFit="1" customWidth="1"/>
    <col min="7" max="7" width="16.5703125" style="14" bestFit="1" customWidth="1"/>
    <col min="8" max="16384" width="11.42578125" style="14"/>
  </cols>
  <sheetData>
    <row r="1" spans="1:5" customFormat="1" ht="15" customHeight="1" x14ac:dyDescent="0.35">
      <c r="B1" s="1"/>
      <c r="C1" s="1"/>
      <c r="D1" s="48"/>
      <c r="E1" s="2" t="s">
        <v>0</v>
      </c>
    </row>
    <row r="2" spans="1:5" customFormat="1" ht="15" customHeight="1" x14ac:dyDescent="0.35">
      <c r="B2" s="1"/>
      <c r="C2" s="1"/>
      <c r="D2" s="48"/>
      <c r="E2" s="3" t="s">
        <v>1</v>
      </c>
    </row>
    <row r="3" spans="1:5" customFormat="1" ht="15" customHeight="1" x14ac:dyDescent="0.35">
      <c r="B3" s="1"/>
      <c r="C3" s="1"/>
      <c r="D3" s="48"/>
      <c r="E3" s="49"/>
    </row>
    <row r="4" spans="1:5" customFormat="1" ht="12.75" customHeight="1" x14ac:dyDescent="0.35">
      <c r="B4" s="1"/>
      <c r="C4" s="1"/>
      <c r="D4" s="48"/>
      <c r="E4" s="49"/>
    </row>
    <row r="5" spans="1:5" customFormat="1" ht="15" customHeight="1" x14ac:dyDescent="0.25">
      <c r="A5" s="4" t="s">
        <v>81</v>
      </c>
      <c r="B5" s="4"/>
      <c r="C5" s="4"/>
      <c r="D5" s="50"/>
      <c r="E5" s="50"/>
    </row>
    <row r="6" spans="1:5" customFormat="1" ht="17.25" customHeight="1" x14ac:dyDescent="0.25">
      <c r="A6" s="135" t="s">
        <v>101</v>
      </c>
      <c r="B6" s="135"/>
      <c r="C6" s="135"/>
      <c r="D6" s="135"/>
      <c r="E6" s="135"/>
    </row>
    <row r="7" spans="1:5" s="54" customFormat="1" ht="14.1" customHeight="1" x14ac:dyDescent="0.35">
      <c r="A7" s="119" t="s">
        <v>3</v>
      </c>
      <c r="B7" s="120" t="s">
        <v>45</v>
      </c>
      <c r="C7" s="48"/>
      <c r="D7" s="48"/>
      <c r="E7" s="49"/>
    </row>
    <row r="8" spans="1:5" s="54" customFormat="1" ht="18.75" customHeight="1" x14ac:dyDescent="0.35">
      <c r="A8" s="121">
        <v>2017</v>
      </c>
      <c r="B8" s="122">
        <f>B50</f>
        <v>77583</v>
      </c>
      <c r="C8" s="48"/>
      <c r="D8" s="48"/>
      <c r="E8" s="49"/>
    </row>
    <row r="9" spans="1:5" s="54" customFormat="1" ht="18.75" customHeight="1" x14ac:dyDescent="0.35">
      <c r="A9" s="121">
        <v>2018</v>
      </c>
      <c r="B9" s="122">
        <f>C50</f>
        <v>94361</v>
      </c>
      <c r="C9" s="48"/>
      <c r="D9" s="48"/>
      <c r="E9" s="49"/>
    </row>
    <row r="10" spans="1:5" s="54" customFormat="1" ht="18.75" customHeight="1" x14ac:dyDescent="0.35">
      <c r="A10" s="121">
        <v>2019</v>
      </c>
      <c r="B10" s="122">
        <f>D50</f>
        <v>103317</v>
      </c>
      <c r="C10" s="48"/>
      <c r="D10" s="48"/>
      <c r="E10" s="49"/>
    </row>
    <row r="11" spans="1:5" s="54" customFormat="1" ht="18.75" customHeight="1" x14ac:dyDescent="0.35">
      <c r="A11" s="123" t="s">
        <v>80</v>
      </c>
      <c r="B11" s="124">
        <f>E50</f>
        <v>8956</v>
      </c>
      <c r="C11" s="48"/>
      <c r="D11" s="48"/>
      <c r="E11" s="49"/>
    </row>
    <row r="12" spans="1:5" customFormat="1" ht="6.75" customHeight="1" x14ac:dyDescent="0.35">
      <c r="A12" s="7"/>
      <c r="B12" s="8"/>
      <c r="C12" s="58"/>
      <c r="D12" s="58"/>
      <c r="E12" s="51"/>
    </row>
    <row r="13" spans="1:5" customFormat="1" ht="12.75" customHeight="1" x14ac:dyDescent="0.25">
      <c r="A13" s="70"/>
      <c r="B13" s="113">
        <v>2017</v>
      </c>
      <c r="C13" s="113">
        <v>2018</v>
      </c>
      <c r="D13" s="113">
        <v>2019</v>
      </c>
      <c r="E13" s="113" t="s">
        <v>80</v>
      </c>
    </row>
    <row r="14" spans="1:5" customFormat="1" ht="12.75" customHeight="1" x14ac:dyDescent="0.25">
      <c r="A14" s="71" t="s">
        <v>85</v>
      </c>
      <c r="B14" s="100">
        <f>SUM(B15:B44)</f>
        <v>76624</v>
      </c>
      <c r="C14" s="100">
        <f>SUM(C15:C44)</f>
        <v>91568</v>
      </c>
      <c r="D14" s="100">
        <f>SUM(D15:D44)</f>
        <v>101519</v>
      </c>
      <c r="E14" s="100">
        <f>D14-C14</f>
        <v>9951</v>
      </c>
    </row>
    <row r="15" spans="1:5" customFormat="1" ht="13.5" customHeight="1" x14ac:dyDescent="0.25">
      <c r="A15" s="68" t="s">
        <v>46</v>
      </c>
      <c r="B15" s="67">
        <v>284</v>
      </c>
      <c r="C15" s="67">
        <v>441</v>
      </c>
      <c r="D15" s="68">
        <v>240</v>
      </c>
      <c r="E15" s="67">
        <f>D15-C15</f>
        <v>-201</v>
      </c>
    </row>
    <row r="16" spans="1:5" customFormat="1" ht="13.5" customHeight="1" x14ac:dyDescent="0.25">
      <c r="A16" s="69" t="s">
        <v>47</v>
      </c>
      <c r="B16" s="69">
        <v>38</v>
      </c>
      <c r="C16" s="69">
        <v>40</v>
      </c>
      <c r="D16" s="62">
        <v>2360</v>
      </c>
      <c r="E16" s="72">
        <f t="shared" ref="E16:E44" si="0">D16-C16</f>
        <v>2320</v>
      </c>
    </row>
    <row r="17" spans="1:5" customFormat="1" ht="13.5" customHeight="1" x14ac:dyDescent="0.25">
      <c r="A17" s="68" t="s">
        <v>48</v>
      </c>
      <c r="B17" s="73">
        <v>1</v>
      </c>
      <c r="C17" s="65">
        <v>26</v>
      </c>
      <c r="D17" s="67">
        <v>1</v>
      </c>
      <c r="E17" s="67">
        <f t="shared" si="0"/>
        <v>-25</v>
      </c>
    </row>
    <row r="18" spans="1:5" customFormat="1" ht="13.5" customHeight="1" x14ac:dyDescent="0.25">
      <c r="A18" s="72" t="s">
        <v>49</v>
      </c>
      <c r="B18" s="69">
        <v>127</v>
      </c>
      <c r="C18" s="69">
        <v>239</v>
      </c>
      <c r="D18" s="69">
        <v>639</v>
      </c>
      <c r="E18" s="69">
        <f t="shared" si="0"/>
        <v>400</v>
      </c>
    </row>
    <row r="19" spans="1:5" customFormat="1" ht="13.5" customHeight="1" x14ac:dyDescent="0.25">
      <c r="A19" s="68" t="s">
        <v>50</v>
      </c>
      <c r="B19" s="73">
        <v>93</v>
      </c>
      <c r="C19" s="65">
        <v>49</v>
      </c>
      <c r="D19" s="67">
        <v>829</v>
      </c>
      <c r="E19" s="67">
        <f t="shared" si="0"/>
        <v>780</v>
      </c>
    </row>
    <row r="20" spans="1:5" customFormat="1" ht="13.5" customHeight="1" x14ac:dyDescent="0.25">
      <c r="A20" s="72" t="s">
        <v>51</v>
      </c>
      <c r="B20" s="69">
        <v>140</v>
      </c>
      <c r="C20" s="69">
        <v>677</v>
      </c>
      <c r="D20" s="69">
        <v>1218</v>
      </c>
      <c r="E20" s="69">
        <f t="shared" si="0"/>
        <v>541</v>
      </c>
    </row>
    <row r="21" spans="1:5" customFormat="1" ht="13.5" customHeight="1" x14ac:dyDescent="0.25">
      <c r="A21" s="68" t="s">
        <v>74</v>
      </c>
      <c r="B21" s="73">
        <v>139</v>
      </c>
      <c r="C21" s="65">
        <v>205</v>
      </c>
      <c r="D21" s="67">
        <v>252</v>
      </c>
      <c r="E21" s="67">
        <f t="shared" si="0"/>
        <v>47</v>
      </c>
    </row>
    <row r="22" spans="1:5" customFormat="1" ht="13.5" customHeight="1" x14ac:dyDescent="0.25">
      <c r="A22" s="72" t="s">
        <v>52</v>
      </c>
      <c r="B22" s="69">
        <v>10</v>
      </c>
      <c r="C22" s="69">
        <v>84</v>
      </c>
      <c r="D22" s="69">
        <v>172</v>
      </c>
      <c r="E22" s="69">
        <f t="shared" si="0"/>
        <v>88</v>
      </c>
    </row>
    <row r="23" spans="1:5" customFormat="1" ht="13.5" customHeight="1" x14ac:dyDescent="0.25">
      <c r="A23" s="68" t="s">
        <v>53</v>
      </c>
      <c r="B23" s="73">
        <v>31</v>
      </c>
      <c r="C23" s="65">
        <v>168</v>
      </c>
      <c r="D23" s="67">
        <v>123</v>
      </c>
      <c r="E23" s="67">
        <f t="shared" si="0"/>
        <v>-45</v>
      </c>
    </row>
    <row r="24" spans="1:5" customFormat="1" ht="13.5" customHeight="1" x14ac:dyDescent="0.25">
      <c r="A24" s="72" t="s">
        <v>54</v>
      </c>
      <c r="B24" s="69">
        <v>1219</v>
      </c>
      <c r="C24" s="69">
        <v>5170</v>
      </c>
      <c r="D24" s="69">
        <v>2128</v>
      </c>
      <c r="E24" s="69">
        <f t="shared" si="0"/>
        <v>-3042</v>
      </c>
    </row>
    <row r="25" spans="1:5" customFormat="1" ht="13.5" customHeight="1" x14ac:dyDescent="0.25">
      <c r="A25" s="68" t="s">
        <v>55</v>
      </c>
      <c r="B25" s="73">
        <v>823</v>
      </c>
      <c r="C25" s="65">
        <v>823</v>
      </c>
      <c r="D25" s="67">
        <v>1198</v>
      </c>
      <c r="E25" s="67">
        <f t="shared" si="0"/>
        <v>375</v>
      </c>
    </row>
    <row r="26" spans="1:5" customFormat="1" ht="13.5" customHeight="1" x14ac:dyDescent="0.25">
      <c r="A26" s="72" t="s">
        <v>56</v>
      </c>
      <c r="B26" s="69">
        <v>275</v>
      </c>
      <c r="C26" s="69">
        <v>55</v>
      </c>
      <c r="D26" s="69">
        <v>315</v>
      </c>
      <c r="E26" s="69">
        <f t="shared" si="0"/>
        <v>260</v>
      </c>
    </row>
    <row r="27" spans="1:5" customFormat="1" ht="13.5" customHeight="1" x14ac:dyDescent="0.25">
      <c r="A27" s="68" t="s">
        <v>57</v>
      </c>
      <c r="B27" s="73">
        <v>52</v>
      </c>
      <c r="C27" s="65">
        <v>52</v>
      </c>
      <c r="D27" s="67">
        <v>271</v>
      </c>
      <c r="E27" s="67">
        <f t="shared" si="0"/>
        <v>219</v>
      </c>
    </row>
    <row r="28" spans="1:5" customFormat="1" ht="13.5" customHeight="1" x14ac:dyDescent="0.25">
      <c r="A28" s="72" t="s">
        <v>58</v>
      </c>
      <c r="B28" s="69">
        <v>27164</v>
      </c>
      <c r="C28" s="69">
        <v>39364</v>
      </c>
      <c r="D28" s="69">
        <v>31519</v>
      </c>
      <c r="E28" s="69">
        <f t="shared" si="0"/>
        <v>-7845</v>
      </c>
    </row>
    <row r="29" spans="1:5" customFormat="1" ht="13.5" customHeight="1" x14ac:dyDescent="0.25">
      <c r="A29" s="68" t="s">
        <v>75</v>
      </c>
      <c r="B29" s="73">
        <v>3433</v>
      </c>
      <c r="C29" s="65">
        <v>3882</v>
      </c>
      <c r="D29" s="67">
        <v>8029</v>
      </c>
      <c r="E29" s="67">
        <f t="shared" si="0"/>
        <v>4147</v>
      </c>
    </row>
    <row r="30" spans="1:5" customFormat="1" ht="13.5" customHeight="1" x14ac:dyDescent="0.25">
      <c r="A30" s="72" t="s">
        <v>59</v>
      </c>
      <c r="B30" s="69">
        <v>16</v>
      </c>
      <c r="C30" s="69">
        <v>394</v>
      </c>
      <c r="D30" s="69">
        <v>1103</v>
      </c>
      <c r="E30" s="69">
        <f t="shared" si="0"/>
        <v>709</v>
      </c>
    </row>
    <row r="31" spans="1:5" customFormat="1" ht="13.5" customHeight="1" x14ac:dyDescent="0.25">
      <c r="A31" s="68" t="s">
        <v>60</v>
      </c>
      <c r="B31" s="73">
        <v>0</v>
      </c>
      <c r="C31" s="65">
        <v>2</v>
      </c>
      <c r="D31" s="67">
        <v>95</v>
      </c>
      <c r="E31" s="67">
        <f t="shared" si="0"/>
        <v>93</v>
      </c>
    </row>
    <row r="32" spans="1:5" customFormat="1" ht="13.5" customHeight="1" x14ac:dyDescent="0.25">
      <c r="A32" s="72" t="s">
        <v>61</v>
      </c>
      <c r="B32" s="69">
        <v>39620</v>
      </c>
      <c r="C32" s="69">
        <v>37049</v>
      </c>
      <c r="D32" s="69">
        <v>41724</v>
      </c>
      <c r="E32" s="69">
        <f t="shared" si="0"/>
        <v>4675</v>
      </c>
    </row>
    <row r="33" spans="1:5" customFormat="1" ht="13.5" customHeight="1" x14ac:dyDescent="0.25">
      <c r="A33" s="68" t="s">
        <v>62</v>
      </c>
      <c r="B33" s="73">
        <v>1785</v>
      </c>
      <c r="C33" s="65">
        <v>1550</v>
      </c>
      <c r="D33" s="67">
        <v>2067</v>
      </c>
      <c r="E33" s="67">
        <f t="shared" si="0"/>
        <v>517</v>
      </c>
    </row>
    <row r="34" spans="1:5" customFormat="1" ht="13.5" customHeight="1" x14ac:dyDescent="0.25">
      <c r="A34" s="72" t="s">
        <v>76</v>
      </c>
      <c r="B34" s="69">
        <v>0</v>
      </c>
      <c r="C34" s="69">
        <v>2</v>
      </c>
      <c r="D34" s="69">
        <v>192</v>
      </c>
      <c r="E34" s="69">
        <f t="shared" si="0"/>
        <v>190</v>
      </c>
    </row>
    <row r="35" spans="1:5" customFormat="1" ht="13.5" customHeight="1" x14ac:dyDescent="0.25">
      <c r="A35" s="68" t="s">
        <v>63</v>
      </c>
      <c r="B35" s="73">
        <v>19</v>
      </c>
      <c r="C35" s="65">
        <v>90</v>
      </c>
      <c r="D35" s="67">
        <v>1424</v>
      </c>
      <c r="E35" s="67">
        <f t="shared" si="0"/>
        <v>1334</v>
      </c>
    </row>
    <row r="36" spans="1:5" customFormat="1" ht="13.5" customHeight="1" x14ac:dyDescent="0.25">
      <c r="A36" s="72" t="s">
        <v>64</v>
      </c>
      <c r="B36" s="69">
        <v>509</v>
      </c>
      <c r="C36" s="69">
        <v>132</v>
      </c>
      <c r="D36" s="69">
        <v>929</v>
      </c>
      <c r="E36" s="69">
        <f t="shared" si="0"/>
        <v>797</v>
      </c>
    </row>
    <row r="37" spans="1:5" customFormat="1" ht="13.5" customHeight="1" x14ac:dyDescent="0.25">
      <c r="A37" s="68" t="s">
        <v>65</v>
      </c>
      <c r="B37" s="73">
        <v>0</v>
      </c>
      <c r="C37" s="65">
        <v>2</v>
      </c>
      <c r="D37" s="67">
        <v>2</v>
      </c>
      <c r="E37" s="67">
        <f t="shared" si="0"/>
        <v>0</v>
      </c>
    </row>
    <row r="38" spans="1:5" customFormat="1" ht="13.5" customHeight="1" x14ac:dyDescent="0.25">
      <c r="A38" s="72" t="s">
        <v>66</v>
      </c>
      <c r="B38" s="69">
        <v>0</v>
      </c>
      <c r="C38" s="69">
        <v>0</v>
      </c>
      <c r="D38" s="69">
        <v>364</v>
      </c>
      <c r="E38" s="69">
        <f t="shared" si="0"/>
        <v>364</v>
      </c>
    </row>
    <row r="39" spans="1:5" customFormat="1" ht="13.5" customHeight="1" x14ac:dyDescent="0.25">
      <c r="A39" s="68" t="s">
        <v>67</v>
      </c>
      <c r="B39" s="73">
        <v>7</v>
      </c>
      <c r="C39" s="65">
        <v>16</v>
      </c>
      <c r="D39" s="67">
        <v>278</v>
      </c>
      <c r="E39" s="67">
        <f t="shared" si="0"/>
        <v>262</v>
      </c>
    </row>
    <row r="40" spans="1:5" customFormat="1" ht="13.5" customHeight="1" x14ac:dyDescent="0.25">
      <c r="A40" s="72" t="s">
        <v>68</v>
      </c>
      <c r="B40" s="69">
        <v>16</v>
      </c>
      <c r="C40" s="69">
        <v>2</v>
      </c>
      <c r="D40" s="69">
        <v>417</v>
      </c>
      <c r="E40" s="69">
        <f t="shared" si="0"/>
        <v>415</v>
      </c>
    </row>
    <row r="41" spans="1:5" customFormat="1" ht="13.5" customHeight="1" x14ac:dyDescent="0.25">
      <c r="A41" s="68" t="s">
        <v>69</v>
      </c>
      <c r="B41" s="73">
        <v>56</v>
      </c>
      <c r="C41" s="65">
        <v>15</v>
      </c>
      <c r="D41" s="67">
        <v>238</v>
      </c>
      <c r="E41" s="67">
        <f t="shared" si="0"/>
        <v>223</v>
      </c>
    </row>
    <row r="42" spans="1:5" customFormat="1" ht="13.5" customHeight="1" x14ac:dyDescent="0.25">
      <c r="A42" s="72" t="s">
        <v>77</v>
      </c>
      <c r="B42" s="69">
        <v>338</v>
      </c>
      <c r="C42" s="69">
        <v>606</v>
      </c>
      <c r="D42" s="69">
        <v>2077</v>
      </c>
      <c r="E42" s="69">
        <f t="shared" si="0"/>
        <v>1471</v>
      </c>
    </row>
    <row r="43" spans="1:5" customFormat="1" ht="13.5" customHeight="1" x14ac:dyDescent="0.25">
      <c r="A43" s="68" t="s">
        <v>70</v>
      </c>
      <c r="B43" s="73">
        <v>429</v>
      </c>
      <c r="C43" s="65">
        <v>355</v>
      </c>
      <c r="D43" s="67">
        <v>738</v>
      </c>
      <c r="E43" s="67">
        <f t="shared" si="0"/>
        <v>383</v>
      </c>
    </row>
    <row r="44" spans="1:5" customFormat="1" ht="13.5" customHeight="1" x14ac:dyDescent="0.25">
      <c r="A44" s="72" t="s">
        <v>71</v>
      </c>
      <c r="B44" s="69">
        <v>0</v>
      </c>
      <c r="C44" s="69">
        <v>78</v>
      </c>
      <c r="D44" s="69">
        <v>577</v>
      </c>
      <c r="E44" s="69">
        <f t="shared" si="0"/>
        <v>499</v>
      </c>
    </row>
    <row r="45" spans="1:5" customFormat="1" ht="13.5" customHeight="1" x14ac:dyDescent="0.25">
      <c r="A45" s="74" t="s">
        <v>86</v>
      </c>
      <c r="B45" s="75">
        <f>SUM(B46:B47)</f>
        <v>494</v>
      </c>
      <c r="C45" s="75">
        <f t="shared" ref="C45:D45" si="1">SUM(C46:C47)</f>
        <v>1262</v>
      </c>
      <c r="D45" s="75">
        <f t="shared" si="1"/>
        <v>602</v>
      </c>
      <c r="E45" s="77">
        <f>D45-C45</f>
        <v>-660</v>
      </c>
    </row>
    <row r="46" spans="1:5" customFormat="1" ht="13.5" customHeight="1" x14ac:dyDescent="0.25">
      <c r="A46" s="72" t="s">
        <v>103</v>
      </c>
      <c r="B46" s="69">
        <v>300</v>
      </c>
      <c r="C46" s="69">
        <v>992</v>
      </c>
      <c r="D46" s="69">
        <v>345</v>
      </c>
      <c r="E46" s="69">
        <f>D46-C46</f>
        <v>-647</v>
      </c>
    </row>
    <row r="47" spans="1:5" customFormat="1" ht="13.5" customHeight="1" x14ac:dyDescent="0.25">
      <c r="A47" s="68" t="s">
        <v>73</v>
      </c>
      <c r="B47" s="73">
        <v>194</v>
      </c>
      <c r="C47" s="68">
        <v>270</v>
      </c>
      <c r="D47" s="68">
        <v>257</v>
      </c>
      <c r="E47" s="68">
        <f t="shared" ref="E47:E50" si="2">D47-C47</f>
        <v>-13</v>
      </c>
    </row>
    <row r="48" spans="1:5" customFormat="1" ht="13.5" customHeight="1" x14ac:dyDescent="0.25">
      <c r="A48" s="72" t="s">
        <v>7</v>
      </c>
      <c r="B48" s="144">
        <v>358</v>
      </c>
      <c r="C48" s="144">
        <v>1111</v>
      </c>
      <c r="D48" s="144">
        <v>320</v>
      </c>
      <c r="E48" s="69">
        <f t="shared" si="2"/>
        <v>-791</v>
      </c>
    </row>
    <row r="49" spans="1:5" customFormat="1" ht="13.5" customHeight="1" x14ac:dyDescent="0.25">
      <c r="A49" s="74" t="s">
        <v>94</v>
      </c>
      <c r="B49" s="75">
        <v>107</v>
      </c>
      <c r="C49" s="74">
        <v>420</v>
      </c>
      <c r="D49" s="74">
        <v>876</v>
      </c>
      <c r="E49" s="74">
        <f t="shared" si="2"/>
        <v>456</v>
      </c>
    </row>
    <row r="50" spans="1:5" ht="3" customHeight="1" x14ac:dyDescent="0.25">
      <c r="A50" s="60" t="s">
        <v>79</v>
      </c>
      <c r="B50" s="59">
        <f t="shared" ref="B50:C50" si="3">B45+B14+B48+B49</f>
        <v>77583</v>
      </c>
      <c r="C50" s="59">
        <f t="shared" si="3"/>
        <v>94361</v>
      </c>
      <c r="D50" s="59">
        <f>D45+D14+D48+D49</f>
        <v>103317</v>
      </c>
      <c r="E50" s="64">
        <f t="shared" si="2"/>
        <v>8956</v>
      </c>
    </row>
    <row r="51" spans="1:5" ht="3.75" customHeight="1" x14ac:dyDescent="0.25">
      <c r="E51" s="78"/>
    </row>
    <row r="52" spans="1:5" ht="24.75" customHeight="1" x14ac:dyDescent="0.25">
      <c r="A52" s="140" t="s">
        <v>108</v>
      </c>
      <c r="B52" s="141"/>
      <c r="C52" s="141"/>
      <c r="D52" s="141"/>
      <c r="E52" s="141"/>
    </row>
    <row r="53" spans="1:5" x14ac:dyDescent="0.25">
      <c r="E53" s="78"/>
    </row>
    <row r="54" spans="1:5" x14ac:dyDescent="0.25">
      <c r="E54" s="78"/>
    </row>
    <row r="55" spans="1:5" x14ac:dyDescent="0.25">
      <c r="E55" s="78"/>
    </row>
    <row r="56" spans="1:5" x14ac:dyDescent="0.25">
      <c r="E56" s="78"/>
    </row>
    <row r="57" spans="1:5" x14ac:dyDescent="0.25">
      <c r="E57" s="78"/>
    </row>
    <row r="58" spans="1:5" x14ac:dyDescent="0.25">
      <c r="E58" s="78"/>
    </row>
    <row r="59" spans="1:5" x14ac:dyDescent="0.25">
      <c r="E59" s="78"/>
    </row>
    <row r="60" spans="1:5" x14ac:dyDescent="0.25">
      <c r="E60" s="78"/>
    </row>
    <row r="61" spans="1:5" x14ac:dyDescent="0.25">
      <c r="E61" s="78"/>
    </row>
    <row r="62" spans="1:5" x14ac:dyDescent="0.25">
      <c r="E62" s="78"/>
    </row>
    <row r="63" spans="1:5" x14ac:dyDescent="0.25">
      <c r="E63" s="78"/>
    </row>
    <row r="64" spans="1:5" x14ac:dyDescent="0.25">
      <c r="E64" s="78"/>
    </row>
    <row r="65" spans="5:5" x14ac:dyDescent="0.25">
      <c r="E65" s="78"/>
    </row>
    <row r="66" spans="5:5" x14ac:dyDescent="0.25">
      <c r="E66" s="78"/>
    </row>
    <row r="67" spans="5:5" x14ac:dyDescent="0.25">
      <c r="E67" s="78"/>
    </row>
    <row r="68" spans="5:5" x14ac:dyDescent="0.25">
      <c r="E68" s="78"/>
    </row>
    <row r="69" spans="5:5" x14ac:dyDescent="0.25">
      <c r="E69" s="78"/>
    </row>
    <row r="70" spans="5:5" x14ac:dyDescent="0.25">
      <c r="E70" s="78"/>
    </row>
    <row r="71" spans="5:5" x14ac:dyDescent="0.25">
      <c r="E71" s="78"/>
    </row>
    <row r="72" spans="5:5" x14ac:dyDescent="0.25">
      <c r="E72" s="78"/>
    </row>
    <row r="73" spans="5:5" x14ac:dyDescent="0.25">
      <c r="E73" s="78"/>
    </row>
    <row r="74" spans="5:5" x14ac:dyDescent="0.25">
      <c r="E74" s="78"/>
    </row>
    <row r="75" spans="5:5" x14ac:dyDescent="0.25">
      <c r="E75" s="78"/>
    </row>
    <row r="76" spans="5:5" x14ac:dyDescent="0.25">
      <c r="E76" s="78"/>
    </row>
    <row r="77" spans="5:5" x14ac:dyDescent="0.25">
      <c r="E77" s="78"/>
    </row>
    <row r="78" spans="5:5" x14ac:dyDescent="0.25">
      <c r="E78" s="78"/>
    </row>
    <row r="79" spans="5:5" x14ac:dyDescent="0.25">
      <c r="E79" s="78"/>
    </row>
    <row r="80" spans="5:5" x14ac:dyDescent="0.25">
      <c r="E80" s="78"/>
    </row>
    <row r="81" spans="5:5" x14ac:dyDescent="0.25">
      <c r="E81" s="78"/>
    </row>
    <row r="82" spans="5:5" x14ac:dyDescent="0.25">
      <c r="E82" s="78"/>
    </row>
  </sheetData>
  <mergeCells count="2">
    <mergeCell ref="A52:E52"/>
    <mergeCell ref="A6:E6"/>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topLeftCell="A31" zoomScaleNormal="100" zoomScaleSheetLayoutView="120" workbookViewId="0">
      <selection activeCell="A51" sqref="A51:E51"/>
    </sheetView>
  </sheetViews>
  <sheetFormatPr baseColWidth="10" defaultRowHeight="13.5" x14ac:dyDescent="0.25"/>
  <cols>
    <col min="1" max="1" width="23.42578125" style="14" customWidth="1"/>
    <col min="2" max="5" width="15.28515625" style="14" customWidth="1"/>
    <col min="6" max="6" width="11.5703125" style="14" bestFit="1" customWidth="1"/>
    <col min="7" max="7" width="15.140625" style="14" bestFit="1" customWidth="1"/>
    <col min="8" max="8" width="11.5703125" style="14" bestFit="1" customWidth="1"/>
    <col min="9" max="9" width="20.140625" style="14" bestFit="1" customWidth="1"/>
    <col min="10" max="10" width="16.5703125" style="14" bestFit="1" customWidth="1"/>
    <col min="11" max="16384" width="11.42578125" style="14"/>
  </cols>
  <sheetData>
    <row r="1" spans="1:5" customFormat="1" ht="15" customHeight="1" x14ac:dyDescent="0.25">
      <c r="B1" s="1"/>
      <c r="C1" s="1"/>
      <c r="D1" s="1"/>
      <c r="E1" s="2" t="s">
        <v>0</v>
      </c>
    </row>
    <row r="2" spans="1:5" customFormat="1" ht="15" customHeight="1" x14ac:dyDescent="0.25">
      <c r="B2" s="1"/>
      <c r="C2" s="1"/>
      <c r="D2" s="1"/>
      <c r="E2" s="3" t="s">
        <v>1</v>
      </c>
    </row>
    <row r="3" spans="1:5" customFormat="1" ht="15" customHeight="1" x14ac:dyDescent="0.35">
      <c r="B3" s="1"/>
      <c r="C3" s="1"/>
      <c r="D3" s="1"/>
      <c r="E3" s="49"/>
    </row>
    <row r="4" spans="1:5" customFormat="1" ht="12.75" customHeight="1" x14ac:dyDescent="0.35">
      <c r="B4" s="1"/>
      <c r="C4" s="1"/>
      <c r="D4" s="1"/>
      <c r="E4" s="49"/>
    </row>
    <row r="5" spans="1:5" customFormat="1" ht="18.75" customHeight="1" x14ac:dyDescent="0.25">
      <c r="A5" s="4" t="s">
        <v>82</v>
      </c>
      <c r="B5" s="4"/>
      <c r="C5" s="4"/>
      <c r="D5" s="4"/>
      <c r="E5" s="50"/>
    </row>
    <row r="6" spans="1:5" customFormat="1" ht="24.75" customHeight="1" x14ac:dyDescent="0.25">
      <c r="A6" s="135" t="s">
        <v>101</v>
      </c>
      <c r="B6" s="135"/>
      <c r="C6" s="135"/>
      <c r="D6" s="135"/>
      <c r="E6" s="135"/>
    </row>
    <row r="7" spans="1:5" s="54" customFormat="1" ht="24" customHeight="1" x14ac:dyDescent="0.35">
      <c r="A7" s="52" t="s">
        <v>3</v>
      </c>
      <c r="B7" s="52" t="s">
        <v>45</v>
      </c>
      <c r="C7" s="53"/>
      <c r="D7" s="53"/>
      <c r="E7" s="49"/>
    </row>
    <row r="8" spans="1:5" s="54" customFormat="1" ht="18.75" customHeight="1" x14ac:dyDescent="0.35">
      <c r="A8" s="55">
        <v>2017</v>
      </c>
      <c r="B8" s="92">
        <f>B49</f>
        <v>2.1</v>
      </c>
      <c r="C8" s="53"/>
      <c r="D8" s="53"/>
      <c r="E8" s="49"/>
    </row>
    <row r="9" spans="1:5" s="54" customFormat="1" ht="18.75" customHeight="1" x14ac:dyDescent="0.35">
      <c r="A9" s="55">
        <v>2018</v>
      </c>
      <c r="B9" s="92">
        <f>C49</f>
        <v>6.3</v>
      </c>
      <c r="C9" s="53"/>
      <c r="D9" s="53"/>
      <c r="E9" s="49"/>
    </row>
    <row r="10" spans="1:5" s="54" customFormat="1" ht="18.75" customHeight="1" x14ac:dyDescent="0.35">
      <c r="A10" s="55">
        <v>2019</v>
      </c>
      <c r="B10" s="92">
        <f>D49</f>
        <v>2.4</v>
      </c>
      <c r="C10" s="53"/>
      <c r="D10" s="53"/>
      <c r="E10" s="49"/>
    </row>
    <row r="11" spans="1:5" s="54" customFormat="1" ht="18.75" customHeight="1" x14ac:dyDescent="0.35">
      <c r="A11" s="57" t="s">
        <v>87</v>
      </c>
      <c r="B11" s="92">
        <f>B10-B9</f>
        <v>-3.9</v>
      </c>
      <c r="C11" s="53"/>
      <c r="D11" s="53"/>
      <c r="E11" s="49"/>
    </row>
    <row r="12" spans="1:5" customFormat="1" ht="6.75" customHeight="1" x14ac:dyDescent="0.35">
      <c r="A12" s="7"/>
      <c r="B12" s="139"/>
      <c r="C12" s="139"/>
      <c r="D12" s="139"/>
      <c r="E12" s="51"/>
    </row>
    <row r="13" spans="1:5" customFormat="1" ht="9" customHeight="1" x14ac:dyDescent="0.25">
      <c r="A13" s="62"/>
      <c r="B13" s="62"/>
      <c r="C13" s="62"/>
      <c r="D13" s="62"/>
      <c r="E13" s="62"/>
    </row>
    <row r="14" spans="1:5" customFormat="1" ht="12.75" customHeight="1" x14ac:dyDescent="0.25">
      <c r="A14" s="70"/>
      <c r="B14" s="113">
        <v>2017</v>
      </c>
      <c r="C14" s="113">
        <v>2018</v>
      </c>
      <c r="D14" s="113">
        <v>2019</v>
      </c>
      <c r="E14" s="113" t="s">
        <v>80</v>
      </c>
    </row>
    <row r="15" spans="1:5" customFormat="1" ht="12.75" customHeight="1" x14ac:dyDescent="0.25">
      <c r="A15" s="71" t="s">
        <v>85</v>
      </c>
      <c r="B15" s="118">
        <v>2.4</v>
      </c>
      <c r="C15" s="118">
        <v>7</v>
      </c>
      <c r="D15" s="118">
        <v>2.7</v>
      </c>
      <c r="E15" s="118">
        <f t="shared" ref="E15:E48" si="0">D15-C15</f>
        <v>-4.3</v>
      </c>
    </row>
    <row r="16" spans="1:5" customFormat="1" ht="13.5" customHeight="1" x14ac:dyDescent="0.25">
      <c r="A16" s="68" t="s">
        <v>46</v>
      </c>
      <c r="B16" s="84">
        <v>6.756756756756757</v>
      </c>
      <c r="C16" s="84">
        <v>11.532722234065233</v>
      </c>
      <c r="D16" s="85">
        <v>5.0970873786407767</v>
      </c>
      <c r="E16" s="84">
        <f t="shared" si="0"/>
        <v>-6.435634855424456</v>
      </c>
    </row>
    <row r="17" spans="1:5" customFormat="1" ht="13.5" customHeight="1" x14ac:dyDescent="0.25">
      <c r="A17" s="69" t="s">
        <v>47</v>
      </c>
      <c r="B17" s="86">
        <v>0.46066189841192867</v>
      </c>
      <c r="C17" s="86">
        <v>1.4417395414795557</v>
      </c>
      <c r="D17" s="93">
        <v>0.8344764517604023</v>
      </c>
      <c r="E17" s="95">
        <f t="shared" si="0"/>
        <v>-0.60726308971915344</v>
      </c>
    </row>
    <row r="18" spans="1:5" customFormat="1" ht="13.5" customHeight="1" x14ac:dyDescent="0.25">
      <c r="A18" s="68" t="s">
        <v>48</v>
      </c>
      <c r="B18" s="88">
        <v>9.4350961538461533</v>
      </c>
      <c r="C18" s="88">
        <v>3.00530347672363</v>
      </c>
      <c r="D18" s="84">
        <v>0</v>
      </c>
      <c r="E18" s="84">
        <f t="shared" si="0"/>
        <v>-3.00530347672363</v>
      </c>
    </row>
    <row r="19" spans="1:5" customFormat="1" ht="13.5" customHeight="1" x14ac:dyDescent="0.25">
      <c r="A19" s="72" t="s">
        <v>49</v>
      </c>
      <c r="B19" s="86">
        <v>3.7589828634604756</v>
      </c>
      <c r="C19" s="86">
        <v>5.8016877637130797</v>
      </c>
      <c r="D19" s="86">
        <v>2.713773681515617</v>
      </c>
      <c r="E19" s="86">
        <f t="shared" si="0"/>
        <v>-3.0879140821974627</v>
      </c>
    </row>
    <row r="20" spans="1:5" customFormat="1" ht="13.5" customHeight="1" x14ac:dyDescent="0.25">
      <c r="A20" s="68" t="s">
        <v>50</v>
      </c>
      <c r="B20" s="88">
        <v>1.8628509719222461</v>
      </c>
      <c r="C20" s="88">
        <v>0.2852253280091272</v>
      </c>
      <c r="D20" s="84">
        <v>7.5494488902310142E-2</v>
      </c>
      <c r="E20" s="84">
        <f t="shared" si="0"/>
        <v>-0.20973083910681706</v>
      </c>
    </row>
    <row r="21" spans="1:5" customFormat="1" ht="13.5" customHeight="1" x14ac:dyDescent="0.25">
      <c r="A21" s="72" t="s">
        <v>51</v>
      </c>
      <c r="B21" s="86">
        <v>3.1294143214169292</v>
      </c>
      <c r="C21" s="86">
        <v>9.6349002682841487</v>
      </c>
      <c r="D21" s="86">
        <v>4.0054157734401441</v>
      </c>
      <c r="E21" s="86">
        <f t="shared" si="0"/>
        <v>-5.6294844948440046</v>
      </c>
    </row>
    <row r="22" spans="1:5" customFormat="1" ht="13.5" customHeight="1" x14ac:dyDescent="0.25">
      <c r="A22" s="68" t="s">
        <v>74</v>
      </c>
      <c r="B22" s="88">
        <v>0.54354695992921243</v>
      </c>
      <c r="C22" s="88">
        <v>1.2310059626851317</v>
      </c>
      <c r="D22" s="84">
        <v>9.5904862376522487E-2</v>
      </c>
      <c r="E22" s="84">
        <f t="shared" si="0"/>
        <v>-1.1351011003086093</v>
      </c>
    </row>
    <row r="23" spans="1:5" customFormat="1" ht="13.5" customHeight="1" x14ac:dyDescent="0.25">
      <c r="A23" s="72" t="s">
        <v>52</v>
      </c>
      <c r="B23" s="86">
        <v>1.1254019292604502</v>
      </c>
      <c r="C23" s="86">
        <v>0.26441036488630354</v>
      </c>
      <c r="D23" s="86">
        <v>0</v>
      </c>
      <c r="E23" s="86">
        <f t="shared" si="0"/>
        <v>-0.26441036488630354</v>
      </c>
    </row>
    <row r="24" spans="1:5" customFormat="1" ht="13.5" customHeight="1" x14ac:dyDescent="0.25">
      <c r="A24" s="68" t="s">
        <v>53</v>
      </c>
      <c r="B24" s="88">
        <v>2.1739130434782608</v>
      </c>
      <c r="C24" s="88">
        <v>10.310880829015543</v>
      </c>
      <c r="D24" s="84">
        <v>2.9131355932203387</v>
      </c>
      <c r="E24" s="84">
        <f t="shared" si="0"/>
        <v>-7.3977452357952043</v>
      </c>
    </row>
    <row r="25" spans="1:5" customFormat="1" ht="13.5" customHeight="1" x14ac:dyDescent="0.25">
      <c r="A25" s="72" t="s">
        <v>54</v>
      </c>
      <c r="B25" s="86">
        <v>3.094038855371672</v>
      </c>
      <c r="C25" s="86">
        <v>4.5003309066843151</v>
      </c>
      <c r="D25" s="86">
        <v>0.83705049837546119</v>
      </c>
      <c r="E25" s="86">
        <f t="shared" si="0"/>
        <v>-3.6632804083088537</v>
      </c>
    </row>
    <row r="26" spans="1:5" customFormat="1" ht="13.5" customHeight="1" x14ac:dyDescent="0.25">
      <c r="A26" s="68" t="s">
        <v>55</v>
      </c>
      <c r="B26" s="88">
        <v>9.2815344603381025</v>
      </c>
      <c r="C26" s="88">
        <v>32.817085099445713</v>
      </c>
      <c r="D26" s="84">
        <v>8.2564271588661828</v>
      </c>
      <c r="E26" s="84">
        <f t="shared" si="0"/>
        <v>-24.560657940579532</v>
      </c>
    </row>
    <row r="27" spans="1:5" customFormat="1" ht="13.5" customHeight="1" x14ac:dyDescent="0.25">
      <c r="A27" s="72" t="s">
        <v>56</v>
      </c>
      <c r="B27" s="86">
        <v>3.7554824561403506</v>
      </c>
      <c r="C27" s="86">
        <v>7.5589656152315996</v>
      </c>
      <c r="D27" s="86">
        <v>0</v>
      </c>
      <c r="E27" s="86">
        <f t="shared" si="0"/>
        <v>-7.5589656152315996</v>
      </c>
    </row>
    <row r="28" spans="1:5" customFormat="1" ht="13.5" customHeight="1" x14ac:dyDescent="0.25">
      <c r="A28" s="68" t="s">
        <v>57</v>
      </c>
      <c r="B28" s="88">
        <v>2.5309639203015615</v>
      </c>
      <c r="C28" s="88">
        <v>7.0078795063105783</v>
      </c>
      <c r="D28" s="84">
        <v>3.9654922430042046</v>
      </c>
      <c r="E28" s="84">
        <f t="shared" si="0"/>
        <v>-3.0423872633063738</v>
      </c>
    </row>
    <row r="29" spans="1:5" customFormat="1" ht="13.5" customHeight="1" x14ac:dyDescent="0.25">
      <c r="A29" s="72" t="s">
        <v>58</v>
      </c>
      <c r="B29" s="86">
        <v>1.7472371426807434</v>
      </c>
      <c r="C29" s="86">
        <v>3.8163001293661063</v>
      </c>
      <c r="D29" s="86">
        <v>2.0376109012183217</v>
      </c>
      <c r="E29" s="86">
        <f t="shared" si="0"/>
        <v>-1.7786892281477846</v>
      </c>
    </row>
    <row r="30" spans="1:5" customFormat="1" ht="13.5" customHeight="1" x14ac:dyDescent="0.25">
      <c r="A30" s="68" t="s">
        <v>75</v>
      </c>
      <c r="B30" s="88">
        <v>1.7256795422031475</v>
      </c>
      <c r="C30" s="88">
        <v>5.3666456209975646</v>
      </c>
      <c r="D30" s="84">
        <v>2.4794878730502212</v>
      </c>
      <c r="E30" s="84">
        <f t="shared" si="0"/>
        <v>-2.8871577479473434</v>
      </c>
    </row>
    <row r="31" spans="1:5" customFormat="1" ht="13.5" customHeight="1" x14ac:dyDescent="0.25">
      <c r="A31" s="72" t="s">
        <v>59</v>
      </c>
      <c r="B31" s="86">
        <v>7.8560783478816258</v>
      </c>
      <c r="C31" s="86">
        <v>11.594827586206897</v>
      </c>
      <c r="D31" s="86">
        <v>6.8111455108359129</v>
      </c>
      <c r="E31" s="86">
        <f t="shared" si="0"/>
        <v>-4.7836820753709839</v>
      </c>
    </row>
    <row r="32" spans="1:5" customFormat="1" ht="13.5" customHeight="1" x14ac:dyDescent="0.25">
      <c r="A32" s="68" t="s">
        <v>60</v>
      </c>
      <c r="B32" s="88">
        <v>0.71778140293637849</v>
      </c>
      <c r="C32" s="88">
        <v>5.2254831782390836</v>
      </c>
      <c r="D32" s="84">
        <v>4.1581458759372874</v>
      </c>
      <c r="E32" s="84">
        <f t="shared" si="0"/>
        <v>-1.0673373023017962</v>
      </c>
    </row>
    <row r="33" spans="1:5" customFormat="1" ht="13.5" customHeight="1" x14ac:dyDescent="0.25">
      <c r="A33" s="72" t="s">
        <v>61</v>
      </c>
      <c r="B33" s="86">
        <v>4.0131116834464997</v>
      </c>
      <c r="C33" s="86">
        <v>18.944012004126417</v>
      </c>
      <c r="D33" s="86">
        <v>7.4070748787933196</v>
      </c>
      <c r="E33" s="86">
        <f t="shared" si="0"/>
        <v>-11.536937125333097</v>
      </c>
    </row>
    <row r="34" spans="1:5" customFormat="1" ht="13.5" customHeight="1" x14ac:dyDescent="0.25">
      <c r="A34" s="68" t="s">
        <v>62</v>
      </c>
      <c r="B34" s="88">
        <v>0.72590401935744053</v>
      </c>
      <c r="C34" s="88">
        <v>2.9138166894664841</v>
      </c>
      <c r="D34" s="84">
        <v>1.6937387199777869</v>
      </c>
      <c r="E34" s="84">
        <f t="shared" si="0"/>
        <v>-1.2200779694886972</v>
      </c>
    </row>
    <row r="35" spans="1:5" customFormat="1" ht="13.5" customHeight="1" x14ac:dyDescent="0.25">
      <c r="A35" s="72" t="s">
        <v>76</v>
      </c>
      <c r="B35" s="86">
        <v>0.67290813341135169</v>
      </c>
      <c r="C35" s="86">
        <v>4.3190325367117772</v>
      </c>
      <c r="D35" s="86">
        <v>1.5348288075560803</v>
      </c>
      <c r="E35" s="86">
        <f t="shared" si="0"/>
        <v>-2.7842037291556969</v>
      </c>
    </row>
    <row r="36" spans="1:5" customFormat="1" ht="13.5" customHeight="1" x14ac:dyDescent="0.25">
      <c r="A36" s="68" t="s">
        <v>63</v>
      </c>
      <c r="B36" s="88">
        <v>1.1598237067965669E-2</v>
      </c>
      <c r="C36" s="88">
        <v>5.948777648428405</v>
      </c>
      <c r="D36" s="84">
        <v>0.49291435613062234</v>
      </c>
      <c r="E36" s="84">
        <f t="shared" si="0"/>
        <v>-5.4558632922977823</v>
      </c>
    </row>
    <row r="37" spans="1:5" customFormat="1" ht="13.5" customHeight="1" x14ac:dyDescent="0.25">
      <c r="A37" s="72" t="s">
        <v>64</v>
      </c>
      <c r="B37" s="86">
        <v>2.006630605478974</v>
      </c>
      <c r="C37" s="86">
        <v>17.645940292831337</v>
      </c>
      <c r="D37" s="86">
        <v>7.3451846063684307</v>
      </c>
      <c r="E37" s="86">
        <f t="shared" si="0"/>
        <v>-10.300755686462907</v>
      </c>
    </row>
    <row r="38" spans="1:5" customFormat="1" ht="13.5" customHeight="1" x14ac:dyDescent="0.25">
      <c r="A38" s="68" t="s">
        <v>65</v>
      </c>
      <c r="B38" s="88">
        <v>0.29147720648245307</v>
      </c>
      <c r="C38" s="88">
        <v>3.905160390516039</v>
      </c>
      <c r="D38" s="84">
        <v>0.71709461022438126</v>
      </c>
      <c r="E38" s="84">
        <f t="shared" si="0"/>
        <v>-3.1880657802916579</v>
      </c>
    </row>
    <row r="39" spans="1:5" customFormat="1" ht="13.5" customHeight="1" x14ac:dyDescent="0.25">
      <c r="A39" s="72" t="s">
        <v>66</v>
      </c>
      <c r="B39" s="86">
        <v>3.0961576225698764</v>
      </c>
      <c r="C39" s="86">
        <v>7.8713071630918661</v>
      </c>
      <c r="D39" s="86">
        <v>2.34375</v>
      </c>
      <c r="E39" s="86">
        <f t="shared" si="0"/>
        <v>-5.5275571630918661</v>
      </c>
    </row>
    <row r="40" spans="1:5" customFormat="1" ht="13.5" customHeight="1" x14ac:dyDescent="0.25">
      <c r="A40" s="68" t="s">
        <v>67</v>
      </c>
      <c r="B40" s="88">
        <v>0.24626209322779247</v>
      </c>
      <c r="C40" s="88">
        <v>0.62410841654778881</v>
      </c>
      <c r="D40" s="84">
        <v>0.18251505749224312</v>
      </c>
      <c r="E40" s="84">
        <f t="shared" si="0"/>
        <v>-0.4415933590555457</v>
      </c>
    </row>
    <row r="41" spans="1:5" customFormat="1" ht="13.5" customHeight="1" x14ac:dyDescent="0.25">
      <c r="A41" s="72" t="s">
        <v>68</v>
      </c>
      <c r="B41" s="86">
        <v>0.58573561502239579</v>
      </c>
      <c r="C41" s="86">
        <v>2.4375952185632253</v>
      </c>
      <c r="D41" s="86">
        <v>1.0036844111294625</v>
      </c>
      <c r="E41" s="86">
        <f t="shared" si="0"/>
        <v>-1.4339108074337628</v>
      </c>
    </row>
    <row r="42" spans="1:5" customFormat="1" ht="13.5" customHeight="1" x14ac:dyDescent="0.25">
      <c r="A42" s="68" t="s">
        <v>69</v>
      </c>
      <c r="B42" s="88">
        <v>1.3259327782917052</v>
      </c>
      <c r="C42" s="88">
        <v>5.9096534653465342</v>
      </c>
      <c r="D42" s="84">
        <v>2.6456692913385824</v>
      </c>
      <c r="E42" s="84">
        <f t="shared" si="0"/>
        <v>-3.2639841740079518</v>
      </c>
    </row>
    <row r="43" spans="1:5" customFormat="1" ht="13.5" customHeight="1" x14ac:dyDescent="0.25">
      <c r="A43" s="72" t="s">
        <v>77</v>
      </c>
      <c r="B43" s="86">
        <v>1.2945693911135492</v>
      </c>
      <c r="C43" s="86">
        <v>2.3142921652743285</v>
      </c>
      <c r="D43" s="86">
        <v>0.87279074841806681</v>
      </c>
      <c r="E43" s="86">
        <f t="shared" si="0"/>
        <v>-1.4415014168562617</v>
      </c>
    </row>
    <row r="44" spans="1:5" customFormat="1" ht="13.5" customHeight="1" x14ac:dyDescent="0.25">
      <c r="A44" s="68" t="s">
        <v>70</v>
      </c>
      <c r="B44" s="88">
        <v>3.1761125903385321</v>
      </c>
      <c r="C44" s="88">
        <v>10.465774090137659</v>
      </c>
      <c r="D44" s="84">
        <v>2.7145861212005351</v>
      </c>
      <c r="E44" s="84">
        <f t="shared" si="0"/>
        <v>-7.7511879689371241</v>
      </c>
    </row>
    <row r="45" spans="1:5" customFormat="1" ht="13.5" customHeight="1" x14ac:dyDescent="0.25">
      <c r="A45" s="72" t="s">
        <v>71</v>
      </c>
      <c r="B45" s="86">
        <v>4.768041237113402</v>
      </c>
      <c r="C45" s="86">
        <v>10.923276983094929</v>
      </c>
      <c r="D45" s="86">
        <v>12.397820163487738</v>
      </c>
      <c r="E45" s="86">
        <f t="shared" si="0"/>
        <v>1.4745431803928088</v>
      </c>
    </row>
    <row r="46" spans="1:5" customFormat="1" ht="13.5" customHeight="1" x14ac:dyDescent="0.25">
      <c r="A46" s="74" t="s">
        <v>72</v>
      </c>
      <c r="B46" s="90">
        <v>0.6</v>
      </c>
      <c r="C46" s="90">
        <v>2.9</v>
      </c>
      <c r="D46" s="94">
        <v>1.1000000000000001</v>
      </c>
      <c r="E46" s="94">
        <f t="shared" si="0"/>
        <v>-1.7999999999999998</v>
      </c>
    </row>
    <row r="47" spans="1:5" customFormat="1" ht="13.5" customHeight="1" x14ac:dyDescent="0.25">
      <c r="A47" s="72" t="s">
        <v>103</v>
      </c>
      <c r="B47" s="86">
        <v>0.6</v>
      </c>
      <c r="C47" s="86">
        <v>3.2</v>
      </c>
      <c r="D47" s="86">
        <v>1.286107759896201</v>
      </c>
      <c r="E47" s="86">
        <f t="shared" si="0"/>
        <v>-1.9138922401037992</v>
      </c>
    </row>
    <row r="48" spans="1:5" customFormat="1" ht="13.5" customHeight="1" x14ac:dyDescent="0.25">
      <c r="A48" s="68" t="s">
        <v>73</v>
      </c>
      <c r="B48" s="85">
        <v>0.2</v>
      </c>
      <c r="C48" s="85">
        <v>1</v>
      </c>
      <c r="D48" s="85">
        <v>3.1746031746031744E-2</v>
      </c>
      <c r="E48" s="85">
        <f t="shared" si="0"/>
        <v>-0.96825396825396826</v>
      </c>
    </row>
    <row r="49" spans="1:5" ht="2.25" customHeight="1" x14ac:dyDescent="0.25">
      <c r="A49" s="60" t="s">
        <v>84</v>
      </c>
      <c r="B49" s="91">
        <v>2.1</v>
      </c>
      <c r="C49" s="91">
        <v>6.3</v>
      </c>
      <c r="D49" s="91">
        <v>2.4</v>
      </c>
      <c r="E49" s="64"/>
    </row>
    <row r="50" spans="1:5" ht="12" customHeight="1" x14ac:dyDescent="0.25">
      <c r="E50" s="78"/>
    </row>
    <row r="51" spans="1:5" ht="26.25" customHeight="1" x14ac:dyDescent="0.25">
      <c r="A51" s="140" t="s">
        <v>113</v>
      </c>
      <c r="B51" s="141"/>
      <c r="C51" s="141"/>
      <c r="D51" s="141"/>
      <c r="E51" s="141"/>
    </row>
    <row r="52" spans="1:5" x14ac:dyDescent="0.25">
      <c r="E52" s="78"/>
    </row>
    <row r="53" spans="1:5" x14ac:dyDescent="0.25">
      <c r="E53" s="78"/>
    </row>
    <row r="54" spans="1:5" x14ac:dyDescent="0.25">
      <c r="E54" s="78"/>
    </row>
    <row r="55" spans="1:5" x14ac:dyDescent="0.25">
      <c r="E55" s="78"/>
    </row>
    <row r="56" spans="1:5" x14ac:dyDescent="0.25">
      <c r="E56" s="78"/>
    </row>
    <row r="57" spans="1:5" x14ac:dyDescent="0.25">
      <c r="E57" s="78"/>
    </row>
    <row r="58" spans="1:5" x14ac:dyDescent="0.25">
      <c r="E58" s="78"/>
    </row>
    <row r="59" spans="1:5" x14ac:dyDescent="0.25">
      <c r="E59" s="78"/>
    </row>
    <row r="60" spans="1:5" x14ac:dyDescent="0.25">
      <c r="E60" s="78"/>
    </row>
    <row r="61" spans="1:5" x14ac:dyDescent="0.25">
      <c r="E61" s="78"/>
    </row>
    <row r="62" spans="1:5" x14ac:dyDescent="0.25">
      <c r="E62" s="78"/>
    </row>
    <row r="63" spans="1:5" x14ac:dyDescent="0.25">
      <c r="E63" s="78"/>
    </row>
    <row r="64" spans="1:5" x14ac:dyDescent="0.25">
      <c r="E64" s="78"/>
    </row>
    <row r="65" spans="5:5" x14ac:dyDescent="0.25">
      <c r="E65" s="78"/>
    </row>
    <row r="66" spans="5:5" x14ac:dyDescent="0.25">
      <c r="E66" s="78"/>
    </row>
    <row r="67" spans="5:5" x14ac:dyDescent="0.25">
      <c r="E67" s="78"/>
    </row>
    <row r="68" spans="5:5" x14ac:dyDescent="0.25">
      <c r="E68" s="78"/>
    </row>
    <row r="69" spans="5:5" x14ac:dyDescent="0.25">
      <c r="E69" s="78"/>
    </row>
    <row r="70" spans="5:5" x14ac:dyDescent="0.25">
      <c r="E70" s="78"/>
    </row>
    <row r="71" spans="5:5" x14ac:dyDescent="0.25">
      <c r="E71" s="78"/>
    </row>
    <row r="72" spans="5:5" x14ac:dyDescent="0.25">
      <c r="E72" s="78"/>
    </row>
    <row r="73" spans="5:5" x14ac:dyDescent="0.25">
      <c r="E73" s="78"/>
    </row>
    <row r="74" spans="5:5" x14ac:dyDescent="0.25">
      <c r="E74" s="78"/>
    </row>
    <row r="75" spans="5:5" x14ac:dyDescent="0.25">
      <c r="E75" s="78"/>
    </row>
    <row r="76" spans="5:5" x14ac:dyDescent="0.25">
      <c r="E76" s="78"/>
    </row>
    <row r="77" spans="5:5" x14ac:dyDescent="0.25">
      <c r="E77" s="78"/>
    </row>
    <row r="78" spans="5:5" x14ac:dyDescent="0.25">
      <c r="E78" s="78"/>
    </row>
    <row r="79" spans="5:5" x14ac:dyDescent="0.25">
      <c r="E79" s="78"/>
    </row>
    <row r="80" spans="5:5" x14ac:dyDescent="0.25">
      <c r="E80" s="78"/>
    </row>
    <row r="81" spans="5:5" x14ac:dyDescent="0.25">
      <c r="E81" s="78"/>
    </row>
  </sheetData>
  <mergeCells count="3">
    <mergeCell ref="B12:D12"/>
    <mergeCell ref="A51:E51"/>
    <mergeCell ref="A6:E6"/>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K47"/>
  <sheetViews>
    <sheetView showGridLines="0" view="pageBreakPreview" topLeftCell="A4" zoomScale="130" zoomScaleNormal="100" zoomScaleSheetLayoutView="130" workbookViewId="0">
      <selection activeCell="B9" sqref="B9:B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2</v>
      </c>
      <c r="B5" s="4"/>
      <c r="C5" s="4"/>
      <c r="D5" s="4"/>
    </row>
    <row r="6" spans="1:11" customFormat="1" ht="24.95" customHeight="1" x14ac:dyDescent="0.25">
      <c r="A6" s="5" t="s">
        <v>102</v>
      </c>
      <c r="C6" s="6"/>
      <c r="D6" s="6"/>
    </row>
    <row r="7" spans="1:11" s="9" customFormat="1" ht="39.950000000000003" customHeight="1" x14ac:dyDescent="0.25">
      <c r="A7" s="32" t="s">
        <v>3</v>
      </c>
      <c r="B7" s="20" t="s">
        <v>4</v>
      </c>
      <c r="C7" s="20" t="s">
        <v>5</v>
      </c>
      <c r="D7" s="20" t="s">
        <v>6</v>
      </c>
      <c r="E7" s="10"/>
      <c r="F7" s="10"/>
      <c r="G7" s="10"/>
      <c r="H7" s="10"/>
      <c r="I7" s="10"/>
      <c r="J7" s="10"/>
      <c r="K7" s="10"/>
    </row>
    <row r="8" spans="1:11" ht="15" customHeight="1" x14ac:dyDescent="0.3">
      <c r="A8" s="11"/>
      <c r="B8" s="12"/>
      <c r="C8" s="12"/>
      <c r="D8" s="13"/>
      <c r="E8"/>
      <c r="F8"/>
      <c r="G8"/>
      <c r="H8"/>
      <c r="I8"/>
      <c r="J8"/>
      <c r="K8"/>
    </row>
    <row r="9" spans="1:11" ht="24.95" customHeight="1" x14ac:dyDescent="0.3">
      <c r="A9" s="24">
        <v>2017</v>
      </c>
      <c r="B9" s="23">
        <v>998802.51899999997</v>
      </c>
      <c r="C9" s="23">
        <v>230094.01275999998</v>
      </c>
      <c r="D9" s="30">
        <f t="shared" ref="D9:D11" si="0">(C9/B9)*100</f>
        <v>23.03698763098534</v>
      </c>
      <c r="E9"/>
      <c r="F9"/>
      <c r="G9"/>
      <c r="H9"/>
      <c r="I9"/>
      <c r="J9"/>
      <c r="K9"/>
    </row>
    <row r="10" spans="1:11" ht="24.95" customHeight="1" x14ac:dyDescent="0.3">
      <c r="A10" s="22">
        <v>2018</v>
      </c>
      <c r="B10" s="21">
        <v>979910</v>
      </c>
      <c r="C10" s="21">
        <v>251110</v>
      </c>
      <c r="D10" s="31">
        <f t="shared" si="0"/>
        <v>25.625822779643027</v>
      </c>
      <c r="E10"/>
      <c r="F10"/>
      <c r="G10"/>
      <c r="H10"/>
      <c r="I10"/>
      <c r="J10"/>
      <c r="K10"/>
    </row>
    <row r="11" spans="1:11" ht="24.95" customHeight="1" x14ac:dyDescent="0.3">
      <c r="A11" s="24">
        <v>2019</v>
      </c>
      <c r="B11" s="21">
        <v>930744.07799999998</v>
      </c>
      <c r="C11" s="21">
        <v>254254.97071000002</v>
      </c>
      <c r="D11" s="30">
        <f t="shared" si="0"/>
        <v>27.31738796086114</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18">
        <f>B11-B10</f>
        <v>-49165.92200000002</v>
      </c>
      <c r="C13" s="18">
        <f>C11-C10</f>
        <v>3144.9707100000232</v>
      </c>
      <c r="D13" s="18">
        <f>D11-D10</f>
        <v>1.6915651812181132</v>
      </c>
      <c r="E13"/>
      <c r="F13"/>
      <c r="G13"/>
      <c r="H13"/>
      <c r="I13"/>
      <c r="J13"/>
      <c r="K13"/>
    </row>
    <row r="14" spans="1:11" ht="15" x14ac:dyDescent="0.25">
      <c r="A14"/>
      <c r="B14"/>
      <c r="C14"/>
      <c r="D14"/>
      <c r="E14"/>
      <c r="F14"/>
      <c r="G14"/>
      <c r="H14"/>
      <c r="I14"/>
      <c r="J14"/>
      <c r="K14"/>
    </row>
    <row r="15" spans="1:11" ht="15" x14ac:dyDescent="0.25">
      <c r="A15"/>
      <c r="B15"/>
      <c r="C15"/>
      <c r="D1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B43" s="19"/>
      <c r="C43" s="19"/>
      <c r="D43" s="19"/>
    </row>
    <row r="47" spans="1:11" ht="19.5" customHeight="1" x14ac:dyDescent="0.25">
      <c r="A47" s="140" t="s">
        <v>98</v>
      </c>
      <c r="B47" s="140"/>
      <c r="C47" s="140"/>
      <c r="D47" s="140"/>
    </row>
  </sheetData>
  <mergeCells count="1">
    <mergeCell ref="A47:D47"/>
  </mergeCells>
  <pageMargins left="0.51181102362204722" right="0.51181102362204722" top="0.55118110236220474" bottom="0.55118110236220474"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130" zoomScaleNormal="100" zoomScaleSheetLayoutView="130" workbookViewId="0">
      <selection activeCell="B9" sqref="B9:B11"/>
    </sheetView>
  </sheetViews>
  <sheetFormatPr baseColWidth="10" defaultRowHeight="13.5" x14ac:dyDescent="0.25"/>
  <cols>
    <col min="1" max="1" width="23.42578125" style="14" customWidth="1"/>
    <col min="2" max="4" width="23.140625" style="14" customWidth="1"/>
    <col min="5" max="5" width="11.5703125" style="14" bestFit="1" customWidth="1"/>
    <col min="6" max="6" width="15.140625" style="14" bestFit="1" customWidth="1"/>
    <col min="7" max="7" width="11.5703125" style="14" bestFit="1" customWidth="1"/>
    <col min="8" max="8" width="15.140625" style="14" bestFit="1" customWidth="1"/>
    <col min="9" max="9" width="11.5703125" style="14" bestFit="1" customWidth="1"/>
    <col min="10" max="10" width="20.140625" style="14" bestFit="1" customWidth="1"/>
    <col min="11" max="11" width="16.5703125" style="14" bestFit="1" customWidth="1"/>
    <col min="12" max="16384" width="11.42578125" style="14"/>
  </cols>
  <sheetData>
    <row r="1" spans="1:11" customFormat="1" ht="15" customHeight="1" x14ac:dyDescent="0.25">
      <c r="B1" s="1"/>
      <c r="C1" s="1"/>
      <c r="D1" s="2" t="s">
        <v>0</v>
      </c>
    </row>
    <row r="2" spans="1:11" customFormat="1" ht="15" customHeight="1" x14ac:dyDescent="0.25">
      <c r="B2" s="1"/>
      <c r="C2" s="1"/>
      <c r="D2" s="3" t="s">
        <v>1</v>
      </c>
    </row>
    <row r="3" spans="1:11" customFormat="1" ht="15" customHeight="1" x14ac:dyDescent="0.25">
      <c r="B3" s="1"/>
      <c r="C3" s="1"/>
      <c r="D3" s="1"/>
    </row>
    <row r="4" spans="1:11" customFormat="1" ht="15" customHeight="1" x14ac:dyDescent="0.25">
      <c r="B4" s="1"/>
      <c r="C4" s="1"/>
      <c r="D4" s="1"/>
    </row>
    <row r="5" spans="1:11" customFormat="1" ht="23.1" customHeight="1" x14ac:dyDescent="0.25">
      <c r="A5" s="4" t="s">
        <v>11</v>
      </c>
      <c r="B5" s="4"/>
      <c r="C5" s="4"/>
      <c r="D5" s="4"/>
    </row>
    <row r="6" spans="1:11" customFormat="1" ht="24.95" customHeight="1" x14ac:dyDescent="0.25">
      <c r="A6" s="5" t="s">
        <v>102</v>
      </c>
      <c r="C6" s="6"/>
      <c r="D6" s="6"/>
    </row>
    <row r="7" spans="1:11" s="26" customFormat="1" ht="39.950000000000003" customHeight="1" x14ac:dyDescent="0.25">
      <c r="A7" s="32" t="s">
        <v>3</v>
      </c>
      <c r="B7" s="20" t="s">
        <v>10</v>
      </c>
      <c r="C7" s="20" t="s">
        <v>9</v>
      </c>
      <c r="D7" s="20" t="s">
        <v>37</v>
      </c>
      <c r="E7" s="28"/>
      <c r="F7" s="27"/>
      <c r="G7" s="27"/>
      <c r="H7" s="27"/>
      <c r="I7" s="27"/>
      <c r="J7" s="27"/>
      <c r="K7" s="27"/>
    </row>
    <row r="8" spans="1:11" ht="15" customHeight="1" x14ac:dyDescent="0.3">
      <c r="A8" s="11"/>
      <c r="B8" s="12"/>
      <c r="C8" s="12"/>
      <c r="D8" s="13"/>
      <c r="E8"/>
      <c r="F8"/>
      <c r="G8"/>
      <c r="H8"/>
      <c r="I8"/>
      <c r="J8"/>
      <c r="K8"/>
    </row>
    <row r="9" spans="1:11" ht="24.95" customHeight="1" x14ac:dyDescent="0.3">
      <c r="A9" s="24">
        <v>2017</v>
      </c>
      <c r="B9" s="21">
        <v>1009095.7120000001</v>
      </c>
      <c r="C9" s="21">
        <v>998802.51899999997</v>
      </c>
      <c r="D9" s="30">
        <f t="shared" ref="D9:D11" si="0">(C9/B9)*100</f>
        <v>98.97995870187583</v>
      </c>
      <c r="E9"/>
      <c r="F9"/>
      <c r="G9"/>
      <c r="H9"/>
      <c r="I9"/>
      <c r="J9"/>
      <c r="K9"/>
    </row>
    <row r="10" spans="1:11" ht="24.95" customHeight="1" x14ac:dyDescent="0.3">
      <c r="A10" s="22">
        <v>2018</v>
      </c>
      <c r="B10" s="23">
        <v>996988</v>
      </c>
      <c r="C10" s="23">
        <v>979910</v>
      </c>
      <c r="D10" s="31">
        <f t="shared" si="0"/>
        <v>98.28704056618534</v>
      </c>
      <c r="E10"/>
      <c r="F10"/>
      <c r="G10"/>
      <c r="H10"/>
      <c r="I10"/>
      <c r="J10"/>
      <c r="K10"/>
    </row>
    <row r="11" spans="1:11" ht="24.95" customHeight="1" x14ac:dyDescent="0.3">
      <c r="A11" s="33">
        <v>2019</v>
      </c>
      <c r="B11" s="21">
        <v>936775.68599999999</v>
      </c>
      <c r="C11" s="21">
        <v>930744.07799999998</v>
      </c>
      <c r="D11" s="30">
        <f t="shared" si="0"/>
        <v>99.356131025800337</v>
      </c>
      <c r="E11"/>
      <c r="F11"/>
      <c r="G11"/>
      <c r="H11"/>
      <c r="I11"/>
      <c r="J11"/>
      <c r="K11"/>
    </row>
    <row r="12" spans="1:11" ht="12.95" customHeight="1" x14ac:dyDescent="0.25">
      <c r="A12" s="15"/>
      <c r="B12" s="15"/>
      <c r="C12" s="15"/>
      <c r="D12" s="16"/>
      <c r="E12"/>
      <c r="F12"/>
      <c r="G12"/>
      <c r="H12"/>
      <c r="I12"/>
      <c r="J12"/>
      <c r="K12"/>
    </row>
    <row r="13" spans="1:11" ht="24.95" customHeight="1" x14ac:dyDescent="0.3">
      <c r="A13" s="17" t="s">
        <v>100</v>
      </c>
      <c r="B13" s="96">
        <f>B11-B10</f>
        <v>-60212.314000000013</v>
      </c>
      <c r="C13" s="96">
        <f t="shared" ref="C13" si="1">C11-C10</f>
        <v>-49165.92200000002</v>
      </c>
      <c r="D13" s="18">
        <f>D11-D10</f>
        <v>1.0690904596149977</v>
      </c>
      <c r="E13"/>
      <c r="F13"/>
      <c r="G13"/>
      <c r="H13"/>
      <c r="I13"/>
      <c r="J13"/>
      <c r="K13"/>
    </row>
    <row r="14" spans="1:11" ht="15" x14ac:dyDescent="0.25">
      <c r="A14"/>
      <c r="B14"/>
      <c r="C14"/>
      <c r="D14"/>
      <c r="E14"/>
      <c r="F14"/>
      <c r="G14"/>
      <c r="H14"/>
      <c r="I14"/>
      <c r="J14"/>
      <c r="K14"/>
    </row>
    <row r="15" spans="1:11" ht="17.25" customHeight="1" x14ac:dyDescent="0.25">
      <c r="A15"/>
      <c r="B15"/>
      <c r="C15"/>
      <c r="D15" s="25"/>
      <c r="E15"/>
      <c r="F15"/>
      <c r="G15"/>
      <c r="H15"/>
      <c r="I15"/>
      <c r="J15"/>
      <c r="K15"/>
    </row>
    <row r="16" spans="1:11" ht="15" x14ac:dyDescent="0.25">
      <c r="A16"/>
      <c r="B16"/>
      <c r="C16"/>
      <c r="D16"/>
      <c r="E16"/>
      <c r="F16"/>
      <c r="G16"/>
      <c r="H16"/>
      <c r="I16"/>
      <c r="J16"/>
      <c r="K16"/>
    </row>
    <row r="17" spans="1:11" ht="15" x14ac:dyDescent="0.25">
      <c r="A17"/>
      <c r="B17"/>
      <c r="C17"/>
      <c r="D17"/>
      <c r="E17"/>
      <c r="F17"/>
      <c r="G17"/>
      <c r="H17"/>
      <c r="I17"/>
      <c r="J17"/>
      <c r="K17"/>
    </row>
    <row r="18" spans="1:11" ht="15" x14ac:dyDescent="0.25">
      <c r="A18"/>
      <c r="B18"/>
      <c r="C18"/>
      <c r="D18"/>
      <c r="E18"/>
      <c r="F18"/>
      <c r="G18"/>
      <c r="H18"/>
      <c r="I18"/>
      <c r="J18"/>
      <c r="K18"/>
    </row>
    <row r="19" spans="1:11" ht="15" x14ac:dyDescent="0.25">
      <c r="A19"/>
      <c r="B19"/>
      <c r="C19"/>
      <c r="D19"/>
      <c r="E19"/>
      <c r="F19"/>
      <c r="G19"/>
      <c r="H19"/>
      <c r="I19"/>
      <c r="J19"/>
      <c r="K19"/>
    </row>
    <row r="20" spans="1:11" ht="15" x14ac:dyDescent="0.25">
      <c r="A20"/>
      <c r="B20"/>
      <c r="C20"/>
      <c r="D20"/>
      <c r="E20"/>
      <c r="F20"/>
      <c r="G20"/>
      <c r="H20"/>
      <c r="I20"/>
      <c r="J20"/>
      <c r="K20"/>
    </row>
    <row r="21" spans="1:11" ht="15" x14ac:dyDescent="0.25">
      <c r="A21"/>
      <c r="B21"/>
      <c r="C21"/>
      <c r="D21"/>
      <c r="E21"/>
      <c r="F21"/>
      <c r="G21"/>
      <c r="H21"/>
      <c r="I21"/>
      <c r="J21"/>
      <c r="K21"/>
    </row>
    <row r="22" spans="1:11" ht="15" x14ac:dyDescent="0.25">
      <c r="A22"/>
      <c r="B22"/>
      <c r="C22"/>
      <c r="D22"/>
      <c r="E22"/>
      <c r="F22"/>
      <c r="G22"/>
      <c r="H22"/>
      <c r="I22"/>
      <c r="J22"/>
      <c r="K22"/>
    </row>
    <row r="23" spans="1:11" ht="15" x14ac:dyDescent="0.25">
      <c r="A23"/>
      <c r="B23"/>
      <c r="C23"/>
      <c r="D23"/>
      <c r="E23"/>
      <c r="F23"/>
      <c r="G23"/>
      <c r="H23"/>
      <c r="I23"/>
      <c r="J23"/>
      <c r="K23"/>
    </row>
    <row r="24" spans="1:11" ht="15" x14ac:dyDescent="0.25">
      <c r="A24"/>
      <c r="B24"/>
      <c r="C24"/>
      <c r="D24"/>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hidden="1" x14ac:dyDescent="0.25">
      <c r="A38"/>
      <c r="B38"/>
      <c r="C38"/>
      <c r="D38"/>
      <c r="E38"/>
      <c r="F38"/>
      <c r="G38"/>
      <c r="H38"/>
      <c r="I38"/>
      <c r="J38"/>
      <c r="K38"/>
    </row>
    <row r="39" spans="1:11" ht="15" hidden="1" x14ac:dyDescent="0.25">
      <c r="A39"/>
      <c r="B39"/>
      <c r="C39"/>
      <c r="D39"/>
      <c r="E39"/>
      <c r="F39"/>
      <c r="G39"/>
      <c r="H39"/>
      <c r="I39"/>
      <c r="J39"/>
      <c r="K39"/>
    </row>
    <row r="40" spans="1:11" ht="15" hidden="1" x14ac:dyDescent="0.25">
      <c r="A40"/>
      <c r="B40"/>
      <c r="C40"/>
      <c r="D40"/>
    </row>
    <row r="41" spans="1:11" ht="15" hidden="1" x14ac:dyDescent="0.25">
      <c r="A41"/>
      <c r="B41"/>
      <c r="C41"/>
      <c r="D41"/>
    </row>
    <row r="42" spans="1:11" ht="9" customHeight="1" x14ac:dyDescent="0.25">
      <c r="A42"/>
      <c r="B42"/>
      <c r="C42"/>
      <c r="D42"/>
    </row>
    <row r="43" spans="1:11" ht="18.75" customHeight="1" x14ac:dyDescent="0.25">
      <c r="A43" s="140" t="s">
        <v>98</v>
      </c>
      <c r="B43" s="140"/>
      <c r="C43" s="140"/>
      <c r="D43" s="140"/>
    </row>
  </sheetData>
  <mergeCells count="1">
    <mergeCell ref="A43:D43"/>
  </mergeCells>
  <pageMargins left="0.51181102362204722" right="0.51181102362204722" top="0.55118110236220474" bottom="0.55118110236220474"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Resumen_general</vt:lpstr>
      <vt:lpstr>reprobacion</vt:lpstr>
      <vt:lpstr>alumnobecado (2)</vt:lpstr>
      <vt:lpstr>capacitacion</vt:lpstr>
      <vt:lpstr>servtec</vt:lpstr>
      <vt:lpstr>certificación</vt:lpstr>
      <vt:lpstr>becas_ext</vt:lpstr>
      <vt:lpstr>cd</vt:lpstr>
      <vt:lpstr>eprt</vt:lpstr>
      <vt:lpstr>epr</vt:lpstr>
      <vt:lpstr>egc</vt:lpstr>
      <vt:lpstr>egi</vt:lpstr>
      <vt:lpstr>auto</vt:lpstr>
      <vt:lpstr>capip</vt:lpstr>
      <vt:lpstr>cnpr</vt:lpstr>
      <vt:lpstr>'alumnobecado (2)'!Área_de_impresión</vt:lpstr>
      <vt:lpstr>certificación!Área_de_impresión</vt:lpstr>
      <vt:lpstr>reprobacion!Área_de_impresión</vt:lpstr>
      <vt:lpstr>Resumen_general!Títulos_a_imprimir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2019-07-18T22:38:33Z</dcterms:created>
  <dcterms:modified xsi:type="dcterms:W3CDTF">2019-10-22T22:38:37Z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-26178790</vt:i4>
  </property>
  <property fmtid="{D5CDD505-2E9C-101B-9397-08002B2CF9AE}" pid="3" name="_NewReviewCycle">
    <vt:lpwstr/>
  </property>
  <property fmtid="{D5CDD505-2E9C-101B-9397-08002B2CF9AE}" pid="4" name="_ReviewingToolsShownOnce">
    <vt:lpwstr/>
  </property>
</Properties>
</file>