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Conalep\Documents\Respaldo_0149039\2019\Estadística\Indicadores\Primer trimestre\"/>
    </mc:Choice>
  </mc:AlternateContent>
  <bookViews>
    <workbookView xWindow="0" yWindow="0" windowWidth="21600" windowHeight="9000" firstSheet="5" activeTab="12"/>
  </bookViews>
  <sheets>
    <sheet name="Resumen_general" sheetId="12" r:id="rId1"/>
    <sheet name="certificación" sheetId="16" r:id="rId2"/>
    <sheet name="servtec" sheetId="14" r:id="rId3"/>
    <sheet name="capacitacion" sheetId="13" r:id="rId4"/>
    <sheet name="becas_ext" sheetId="17" r:id="rId5"/>
    <sheet name="cd" sheetId="1" r:id="rId6"/>
    <sheet name="eprt" sheetId="11" r:id="rId7"/>
    <sheet name="epr" sheetId="3" r:id="rId8"/>
    <sheet name="egc" sheetId="4" r:id="rId9"/>
    <sheet name="egi" sheetId="5" r:id="rId10"/>
    <sheet name="auto" sheetId="6" r:id="rId11"/>
    <sheet name="capip" sheetId="7" r:id="rId12"/>
    <sheet name="cnpr" sheetId="8" r:id="rId13"/>
  </sheets>
  <externalReferences>
    <externalReference r:id="rId14"/>
    <externalReference r:id="rId15"/>
  </externalReferences>
  <definedNames>
    <definedName name="EntidadDinamico">[1]Cat_entidad!$C$2</definedName>
    <definedName name="_xlnm.Print_Titles" localSheetId="0">Resumen_general!$1:$7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2" l="1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2" i="8" l="1"/>
  <c r="D13" i="8"/>
  <c r="D14" i="8"/>
  <c r="D15" i="8"/>
  <c r="D16" i="8"/>
  <c r="D11" i="8"/>
  <c r="D10" i="8"/>
  <c r="D12" i="7"/>
  <c r="D13" i="7"/>
  <c r="D14" i="7"/>
  <c r="D15" i="7"/>
  <c r="D16" i="7"/>
  <c r="D11" i="7"/>
  <c r="D10" i="7"/>
  <c r="D12" i="6"/>
  <c r="D13" i="6"/>
  <c r="D14" i="6"/>
  <c r="D15" i="6"/>
  <c r="D16" i="6"/>
  <c r="D11" i="6"/>
  <c r="D10" i="6"/>
  <c r="D12" i="4"/>
  <c r="D13" i="4"/>
  <c r="D14" i="4"/>
  <c r="D15" i="4"/>
  <c r="D16" i="4"/>
  <c r="D11" i="4"/>
  <c r="D10" i="4"/>
  <c r="B18" i="3"/>
  <c r="D12" i="3"/>
  <c r="D13" i="3"/>
  <c r="D14" i="3"/>
  <c r="D15" i="3"/>
  <c r="D16" i="3"/>
  <c r="D11" i="3"/>
  <c r="D10" i="3"/>
  <c r="D10" i="11"/>
  <c r="D16" i="11"/>
  <c r="D18" i="11" s="1"/>
  <c r="D12" i="11"/>
  <c r="D13" i="11"/>
  <c r="D14" i="11"/>
  <c r="D15" i="11"/>
  <c r="D11" i="11"/>
  <c r="D18" i="12" l="1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B15" i="17"/>
  <c r="I13" i="12"/>
  <c r="H13" i="12"/>
  <c r="G13" i="12"/>
  <c r="F13" i="12"/>
  <c r="E13" i="12"/>
  <c r="D13" i="12"/>
  <c r="C13" i="12"/>
  <c r="I11" i="12"/>
  <c r="H11" i="12"/>
  <c r="G11" i="12"/>
  <c r="F11" i="12"/>
  <c r="E11" i="12"/>
  <c r="D11" i="12"/>
  <c r="C11" i="12"/>
  <c r="I12" i="12"/>
  <c r="H12" i="12"/>
  <c r="G12" i="12"/>
  <c r="B8" i="13"/>
  <c r="B9" i="13"/>
  <c r="D10" i="12" s="1"/>
  <c r="B10" i="13"/>
  <c r="E10" i="12" s="1"/>
  <c r="B11" i="13"/>
  <c r="F10" i="12" s="1"/>
  <c r="B12" i="13"/>
  <c r="G10" i="12" s="1"/>
  <c r="B13" i="13"/>
  <c r="H10" i="12" s="1"/>
  <c r="B14" i="13"/>
  <c r="I10" i="12" s="1"/>
  <c r="B15" i="13"/>
  <c r="C10" i="12"/>
  <c r="I49" i="17"/>
  <c r="I52" i="17"/>
  <c r="I51" i="17"/>
  <c r="I50" i="17"/>
  <c r="I22" i="17"/>
  <c r="I21" i="17"/>
  <c r="I20" i="17"/>
  <c r="I19" i="17"/>
  <c r="I48" i="17" l="1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H53" i="17"/>
  <c r="E51" i="16"/>
  <c r="E50" i="16"/>
  <c r="C47" i="16"/>
  <c r="D47" i="16"/>
  <c r="B16" i="16"/>
  <c r="C16" i="16"/>
  <c r="D16" i="16"/>
  <c r="D52" i="16" s="1"/>
  <c r="I53" i="17" l="1"/>
  <c r="C52" i="16"/>
  <c r="E49" i="16" l="1"/>
  <c r="E48" i="16"/>
  <c r="E47" i="16"/>
  <c r="B47" i="16"/>
  <c r="B52" i="16" s="1"/>
  <c r="B8" i="16" s="1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B9" i="16"/>
  <c r="E52" i="16" l="1"/>
  <c r="B11" i="16" s="1"/>
  <c r="B10" i="16"/>
  <c r="I27" i="14" l="1"/>
  <c r="I26" i="14"/>
  <c r="I25" i="14"/>
  <c r="I24" i="14"/>
  <c r="I23" i="14"/>
  <c r="I22" i="14"/>
  <c r="I20" i="14"/>
  <c r="I19" i="14"/>
  <c r="B14" i="14"/>
  <c r="B15" i="14" s="1"/>
  <c r="B13" i="14"/>
  <c r="B12" i="14"/>
  <c r="B11" i="14"/>
  <c r="B10" i="14"/>
  <c r="B9" i="14"/>
  <c r="B8" i="14"/>
  <c r="H19" i="14" l="1"/>
  <c r="I21" i="14"/>
  <c r="G19" i="14"/>
  <c r="F19" i="14"/>
  <c r="E19" i="14"/>
  <c r="D19" i="14"/>
  <c r="C19" i="14"/>
  <c r="B19" i="14"/>
  <c r="B19" i="13"/>
  <c r="C19" i="13"/>
  <c r="D19" i="13"/>
  <c r="E19" i="13"/>
  <c r="F19" i="13"/>
  <c r="G19" i="13"/>
  <c r="H19" i="13"/>
  <c r="I19" i="13" s="1"/>
  <c r="I52" i="13"/>
  <c r="I51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20" i="13"/>
  <c r="H50" i="13"/>
  <c r="G50" i="13"/>
  <c r="I50" i="13" s="1"/>
  <c r="H53" i="13" l="1"/>
  <c r="C50" i="13" l="1"/>
  <c r="D50" i="13"/>
  <c r="E50" i="13"/>
  <c r="F50" i="13"/>
  <c r="B50" i="13"/>
  <c r="F53" i="13"/>
  <c r="D53" i="13"/>
  <c r="B53" i="13"/>
  <c r="G53" i="13" l="1"/>
  <c r="I53" i="13" s="1"/>
  <c r="E53" i="13"/>
  <c r="C53" i="13"/>
  <c r="D18" i="1" l="1"/>
  <c r="C18" i="1"/>
  <c r="B18" i="1"/>
  <c r="D16" i="1" l="1"/>
  <c r="D15" i="1"/>
  <c r="D14" i="1"/>
  <c r="D13" i="1"/>
  <c r="D12" i="1"/>
  <c r="D11" i="1"/>
  <c r="D10" i="1"/>
  <c r="D27" i="11" l="1"/>
  <c r="C27" i="11"/>
  <c r="B27" i="11"/>
  <c r="A27" i="11"/>
  <c r="D26" i="11"/>
  <c r="C26" i="11"/>
  <c r="B26" i="11"/>
  <c r="A26" i="11"/>
  <c r="D25" i="11"/>
  <c r="C25" i="11"/>
  <c r="B25" i="11"/>
  <c r="A25" i="11"/>
  <c r="D24" i="11"/>
  <c r="C24" i="11"/>
  <c r="B24" i="11"/>
  <c r="A24" i="11"/>
  <c r="D23" i="11"/>
  <c r="C23" i="11"/>
  <c r="B23" i="11"/>
  <c r="A23" i="11"/>
  <c r="D22" i="11"/>
  <c r="C22" i="11"/>
  <c r="B22" i="11"/>
  <c r="A22" i="11"/>
  <c r="D21" i="11"/>
  <c r="C21" i="11"/>
  <c r="B21" i="11"/>
  <c r="A21" i="11"/>
  <c r="D20" i="11"/>
  <c r="C20" i="11"/>
  <c r="B20" i="11"/>
  <c r="A20" i="11"/>
  <c r="C18" i="11"/>
  <c r="B18" i="11"/>
  <c r="B18" i="8" l="1"/>
  <c r="C18" i="8"/>
  <c r="D18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B18" i="7"/>
  <c r="C18" i="7"/>
  <c r="D18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B18" i="6"/>
  <c r="C18" i="6"/>
  <c r="D18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B18" i="5"/>
  <c r="C18" i="5"/>
  <c r="D18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B18" i="4"/>
  <c r="C18" i="4"/>
  <c r="D18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C18" i="3"/>
  <c r="D18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</calcChain>
</file>

<file path=xl/sharedStrings.xml><?xml version="1.0" encoding="utf-8"?>
<sst xmlns="http://schemas.openxmlformats.org/spreadsheetml/2006/main" count="264" uniqueCount="103">
  <si>
    <t>Secretaría de Planeación y Desarrollo Institucional</t>
  </si>
  <si>
    <t>Dirección de Evaluación Institucional</t>
  </si>
  <si>
    <t>COSTO DOCENTE (%)</t>
  </si>
  <si>
    <t>Cifras en miles de pesos</t>
  </si>
  <si>
    <t>Año</t>
  </si>
  <si>
    <t>Gasto total ejercido</t>
  </si>
  <si>
    <t>Gasto Ejercido en docentes</t>
  </si>
  <si>
    <t>Costo docente (%)</t>
  </si>
  <si>
    <t>Oficinas Nacionales</t>
  </si>
  <si>
    <t>Fuente: Dirección de Administración Financiera</t>
  </si>
  <si>
    <t>Evolución del Presupuesto Reprogramado Total</t>
  </si>
  <si>
    <t>Presupuesto
Ejercido Total</t>
  </si>
  <si>
    <t>Presupuesto Reprogramado total</t>
  </si>
  <si>
    <t>EVOLUCIÓN DEL PRESUPUESTO REPROGRAMADO TOTAL (%)</t>
  </si>
  <si>
    <t>Evolución del Presupuesto Reprogramado
(Recursos fiscales)</t>
  </si>
  <si>
    <t>Presupuesto Ejercido (Recursos Fiscales)</t>
  </si>
  <si>
    <t>Presupuesto Reprogramado
(Recursos Fiscales)</t>
  </si>
  <si>
    <t>EVOLUCIÓN DEL PRESUPUESTO REPROGRAMADO (%)</t>
  </si>
  <si>
    <t xml:space="preserve">Evolución del Gasto Corriente </t>
  </si>
  <si>
    <t>Presupuesto Ejercido (Gasto Corriente)</t>
  </si>
  <si>
    <t>Presupuesto Reprogramado
(Gasto Corriente)</t>
  </si>
  <si>
    <t>EVOLUCIÓN DEL GASTO CORRIENTE (%)</t>
  </si>
  <si>
    <t>Evolución del Gasto de Inversión</t>
  </si>
  <si>
    <t>Presupuesto Ejercido (Gasto de Inversión)</t>
  </si>
  <si>
    <t>Presupuesto Reprogramado
(Gasto de Inversión)</t>
  </si>
  <si>
    <t>EVOLUCIÓN DEL GASTO DE INVERSIÓN (%)</t>
  </si>
  <si>
    <t>Índice de Autofinancimiento</t>
  </si>
  <si>
    <t>Ingresos Propios ejercidos</t>
  </si>
  <si>
    <t>Presupuesto Ejercido Total</t>
  </si>
  <si>
    <t>AUTOFINANCIAMIENTO (%)</t>
  </si>
  <si>
    <t>Captación de Ingresos Propios</t>
  </si>
  <si>
    <t>Ingresos Propios captados</t>
  </si>
  <si>
    <t>Ingresos Propios Programados</t>
  </si>
  <si>
    <t>CAPTACIÓN DE INGRESOS PROPIOS (%)</t>
  </si>
  <si>
    <t>Índice de Cumplimiento de Partidas Restringidas</t>
  </si>
  <si>
    <t>Presupuesto Ejercido
(Partidas Restringidas)</t>
  </si>
  <si>
    <t>Presupuesto reprogramado (partidas restringidas)</t>
  </si>
  <si>
    <t>CUMPLIMIENTO DE NORMATIVIDAD DE PARTIDAS RESTRINGIDAS (%)</t>
  </si>
  <si>
    <t>2019</t>
  </si>
  <si>
    <t>No.</t>
  </si>
  <si>
    <t>INDICADOR</t>
  </si>
  <si>
    <t>INDICADORES EDUCATIVOS</t>
  </si>
  <si>
    <t>Personas Capacitadas</t>
  </si>
  <si>
    <t>Servicios Tecnológicos Proporcionados</t>
  </si>
  <si>
    <t>Certificación de competencias</t>
  </si>
  <si>
    <t>Cobertura de becados externos (%)</t>
  </si>
  <si>
    <t>INDICADORES FINANCIEROS RAMO 11</t>
  </si>
  <si>
    <t>Costo Docente (%)</t>
  </si>
  <si>
    <t>Evolución del Presupuesto Reprogramado Total (%)</t>
  </si>
  <si>
    <t>Evolución del Presupuesto Reprogramado (%)</t>
  </si>
  <si>
    <t>Evolución del Gasto Corriente (%)</t>
  </si>
  <si>
    <t>Evolución del Gasto de Inversión (%)</t>
  </si>
  <si>
    <t>Autofinanciamiento (%)</t>
  </si>
  <si>
    <t>Captación de Ingresos Propios (%)</t>
  </si>
  <si>
    <t>Cumplimiento de Normatividad de Partidas Restringidas (%)</t>
  </si>
  <si>
    <t>PERSONAS CAPACITADAS</t>
  </si>
  <si>
    <t>Valor</t>
  </si>
  <si>
    <t>Estatal</t>
  </si>
  <si>
    <t>Aguascalientes</t>
  </si>
  <si>
    <t>Baja California</t>
  </si>
  <si>
    <t>Baja California Sur</t>
  </si>
  <si>
    <t>Campeche</t>
  </si>
  <si>
    <t>Chiapas</t>
  </si>
  <si>
    <t>Chihuahua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</si>
  <si>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</si>
  <si>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</si>
  <si>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</si>
  <si>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</si>
  <si>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</si>
  <si>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</si>
  <si>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</si>
  <si>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</si>
  <si>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</si>
  <si>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</si>
  <si>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</si>
  <si>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</si>
  <si>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</si>
  <si>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</si>
  <si>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</si>
  <si>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</si>
  <si>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</si>
  <si>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</si>
  <si>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</si>
  <si>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</si>
  <si>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Federal</t>
  </si>
  <si>
    <t>Oaxaca</t>
  </si>
  <si>
    <t>Otros</t>
  </si>
  <si>
    <t>Fuente: Dirección de Acreditación y Operación de Centros de Evaluación</t>
  </si>
  <si>
    <t>2013</t>
  </si>
  <si>
    <t>Coahuila</t>
  </si>
  <si>
    <t>Michoacán</t>
  </si>
  <si>
    <t>Querétaro</t>
  </si>
  <si>
    <t>Veracruz</t>
  </si>
  <si>
    <t>Distrito Federal</t>
  </si>
  <si>
    <t>Total</t>
  </si>
  <si>
    <t>2018-2019</t>
  </si>
  <si>
    <t>Fuente: Dirección de Servicios Tecnológicos y Capacitación</t>
  </si>
  <si>
    <t>CERTIFICACIÓN DE COMPETENCIAS (%)</t>
  </si>
  <si>
    <t>COBERTURA DE BECADOS EXTERNOS (%)</t>
  </si>
  <si>
    <t>Fuente: Dirección de Vinculación Institucional</t>
  </si>
  <si>
    <t>INDICADORES DEL SISTEMA CONALEP 2013-2019</t>
  </si>
  <si>
    <t>-</t>
  </si>
  <si>
    <t>SERVICIOS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</si>
</sst>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-&quot;$&quot;* #,##0.0_-;\-&quot;$&quot;* #,##0.0_-;_-&quot;$&quot;* &quot;-&quot;?_-;_-@_-"/>
    <numFmt numFmtId="166" formatCode="#,##0.0"/>
    <numFmt numFmtId="167" formatCode="0.0_ ;\-0.0\ "/>
    <numFmt numFmtId="168" formatCode="0.0%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Montserrat ExtraBold"/>
    </font>
    <font>
      <b/>
      <sz val="7"/>
      <name val="Montserrat"/>
    </font>
    <font>
      <b/>
      <sz val="10"/>
      <color theme="1"/>
      <name val="Montserrat"/>
    </font>
    <font>
      <b/>
      <sz val="8"/>
      <color theme="1"/>
      <name val="Montserrat"/>
    </font>
    <font>
      <sz val="12"/>
      <name val="Montserrat"/>
    </font>
    <font>
      <sz val="12"/>
      <color indexed="8"/>
      <name val="Montserrat"/>
    </font>
    <font>
      <b/>
      <sz val="8"/>
      <color indexed="8"/>
      <name val="Montserrat"/>
    </font>
    <font>
      <sz val="9"/>
      <color theme="1"/>
      <name val="Montserrat"/>
    </font>
    <font>
      <sz val="10"/>
      <color theme="1"/>
      <name val="Montserrat"/>
    </font>
    <font>
      <sz val="10"/>
      <name val="Montserra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Montserrat"/>
    </font>
    <font>
      <b/>
      <sz val="9"/>
      <color theme="1"/>
      <name val="Montserrat"/>
    </font>
    <font>
      <sz val="11"/>
      <color theme="1"/>
      <name val="Calibri"/>
      <family val="2"/>
      <scheme val="minor"/>
    </font>
    <font>
      <i/>
      <sz val="10"/>
      <color indexed="57"/>
      <name val="Montserrat"/>
    </font>
    <font>
      <b/>
      <sz val="11"/>
      <name val="Montserrat"/>
    </font>
    <font>
      <b/>
      <sz val="10"/>
      <name val="Montserrat"/>
    </font>
    <font>
      <b/>
      <sz val="8"/>
      <name val="Montserrat"/>
    </font>
    <font>
      <sz val="8"/>
      <name val="Montserrat"/>
    </font>
    <font>
      <sz val="7"/>
      <name val="Montserrat"/>
    </font>
    <font>
      <i/>
      <sz val="11"/>
      <name val="Montserrat"/>
    </font>
    <font>
      <sz val="11"/>
      <name val="Montserrat"/>
    </font>
    <font>
      <sz val="11"/>
      <color theme="1"/>
      <name val="Montserrat"/>
    </font>
    <font>
      <b/>
      <sz val="10"/>
      <color theme="1"/>
      <name val="Arial"/>
      <family val="2"/>
    </font>
    <font>
      <i/>
      <sz val="6"/>
      <color theme="1"/>
      <name val="Montserrat"/>
    </font>
    <font>
      <sz val="12"/>
      <color theme="1"/>
      <name val="Montserrat"/>
    </font>
    <font>
      <b/>
      <sz val="9"/>
      <color indexed="8"/>
      <name val="Montserrat"/>
    </font>
    <font>
      <sz val="9"/>
      <color indexed="8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0" tint="-0.14996795556505021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3" borderId="0" xfId="1" applyFont="1" applyFill="1" applyBorder="1" applyAlignment="1">
      <alignment horizontal="centerContinuous" vertical="center" readingOrder="1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1" fillId="0" borderId="0" xfId="0" applyNumberFormat="1" applyFont="1"/>
    <xf numFmtId="166" fontId="11" fillId="0" borderId="0" xfId="0" applyNumberFormat="1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5" fillId="3" borderId="0" xfId="0" applyFont="1" applyFill="1" applyAlignment="1">
      <alignment horizontal="center"/>
    </xf>
    <xf numFmtId="166" fontId="5" fillId="3" borderId="0" xfId="0" applyNumberFormat="1" applyFont="1" applyFill="1"/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/>
    </xf>
    <xf numFmtId="0" fontId="16" fillId="0" borderId="1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/>
    </xf>
    <xf numFmtId="165" fontId="11" fillId="4" borderId="3" xfId="0" applyNumberFormat="1" applyFont="1" applyFill="1" applyBorder="1"/>
    <xf numFmtId="0" fontId="11" fillId="0" borderId="2" xfId="0" applyFont="1" applyBorder="1" applyAlignment="1">
      <alignment horizontal="center"/>
    </xf>
    <xf numFmtId="165" fontId="11" fillId="0" borderId="2" xfId="0" applyNumberFormat="1" applyFont="1" applyBorder="1"/>
    <xf numFmtId="0" fontId="11" fillId="4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11" fillId="4" borderId="3" xfId="0" applyNumberFormat="1" applyFont="1" applyFill="1" applyBorder="1"/>
    <xf numFmtId="167" fontId="11" fillId="0" borderId="2" xfId="0" applyNumberFormat="1" applyFont="1" applyBorder="1"/>
    <xf numFmtId="0" fontId="16" fillId="0" borderId="1" xfId="0" applyFont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0" xfId="2" applyFont="1"/>
    <xf numFmtId="0" fontId="18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9" fillId="7" borderId="4" xfId="1" applyFont="1" applyFill="1" applyBorder="1" applyAlignment="1">
      <alignment horizontal="centerContinuous" vertical="center" wrapText="1"/>
    </xf>
    <xf numFmtId="0" fontId="19" fillId="7" borderId="5" xfId="1" applyFont="1" applyFill="1" applyBorder="1" applyAlignment="1">
      <alignment horizontal="centerContinuous" vertical="center" wrapText="1"/>
    </xf>
    <xf numFmtId="0" fontId="19" fillId="7" borderId="6" xfId="1" applyFont="1" applyFill="1" applyBorder="1" applyAlignment="1">
      <alignment horizontal="centerContinuous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7" borderId="7" xfId="1" applyFont="1" applyFill="1" applyBorder="1" applyAlignment="1">
      <alignment horizontal="center" vertical="center" wrapText="1"/>
    </xf>
    <xf numFmtId="0" fontId="21" fillId="7" borderId="4" xfId="1" applyFont="1" applyFill="1" applyBorder="1" applyAlignment="1">
      <alignment vertical="center"/>
    </xf>
    <xf numFmtId="0" fontId="20" fillId="7" borderId="5" xfId="1" applyFont="1" applyFill="1" applyBorder="1" applyAlignment="1">
      <alignment vertical="center" wrapText="1"/>
    </xf>
    <xf numFmtId="0" fontId="20" fillId="7" borderId="6" xfId="1" applyFont="1" applyFill="1" applyBorder="1" applyAlignment="1">
      <alignment vertical="center" wrapText="1"/>
    </xf>
    <xf numFmtId="0" fontId="22" fillId="8" borderId="7" xfId="5" applyFont="1" applyFill="1" applyBorder="1" applyAlignment="1">
      <alignment horizontal="center" vertical="center"/>
    </xf>
    <xf numFmtId="0" fontId="22" fillId="0" borderId="7" xfId="5" applyFont="1" applyFill="1" applyBorder="1" applyAlignment="1">
      <alignment horizontal="center" vertical="center"/>
    </xf>
    <xf numFmtId="3" fontId="22" fillId="0" borderId="7" xfId="4" applyNumberFormat="1" applyFont="1" applyFill="1" applyBorder="1" applyAlignment="1">
      <alignment horizontal="right" vertical="center"/>
    </xf>
    <xf numFmtId="3" fontId="22" fillId="0" borderId="7" xfId="5" applyNumberFormat="1" applyFont="1" applyFill="1" applyBorder="1" applyAlignment="1">
      <alignment horizontal="right" vertical="center"/>
    </xf>
    <xf numFmtId="166" fontId="22" fillId="0" borderId="7" xfId="4" applyNumberFormat="1" applyFont="1" applyFill="1" applyBorder="1" applyAlignment="1">
      <alignment horizontal="right" vertical="center"/>
    </xf>
    <xf numFmtId="166" fontId="22" fillId="0" borderId="7" xfId="5" applyNumberFormat="1" applyFont="1" applyFill="1" applyBorder="1" applyAlignment="1">
      <alignment horizontal="right" vertical="center"/>
    </xf>
    <xf numFmtId="0" fontId="22" fillId="0" borderId="8" xfId="5" applyFont="1" applyFill="1" applyBorder="1" applyAlignment="1">
      <alignment horizontal="center" vertical="center"/>
    </xf>
    <xf numFmtId="0" fontId="22" fillId="9" borderId="9" xfId="6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vertical="center" wrapText="1"/>
    </xf>
    <xf numFmtId="164" fontId="23" fillId="0" borderId="0" xfId="5" applyNumberFormat="1" applyFont="1" applyFill="1" applyBorder="1" applyAlignment="1">
      <alignment horizontal="center" vertical="center"/>
    </xf>
    <xf numFmtId="168" fontId="23" fillId="0" borderId="0" xfId="4" applyNumberFormat="1" applyFont="1" applyFill="1" applyBorder="1" applyAlignment="1">
      <alignment vertical="center"/>
    </xf>
    <xf numFmtId="3" fontId="23" fillId="0" borderId="0" xfId="5" applyNumberFormat="1" applyFont="1" applyFill="1" applyBorder="1" applyAlignment="1">
      <alignment vertical="center"/>
    </xf>
    <xf numFmtId="0" fontId="4" fillId="7" borderId="4" xfId="1" applyFont="1" applyFill="1" applyBorder="1" applyAlignment="1">
      <alignment vertical="center"/>
    </xf>
    <xf numFmtId="0" fontId="4" fillId="7" borderId="5" xfId="1" applyFont="1" applyFill="1" applyBorder="1" applyAlignment="1">
      <alignment vertical="center"/>
    </xf>
    <xf numFmtId="0" fontId="4" fillId="7" borderId="6" xfId="1" applyFont="1" applyFill="1" applyBorder="1" applyAlignment="1">
      <alignment vertical="center"/>
    </xf>
    <xf numFmtId="0" fontId="23" fillId="0" borderId="0" xfId="2" applyFont="1"/>
    <xf numFmtId="0" fontId="24" fillId="0" borderId="0" xfId="2" applyFont="1" applyAlignment="1">
      <alignment vertical="center"/>
    </xf>
    <xf numFmtId="0" fontId="25" fillId="0" borderId="0" xfId="2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3" borderId="0" xfId="1" applyFont="1" applyFill="1" applyBorder="1" applyAlignment="1">
      <alignment horizontal="centerContinuous" vertical="center" readingOrder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3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0" fillId="0" borderId="0" xfId="0" applyFont="1"/>
    <xf numFmtId="0" fontId="31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/>
    <xf numFmtId="3" fontId="16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/>
    <xf numFmtId="0" fontId="16" fillId="0" borderId="10" xfId="0" applyFont="1" applyBorder="1" applyAlignment="1">
      <alignment horizontal="center" vertical="center"/>
    </xf>
    <xf numFmtId="3" fontId="16" fillId="0" borderId="0" xfId="0" applyNumberFormat="1" applyFont="1" applyBorder="1"/>
    <xf numFmtId="3" fontId="10" fillId="10" borderId="0" xfId="0" applyNumberFormat="1" applyFont="1" applyFill="1" applyBorder="1"/>
    <xf numFmtId="0" fontId="16" fillId="0" borderId="11" xfId="0" applyFont="1" applyBorder="1" applyAlignment="1">
      <alignment horizontal="center" vertical="center"/>
    </xf>
    <xf numFmtId="3" fontId="10" fillId="10" borderId="13" xfId="0" applyNumberFormat="1" applyFont="1" applyFill="1" applyBorder="1"/>
    <xf numFmtId="3" fontId="10" fillId="10" borderId="12" xfId="0" applyNumberFormat="1" applyFont="1" applyFill="1" applyBorder="1"/>
    <xf numFmtId="3" fontId="10" fillId="0" borderId="12" xfId="0" applyNumberFormat="1" applyFont="1" applyBorder="1"/>
    <xf numFmtId="0" fontId="16" fillId="0" borderId="15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left" vertical="center"/>
    </xf>
    <xf numFmtId="3" fontId="10" fillId="0" borderId="13" xfId="0" applyNumberFormat="1" applyFont="1" applyBorder="1"/>
    <xf numFmtId="3" fontId="10" fillId="10" borderId="14" xfId="0" applyNumberFormat="1" applyFont="1" applyFill="1" applyBorder="1"/>
    <xf numFmtId="3" fontId="16" fillId="10" borderId="12" xfId="0" applyNumberFormat="1" applyFont="1" applyFill="1" applyBorder="1"/>
    <xf numFmtId="3" fontId="16" fillId="10" borderId="14" xfId="0" applyNumberFormat="1" applyFont="1" applyFill="1" applyBorder="1"/>
    <xf numFmtId="3" fontId="16" fillId="10" borderId="0" xfId="0" applyNumberFormat="1" applyFont="1" applyFill="1" applyBorder="1"/>
    <xf numFmtId="3" fontId="16" fillId="10" borderId="13" xfId="0" applyNumberFormat="1" applyFont="1" applyFill="1" applyBorder="1"/>
    <xf numFmtId="0" fontId="15" fillId="0" borderId="0" xfId="0" applyFont="1" applyAlignment="1">
      <alignment horizontal="center"/>
    </xf>
    <xf numFmtId="0" fontId="10" fillId="0" borderId="0" xfId="0" applyFont="1" applyBorder="1"/>
    <xf numFmtId="3" fontId="16" fillId="0" borderId="13" xfId="0" applyNumberFormat="1" applyFont="1" applyBorder="1"/>
    <xf numFmtId="3" fontId="16" fillId="0" borderId="12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0" fillId="10" borderId="14" xfId="0" applyNumberFormat="1" applyFont="1" applyFill="1" applyBorder="1" applyAlignment="1">
      <alignment horizontal="center"/>
    </xf>
    <xf numFmtId="3" fontId="10" fillId="10" borderId="0" xfId="0" applyNumberFormat="1" applyFont="1" applyFill="1" applyBorder="1" applyAlignment="1">
      <alignment horizontal="center"/>
    </xf>
    <xf numFmtId="3" fontId="10" fillId="10" borderId="13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/>
    <xf numFmtId="166" fontId="10" fillId="10" borderId="13" xfId="0" applyNumberFormat="1" applyFont="1" applyFill="1" applyBorder="1"/>
    <xf numFmtId="166" fontId="10" fillId="10" borderId="12" xfId="0" applyNumberFormat="1" applyFont="1" applyFill="1" applyBorder="1"/>
    <xf numFmtId="166" fontId="10" fillId="0" borderId="12" xfId="0" applyNumberFormat="1" applyFont="1" applyBorder="1"/>
    <xf numFmtId="166" fontId="10" fillId="10" borderId="14" xfId="0" applyNumberFormat="1" applyFont="1" applyFill="1" applyBorder="1"/>
    <xf numFmtId="166" fontId="10" fillId="10" borderId="0" xfId="0" applyNumberFormat="1" applyFont="1" applyFill="1" applyBorder="1"/>
    <xf numFmtId="166" fontId="16" fillId="10" borderId="14" xfId="0" applyNumberFormat="1" applyFont="1" applyFill="1" applyBorder="1"/>
    <xf numFmtId="166" fontId="16" fillId="10" borderId="0" xfId="0" applyNumberFormat="1" applyFont="1" applyFill="1" applyBorder="1"/>
    <xf numFmtId="166" fontId="16" fillId="0" borderId="0" xfId="0" applyNumberFormat="1" applyFont="1"/>
    <xf numFmtId="166" fontId="16" fillId="0" borderId="13" xfId="0" applyNumberFormat="1" applyFont="1" applyBorder="1"/>
    <xf numFmtId="166" fontId="16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Border="1"/>
    <xf numFmtId="166" fontId="16" fillId="10" borderId="13" xfId="0" applyNumberFormat="1" applyFont="1" applyFill="1" applyBorder="1"/>
    <xf numFmtId="166" fontId="10" fillId="0" borderId="13" xfId="0" applyNumberFormat="1" applyFont="1" applyBorder="1"/>
    <xf numFmtId="3" fontId="5" fillId="3" borderId="0" xfId="0" applyNumberFormat="1" applyFont="1" applyFill="1"/>
    <xf numFmtId="166" fontId="22" fillId="0" borderId="7" xfId="4" applyNumberFormat="1" applyFont="1" applyFill="1" applyBorder="1" applyAlignment="1">
      <alignment horizontal="center" vertical="center"/>
    </xf>
    <xf numFmtId="0" fontId="22" fillId="0" borderId="7" xfId="5" applyFont="1" applyFill="1" applyBorder="1" applyAlignment="1">
      <alignment vertical="center" wrapText="1"/>
    </xf>
    <xf numFmtId="0" fontId="22" fillId="8" borderId="7" xfId="5" applyFont="1" applyFill="1" applyBorder="1" applyAlignment="1">
      <alignment vertical="center" wrapText="1"/>
    </xf>
    <xf numFmtId="0" fontId="22" fillId="0" borderId="8" xfId="5" applyFont="1" applyFill="1" applyBorder="1" applyAlignment="1">
      <alignment vertical="center" wrapText="1"/>
    </xf>
    <xf numFmtId="0" fontId="22" fillId="9" borderId="9" xfId="6" applyFont="1" applyFill="1" applyBorder="1" applyAlignment="1">
      <alignment vertical="center" wrapText="1"/>
    </xf>
    <xf numFmtId="0" fontId="22" fillId="0" borderId="7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left" vertical="center" wrapText="1"/>
    </xf>
    <xf numFmtId="0" fontId="22" fillId="9" borderId="7" xfId="5" applyFont="1" applyFill="1" applyBorder="1" applyAlignment="1">
      <alignment horizontal="center" vertical="center"/>
    </xf>
    <xf numFmtId="0" fontId="22" fillId="9" borderId="7" xfId="5" applyFont="1" applyFill="1" applyBorder="1" applyAlignment="1">
      <alignment horizontal="left" vertical="center" wrapText="1"/>
    </xf>
  </cellXfs>
  <cellStyles count="7">
    <cellStyle name="20% - Énfasis1" xfId="6" builtinId="30"/>
    <cellStyle name="Énfasis1" xfId="5" builtinId="29"/>
    <cellStyle name="Énfasis3" xfId="1" builtinId="37"/>
    <cellStyle name="Normal" xfId="0" builtinId="0"/>
    <cellStyle name="Normal 2" xfId="3"/>
    <cellStyle name="Normal 3 2" xfId="2"/>
    <cellStyle name="Porcentaje" xfId="4" builtinId="5"/>
  </cellStyles>
  <dxfs count="16"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certificación!$A$5</c:f>
              <c:strCache>
                <c:ptCount val="1"/>
                <c:pt idx="0">
                  <c:v>CERTIFICACIÓN DE COMPETENCIAS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ED5-48FC-8779-0062CD62CD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certificación!$A$8:$A$10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certificación!$B$8:$B$10</c:f>
              <c:numCache>
                <c:formatCode>#,##0</c:formatCode>
                <c:ptCount val="3"/>
                <c:pt idx="0">
                  <c:v>10459</c:v>
                </c:pt>
                <c:pt idx="1">
                  <c:v>7534</c:v>
                </c:pt>
                <c:pt idx="2">
                  <c:v>10751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ED5-48FC-8779-0062CD62CD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auto!$B$20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auto!$A$21:$A$27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auto!$B$21:$B$27</c:f>
              <c:numCache>
                <c:formatCode>General</c:formatCode>
                <c:ptCount val="7"/>
                <c:pt idx="0">
                  <c:v>272702.82199999999</c:v>
                </c:pt>
                <c:pt idx="1">
                  <c:v>314864.8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  <c:pt idx="6">
                  <c:v>297383.7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8-4A19-8109-E051EE023849}"/>
            </c:ext>
          </c:extLst>
        </c:ser>
        <c:ser>
          <c:idx val="2"/>
          <c:order val="1"/>
          <c:tx>
            <c:strRef>
              <c:f>auto!$C$20</c:f>
              <c:strCache>
                <c:ptCount val="1"/>
                <c:pt idx="0">
                  <c:v>Ingresos Propios ejercidos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auto!$A$21:$A$27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auto!$C$21:$C$27</c:f>
              <c:numCache>
                <c:formatCode>General</c:formatCode>
                <c:ptCount val="7"/>
                <c:pt idx="0">
                  <c:v>12037.736000000001</c:v>
                </c:pt>
                <c:pt idx="1">
                  <c:v>21248.3</c:v>
                </c:pt>
                <c:pt idx="2">
                  <c:v>24861.4</c:v>
                </c:pt>
                <c:pt idx="3">
                  <c:v>6012.7</c:v>
                </c:pt>
                <c:pt idx="4">
                  <c:v>3242.2</c:v>
                </c:pt>
                <c:pt idx="5">
                  <c:v>2090</c:v>
                </c:pt>
                <c:pt idx="6">
                  <c:v>3552.8470000000002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8-4A19-8109-E051EE02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auto!$D$20</c:f>
              <c:strCache>
                <c:ptCount val="1"/>
                <c:pt idx="0">
                  <c:v>Índice de Autofinancimiento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auto!$A$21:$A$27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auto!$D$21:$D$27</c:f>
              <c:numCache>
                <c:formatCode>General</c:formatCode>
                <c:ptCount val="7"/>
                <c:pt idx="0">
                  <c:v>4.4142322810286139</c:v>
                </c:pt>
                <c:pt idx="1">
                  <c:v>6.7483885146894798</c:v>
                </c:pt>
                <c:pt idx="2">
                  <c:v>6.5421018173703827</c:v>
                </c:pt>
                <c:pt idx="3">
                  <c:v>1.5931201754241862</c:v>
                </c:pt>
                <c:pt idx="4">
                  <c:v>0.95265043499825319</c:v>
                </c:pt>
                <c:pt idx="5">
                  <c:v>0.61332589908001101</c:v>
                </c:pt>
                <c:pt idx="6">
                  <c:v>1.1947013235762418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8-4A19-8109-E051EE02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capip!$B$20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capip!$A$21:$A$27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capip!$B$21:$B$27</c:f>
              <c:numCache>
                <c:formatCode>General</c:formatCode>
                <c:ptCount val="7"/>
                <c:pt idx="0">
                  <c:v>34864.059000000001</c:v>
                </c:pt>
                <c:pt idx="1">
                  <c:v>48309</c:v>
                </c:pt>
                <c:pt idx="2">
                  <c:v>46290.3</c:v>
                </c:pt>
                <c:pt idx="3">
                  <c:v>12228.111999999999</c:v>
                </c:pt>
                <c:pt idx="4">
                  <c:v>4746.7</c:v>
                </c:pt>
                <c:pt idx="5">
                  <c:v>6263.7000000000007</c:v>
                </c:pt>
                <c:pt idx="6">
                  <c:v>13294.424999999999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E6D-8BDB-3582C29AAD75}"/>
            </c:ext>
          </c:extLst>
        </c:ser>
        <c:ser>
          <c:idx val="2"/>
          <c:order val="1"/>
          <c:tx>
            <c:strRef>
              <c:f>capip!$C$20</c:f>
              <c:strCache>
                <c:ptCount val="1"/>
                <c:pt idx="0">
                  <c:v>Ingresos Propios captados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capip!$A$21:$A$27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capip!$C$21:$C$27</c:f>
              <c:numCache>
                <c:formatCode>General</c:formatCode>
                <c:ptCount val="7"/>
                <c:pt idx="0">
                  <c:v>46445.78458</c:v>
                </c:pt>
                <c:pt idx="1">
                  <c:v>45688</c:v>
                </c:pt>
                <c:pt idx="2">
                  <c:v>25037.4</c:v>
                </c:pt>
                <c:pt idx="3">
                  <c:v>16512.033660000001</c:v>
                </c:pt>
                <c:pt idx="4">
                  <c:v>14685.3</c:v>
                </c:pt>
                <c:pt idx="5">
                  <c:v>13623.8</c:v>
                </c:pt>
                <c:pt idx="6">
                  <c:v>14184.195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E6D-8BDB-3582C29A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capip!$D$20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capip!$A$21:$A$27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capip!$D$21:$D$27</c:f>
              <c:numCache>
                <c:formatCode>General</c:formatCode>
                <c:ptCount val="7"/>
                <c:pt idx="0">
                  <c:v>133.21967066427922</c:v>
                </c:pt>
                <c:pt idx="1">
                  <c:v>94.574509925686726</c:v>
                </c:pt>
                <c:pt idx="2">
                  <c:v>54.08778945048963</c:v>
                </c:pt>
                <c:pt idx="3">
                  <c:v>135.03338585711353</c:v>
                </c:pt>
                <c:pt idx="4">
                  <c:v>309.37914761834537</c:v>
                </c:pt>
                <c:pt idx="5">
                  <c:v>217.50403116368915</c:v>
                </c:pt>
                <c:pt idx="6">
                  <c:v>106.69280544288301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65-4E6D-8BDB-3582C29A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cnpr!$B$20</c:f>
              <c:strCache>
                <c:ptCount val="1"/>
                <c:pt idx="0">
                  <c:v>Presupuesto reprogramado (partidas restringidas)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cnpr!$A$21:$A$27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cnpr!$B$21:$B$27</c:f>
              <c:numCache>
                <c:formatCode>General</c:formatCode>
                <c:ptCount val="7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383632.00000000006</c:v>
                </c:pt>
                <c:pt idx="4">
                  <c:v>341839.19999999995</c:v>
                </c:pt>
                <c:pt idx="5">
                  <c:v>344938.7</c:v>
                </c:pt>
                <c:pt idx="6">
                  <c:v>298904.42800000001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C-422F-8100-5BD97085E2B6}"/>
            </c:ext>
          </c:extLst>
        </c:ser>
        <c:ser>
          <c:idx val="2"/>
          <c:order val="1"/>
          <c:tx>
            <c:strRef>
              <c:f>cnpr!$C$20</c:f>
              <c:strCache>
                <c:ptCount val="1"/>
                <c:pt idx="0">
                  <c:v>Presupuesto Ejercido
(Partidas Restringidas)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cnpr!$A$21:$A$27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cnpr!$C$21:$C$27</c:f>
              <c:numCache>
                <c:formatCode>General</c:formatCode>
                <c:ptCount val="7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  <c:pt idx="6">
                  <c:v>297383.7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C-422F-8100-5BD97085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cnpr!$D$20</c:f>
              <c:strCache>
                <c:ptCount val="1"/>
                <c:pt idx="0">
                  <c:v>Índice de Cumplimiento de Partidas Restringidas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cnpr!$A$21:$A$27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cnpr!$D$21:$D$27</c:f>
              <c:numCache>
                <c:formatCode>General</c:formatCode>
                <c:ptCount val="7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98.379853609709301</c:v>
                </c:pt>
                <c:pt idx="4">
                  <c:v>99.559880786053796</c:v>
                </c:pt>
                <c:pt idx="5">
                  <c:v>98.790016892856627</c:v>
                </c:pt>
                <c:pt idx="6">
                  <c:v>99.491232695957251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C-422F-8100-5BD97085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servtec!$A$5</c:f>
              <c:strCache>
                <c:ptCount val="1"/>
                <c:pt idx="0">
                  <c:v>SERVICIOS TECNOLÓGICOS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DE0-48D6-BA47-7060CD30611B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DE0-48D6-BA47-7060CD30611B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DE0-48D6-BA47-7060CD30611B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DE0-48D6-BA47-7060CD30611B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DE0-48D6-BA47-7060CD3061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servtec!$A$8:$A$14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servtec!$B$8:$B$14</c:f>
              <c:numCache>
                <c:formatCode>#,##0</c:formatCode>
                <c:ptCount val="7"/>
                <c:pt idx="0">
                  <c:v>2938</c:v>
                </c:pt>
                <c:pt idx="1">
                  <c:v>3208</c:v>
                </c:pt>
                <c:pt idx="2">
                  <c:v>3260</c:v>
                </c:pt>
                <c:pt idx="3">
                  <c:v>3085</c:v>
                </c:pt>
                <c:pt idx="4">
                  <c:v>3250</c:v>
                </c:pt>
                <c:pt idx="5">
                  <c:v>3058</c:v>
                </c:pt>
                <c:pt idx="6">
                  <c:v>4150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DE0-48D6-BA47-7060CD3061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capacitacion!$A$5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4B6-4286-BA92-A18F2B57A924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4B6-4286-BA92-A18F2B57A924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4B6-4286-BA92-A18F2B57A924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4B6-4286-BA92-A18F2B57A924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4B6-4286-BA92-A18F2B57A9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capacitacion!$A$8:$A$14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capacitacion!$B$8:$B$14</c:f>
              <c:numCache>
                <c:formatCode>#,##0</c:formatCode>
                <c:ptCount val="7"/>
                <c:pt idx="0">
                  <c:v>52026</c:v>
                </c:pt>
                <c:pt idx="1">
                  <c:v>53944</c:v>
                </c:pt>
                <c:pt idx="2">
                  <c:v>16285</c:v>
                </c:pt>
                <c:pt idx="3">
                  <c:v>13454</c:v>
                </c:pt>
                <c:pt idx="4">
                  <c:v>16445</c:v>
                </c:pt>
                <c:pt idx="5">
                  <c:v>10909</c:v>
                </c:pt>
                <c:pt idx="6">
                  <c:v>14940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4B6-4286-BA92-A18F2B57A9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becas_ext!$A$5</c:f>
              <c:strCache>
                <c:ptCount val="1"/>
                <c:pt idx="0">
                  <c:v>COBERTURA DE BECADOS EXTERNOS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697-409F-86DA-046960F0E7FB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697-409F-86DA-046960F0E7FB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697-409F-86DA-046960F0E7FB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697-409F-86DA-046960F0E7FB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697-409F-86DA-046960F0E7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becas_ext!$A$8:$A$14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becas_ext!$B$8:$B$14</c:f>
              <c:numCache>
                <c:formatCode>#,##0.0</c:formatCode>
                <c:ptCount val="7"/>
                <c:pt idx="0">
                  <c:v>0.8</c:v>
                </c:pt>
                <c:pt idx="1">
                  <c:v>1.2</c:v>
                </c:pt>
                <c:pt idx="2">
                  <c:v>0.9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  <c:pt idx="6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697-409F-86DA-046960F0E7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163776"/>
        <c:axId val="316173568"/>
      </c:lineChart>
      <c:catAx>
        <c:axId val="316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316173568"/>
        <c:crosses val="autoZero"/>
        <c:auto val="1"/>
        <c:lblAlgn val="ctr"/>
        <c:lblOffset val="100"/>
        <c:noMultiLvlLbl val="0"/>
      </c:catAx>
      <c:valAx>
        <c:axId val="31617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161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cd!$B$20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cd!$A$10:$A$16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cd!$B$21:$B$27</c:f>
              <c:numCache>
                <c:formatCode>General</c:formatCode>
                <c:ptCount val="7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  <c:pt idx="6">
                  <c:v>297383.7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45B8-915D-93E6BCBB0C77}"/>
            </c:ext>
          </c:extLst>
        </c:ser>
        <c:ser>
          <c:idx val="2"/>
          <c:order val="1"/>
          <c:tx>
            <c:strRef>
              <c:f>cd!$C$20</c:f>
              <c:strCache>
                <c:ptCount val="1"/>
                <c:pt idx="0">
                  <c:v>Gasto Ejercido en docentes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cd!$A$10:$A$16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cd!$C$21:$C$27</c:f>
              <c:numCache>
                <c:formatCode>General</c:formatCode>
                <c:ptCount val="7"/>
                <c:pt idx="0">
                  <c:v>77627.478600000002</c:v>
                </c:pt>
                <c:pt idx="1">
                  <c:v>88540.24308</c:v>
                </c:pt>
                <c:pt idx="2">
                  <c:v>87260.673800000004</c:v>
                </c:pt>
                <c:pt idx="3">
                  <c:v>83826.518730000011</c:v>
                </c:pt>
                <c:pt idx="4">
                  <c:v>100494.15695999999</c:v>
                </c:pt>
                <c:pt idx="5">
                  <c:v>80275.926240000015</c:v>
                </c:pt>
                <c:pt idx="6">
                  <c:v>83288.235000000001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3-45B8-915D-93E6BCBB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cd!$D$20</c:f>
              <c:strCache>
                <c:ptCount val="1"/>
                <c:pt idx="0">
                  <c:v>Costo docente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cd!$D$10:$D$16</c:f>
              <c:numCache>
                <c:formatCode>0.0_ ;\-0.0\ </c:formatCode>
                <c:ptCount val="7"/>
                <c:pt idx="0">
                  <c:v>28.465960869301167</c:v>
                </c:pt>
                <c:pt idx="1">
                  <c:v>30.206791112117926</c:v>
                </c:pt>
                <c:pt idx="2">
                  <c:v>22.962030000399984</c:v>
                </c:pt>
                <c:pt idx="3">
                  <c:v>22.21060725203926</c:v>
                </c:pt>
                <c:pt idx="4">
                  <c:v>29.528037240986592</c:v>
                </c:pt>
                <c:pt idx="5">
                  <c:v>23.557562026616583</c:v>
                </c:pt>
                <c:pt idx="6">
                  <c:v>28.006993994627145</c:v>
                </c:pt>
              </c:numCache>
            </c:numRef>
          </c:cat>
          <c:val>
            <c:numRef>
              <c:f>cd!$D$21:$D$27</c:f>
              <c:numCache>
                <c:formatCode>General</c:formatCode>
                <c:ptCount val="7"/>
                <c:pt idx="0">
                  <c:v>28.465960869301167</c:v>
                </c:pt>
                <c:pt idx="1">
                  <c:v>30.206791112117926</c:v>
                </c:pt>
                <c:pt idx="2">
                  <c:v>22.962030000399984</c:v>
                </c:pt>
                <c:pt idx="3">
                  <c:v>22.21060725203926</c:v>
                </c:pt>
                <c:pt idx="4">
                  <c:v>29.528037240986592</c:v>
                </c:pt>
                <c:pt idx="5">
                  <c:v>23.557562026616583</c:v>
                </c:pt>
                <c:pt idx="6">
                  <c:v>28.006993994627145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3-45B8-915D-93E6BCBB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0.0_ ;\-0.0\ 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eprt!$B$20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eprt!$A$21:$A$27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eprt!$B$21:$B$27</c:f>
              <c:numCache>
                <c:formatCode>General</c:formatCode>
                <c:ptCount val="7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383632.00000000006</c:v>
                </c:pt>
                <c:pt idx="4">
                  <c:v>341839.19999999995</c:v>
                </c:pt>
                <c:pt idx="5">
                  <c:v>344938.7</c:v>
                </c:pt>
                <c:pt idx="6">
                  <c:v>298904.42800000001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C25-8F30-B8DB700597D1}"/>
            </c:ext>
          </c:extLst>
        </c:ser>
        <c:ser>
          <c:idx val="2"/>
          <c:order val="1"/>
          <c:tx>
            <c:strRef>
              <c:f>eprt!$C$20</c:f>
              <c:strCache>
                <c:ptCount val="1"/>
                <c:pt idx="0">
                  <c:v>Presupuesto
Ejercido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eprt!$A$21:$A$27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eprt!$C$21:$C$27</c:f>
              <c:numCache>
                <c:formatCode>General</c:formatCode>
                <c:ptCount val="7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  <c:pt idx="6">
                  <c:v>297383.7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C25-8F30-B8DB7005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eprt!$D$20</c:f>
              <c:strCache>
                <c:ptCount val="1"/>
                <c:pt idx="0">
                  <c:v>Evolución del Presupuesto Reprogramado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eprt!$A$21:$A$27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eprt!$D$21:$D$27</c:f>
              <c:numCache>
                <c:formatCode>General</c:formatCode>
                <c:ptCount val="7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98.379853609709301</c:v>
                </c:pt>
                <c:pt idx="4">
                  <c:v>99.559880786053796</c:v>
                </c:pt>
                <c:pt idx="5">
                  <c:v>98.790016892856627</c:v>
                </c:pt>
                <c:pt idx="6">
                  <c:v>99.491232695957251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1-4C25-8F30-B8DB7005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epr!$B$20</c:f>
              <c:strCache>
                <c:ptCount val="1"/>
                <c:pt idx="0">
                  <c:v>Presupuesto Reprogramado
(Recursos Fiscales)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epr!$B$21:$B$27</c:f>
              <c:numCache>
                <c:formatCode>General</c:formatCode>
                <c:ptCount val="7"/>
                <c:pt idx="0">
                  <c:v>254564.7</c:v>
                </c:pt>
                <c:pt idx="1">
                  <c:v>271990.90000000002</c:v>
                </c:pt>
                <c:pt idx="2">
                  <c:v>355160.19999999995</c:v>
                </c:pt>
                <c:pt idx="3">
                  <c:v>371403.9</c:v>
                </c:pt>
                <c:pt idx="4">
                  <c:v>337092.49999999994</c:v>
                </c:pt>
                <c:pt idx="5">
                  <c:v>338675.00000000006</c:v>
                </c:pt>
                <c:pt idx="6">
                  <c:v>293830.853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5-40F7-BA24-C191596FF045}"/>
            </c:ext>
          </c:extLst>
        </c:ser>
        <c:ser>
          <c:idx val="2"/>
          <c:order val="1"/>
          <c:tx>
            <c:strRef>
              <c:f>epr!$C$20</c:f>
              <c:strCache>
                <c:ptCount val="1"/>
                <c:pt idx="0">
                  <c:v>Presupuesto Ejercido (Recursos Fiscales)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epr!$C$21:$C$27</c:f>
              <c:numCache>
                <c:formatCode>General</c:formatCode>
                <c:ptCount val="7"/>
                <c:pt idx="0">
                  <c:v>260665.1</c:v>
                </c:pt>
                <c:pt idx="1">
                  <c:v>271865.40000000002</c:v>
                </c:pt>
                <c:pt idx="2">
                  <c:v>355160.19999999995</c:v>
                </c:pt>
                <c:pt idx="3">
                  <c:v>371403.9</c:v>
                </c:pt>
                <c:pt idx="4">
                  <c:v>337092.49999999994</c:v>
                </c:pt>
                <c:pt idx="5">
                  <c:v>338675.00000000006</c:v>
                </c:pt>
                <c:pt idx="6">
                  <c:v>293830.853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5-40F7-BA24-C191596F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epr!$D$20</c:f>
              <c:strCache>
                <c:ptCount val="1"/>
                <c:pt idx="0">
                  <c:v>Evolución del Presupuesto Reprogramado
(Recursos fiscales)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epr!$A$21:$A$27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epr!$D$21:$D$27</c:f>
              <c:numCache>
                <c:formatCode>General</c:formatCode>
                <c:ptCount val="7"/>
                <c:pt idx="0">
                  <c:v>102.39640452898615</c:v>
                </c:pt>
                <c:pt idx="1">
                  <c:v>99.953858750421432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5-40F7-BA24-C191596F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egc!$B$20</c:f>
              <c:strCache>
                <c:ptCount val="1"/>
                <c:pt idx="0">
                  <c:v>Presupuesto Reprogramado
(Gasto Corriente)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egc!$A$21:$A$27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egc!$B$21:$B$27</c:f>
              <c:numCache>
                <c:formatCode>General</c:formatCode>
                <c:ptCount val="7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367600.70000000007</c:v>
                </c:pt>
                <c:pt idx="4">
                  <c:v>341839.19999999995</c:v>
                </c:pt>
                <c:pt idx="5">
                  <c:v>344938.7</c:v>
                </c:pt>
                <c:pt idx="6">
                  <c:v>298904.42800000001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4BF-8FAA-77996F0594D8}"/>
            </c:ext>
          </c:extLst>
        </c:ser>
        <c:ser>
          <c:idx val="2"/>
          <c:order val="1"/>
          <c:tx>
            <c:strRef>
              <c:f>egc!$C$20</c:f>
              <c:strCache>
                <c:ptCount val="1"/>
                <c:pt idx="0">
                  <c:v>Presupuesto Ejercido (Gasto Corriente)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egc!$A$21:$A$27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egc!$C$21:$C$27</c:f>
              <c:numCache>
                <c:formatCode>General</c:formatCode>
                <c:ptCount val="7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361385.30000000005</c:v>
                </c:pt>
                <c:pt idx="4">
                  <c:v>340334.69999999995</c:v>
                </c:pt>
                <c:pt idx="5">
                  <c:v>340765.00000000006</c:v>
                </c:pt>
                <c:pt idx="6">
                  <c:v>297383.7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0-44BF-8FAA-77996F05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egc!$D$20</c:f>
              <c:strCache>
                <c:ptCount val="1"/>
                <c:pt idx="0">
                  <c:v>Evolución del Gasto Corriente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egc!$A$21:$A$27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egc!$D$21:$D$27</c:f>
              <c:numCache>
                <c:formatCode>General</c:formatCode>
                <c:ptCount val="7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98.309197996630587</c:v>
                </c:pt>
                <c:pt idx="4">
                  <c:v>99.559880786053796</c:v>
                </c:pt>
                <c:pt idx="5">
                  <c:v>98.790016892856627</c:v>
                </c:pt>
                <c:pt idx="6">
                  <c:v>99.491232695957251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0-44BF-8FAA-77996F05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egi!$B$20</c:f>
              <c:strCache>
                <c:ptCount val="1"/>
                <c:pt idx="0">
                  <c:v>Presupuesto Reprogramado
(Gasto de Inversión)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egi!$A$21:$A$27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egi!$B$21:$B$27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16031.3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1-4C72-8A43-B869D225C97B}"/>
            </c:ext>
          </c:extLst>
        </c:ser>
        <c:ser>
          <c:idx val="2"/>
          <c:order val="1"/>
          <c:tx>
            <c:strRef>
              <c:f>egi!$C$20</c:f>
              <c:strCache>
                <c:ptCount val="1"/>
                <c:pt idx="0">
                  <c:v>Presupuesto Ejercido (Gasto de Inversión)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egi!$A$21:$A$27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egi!$C$21:$C$27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16031.3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1-4C72-8A43-B869D225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27437919"/>
        <c:axId val="1727432511"/>
      </c:barChart>
      <c:lineChart>
        <c:grouping val="standard"/>
        <c:varyColors val="0"/>
        <c:ser>
          <c:idx val="3"/>
          <c:order val="2"/>
          <c:tx>
            <c:strRef>
              <c:f>egi!$D$20</c:f>
              <c:strCache>
                <c:ptCount val="1"/>
                <c:pt idx="0">
                  <c:v>Evolución del Gasto de Inversión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egi!$A$21:$A$27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egi!$D$21:$D$27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21-4C72-8A43-B869D225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57359"/>
        <c:axId val="1797454863"/>
      </c:lineChart>
      <c:catAx>
        <c:axId val="172743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2511"/>
        <c:crosses val="autoZero"/>
        <c:auto val="1"/>
        <c:lblAlgn val="ctr"/>
        <c:lblOffset val="100"/>
        <c:noMultiLvlLbl val="0"/>
      </c:catAx>
      <c:valAx>
        <c:axId val="172743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27437919"/>
        <c:crosses val="autoZero"/>
        <c:crossBetween val="between"/>
        <c:dispUnits>
          <c:builtInUnit val="thousands"/>
        </c:dispUnits>
      </c:valAx>
      <c:valAx>
        <c:axId val="17974548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797457359"/>
        <c:crosses val="max"/>
        <c:crossBetween val="between"/>
      </c:valAx>
      <c:catAx>
        <c:axId val="1797457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454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361690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"/>
          <a:ext cx="2076190" cy="4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57150</xdr:rowOff>
    </xdr:from>
    <xdr:to>
      <xdr:col>3</xdr:col>
      <xdr:colOff>273050</xdr:colOff>
      <xdr:row>2</xdr:row>
      <xdr:rowOff>128588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571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149086</xdr:colOff>
      <xdr:row>6</xdr:row>
      <xdr:rowOff>32095</xdr:rowOff>
    </xdr:from>
    <xdr:to>
      <xdr:col>5</xdr:col>
      <xdr:colOff>0</xdr:colOff>
      <xdr:row>11</xdr:row>
      <xdr:rowOff>24848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39688</xdr:rowOff>
    </xdr:from>
    <xdr:to>
      <xdr:col>2</xdr:col>
      <xdr:colOff>349250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8</xdr:col>
      <xdr:colOff>527792</xdr:colOff>
      <xdr:row>15</xdr:row>
      <xdr:rowOff>10583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2</xdr:col>
      <xdr:colOff>103187</xdr:colOff>
      <xdr:row>0</xdr:row>
      <xdr:rowOff>39688</xdr:rowOff>
    </xdr:from>
    <xdr:to>
      <xdr:col>2</xdr:col>
      <xdr:colOff>452437</xdr:colOff>
      <xdr:row>2</xdr:row>
      <xdr:rowOff>111126</xdr:rowOff>
    </xdr:to>
    <xdr:pic>
      <xdr:nvPicPr>
        <xdr:cNvPr id="4" name="Imagen 3" descr="C:\Users\Jonathan\AppData\Local\Microsoft\Windows\INetCache\Content.Word\zapata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312" y="39688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176212</xdr:rowOff>
    </xdr:from>
    <xdr:to>
      <xdr:col>3</xdr:col>
      <xdr:colOff>1516062</xdr:colOff>
      <xdr:row>36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529965</xdr:colOff>
      <xdr:row>2</xdr:row>
      <xdr:rowOff>104721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twoCellAnchor>
  <xdr:twoCellAnchor editAs="oneCell">
    <xdr:from>
      <xdr:col>1</xdr:col>
      <xdr:colOff>682625</xdr:colOff>
      <xdr:row>0</xdr:row>
      <xdr:rowOff>31750</xdr:rowOff>
    </xdr:from>
    <xdr:to>
      <xdr:col>1</xdr:col>
      <xdr:colOff>1031875</xdr:colOff>
      <xdr:row>2</xdr:row>
      <xdr:rowOff>103188</xdr:rowOff>
    </xdr:to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7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073015" cy="46667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73015" cy="466671"/>
        </a:xfrm>
        <a:prstGeom prst="rect">
          <a:avLst/>
        </a:prstGeom>
      </xdr:spPr>
    </xdr:pic>
    <xdr:clientData/>
  </xdr:oneCellAnchor>
  <xdr:oneCellAnchor>
    <xdr:from>
      <xdr:col>1</xdr:col>
      <xdr:colOff>682625</xdr:colOff>
      <xdr:row>0</xdr:row>
      <xdr:rowOff>31750</xdr:rowOff>
    </xdr:from>
    <xdr:ext cx="349250" cy="452438"/>
    <xdr:pic>
      <xdr:nvPicPr>
        <xdr:cNvPr id="3" name="Imagen 2" descr="C:\Users\Jonathan\AppData\Local\Microsoft\Windows\INetCache\Content.Word\zapata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31750"/>
          <a:ext cx="349250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23814</xdr:colOff>
      <xdr:row>18</xdr:row>
      <xdr:rowOff>184150</xdr:rowOff>
    </xdr:from>
    <xdr:to>
      <xdr:col>3</xdr:col>
      <xdr:colOff>1516062</xdr:colOff>
      <xdr:row>36</xdr:row>
      <xdr:rowOff>103188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bases_datos/Indicadores/SistemaConsultaIndicadores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lep/Documents/Respaldo_0149039/2018/Estadistica/indicadores/Cuarto%20trimestre/Indicadores_2018_preliminar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_Estado"/>
      <sheetName val="base_consulta_estado"/>
      <sheetName val="Resumen_general"/>
      <sheetName val="cobertura"/>
      <sheetName val="demanda"/>
      <sheetName val="absorcion"/>
      <sheetName val="matricula"/>
      <sheetName val="capacidad"/>
      <sheetName val="abandono"/>
      <sheetName val="reprobacion"/>
      <sheetName val="eficienciat"/>
      <sheetName val="tasaegreso"/>
      <sheetName val="titulacion"/>
      <sheetName val="costo"/>
      <sheetName val="adocente"/>
      <sheetName val="becas"/>
      <sheetName val="alupc"/>
      <sheetName val="admpc"/>
      <sheetName val="capacitacion"/>
      <sheetName val="servtec"/>
      <sheetName val="certificacion"/>
      <sheetName val="bexterno"/>
      <sheetName val="PCSINEMS"/>
      <sheetName val="cd"/>
      <sheetName val="eprt"/>
      <sheetName val="epr"/>
      <sheetName val="egc"/>
      <sheetName val="egi"/>
      <sheetName val="auto"/>
      <sheetName val="capip"/>
      <sheetName val="cnpr"/>
      <sheetName val="base_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A5" t="str">
            <v>PERSONAS CAPACITADAS</v>
          </cell>
        </row>
        <row r="8">
          <cell r="A8">
            <v>2012</v>
          </cell>
          <cell r="B8">
            <v>416393</v>
          </cell>
        </row>
        <row r="9">
          <cell r="A9">
            <v>2013</v>
          </cell>
          <cell r="B9">
            <v>321889</v>
          </cell>
        </row>
        <row r="10">
          <cell r="A10">
            <v>2014</v>
          </cell>
          <cell r="B10">
            <v>226675</v>
          </cell>
        </row>
        <row r="11">
          <cell r="A11">
            <v>2015</v>
          </cell>
          <cell r="B11">
            <v>146615</v>
          </cell>
        </row>
        <row r="12">
          <cell r="A12">
            <v>2016</v>
          </cell>
          <cell r="B12">
            <v>142971</v>
          </cell>
        </row>
        <row r="13">
          <cell r="A13">
            <v>2017</v>
          </cell>
          <cell r="B13">
            <v>167725</v>
          </cell>
        </row>
        <row r="14">
          <cell r="A14">
            <v>2018</v>
          </cell>
          <cell r="B14">
            <v>164018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ables/table1.xml><?xml version="1.0" encoding="utf-8"?>
<table xmlns="http://schemas.openxmlformats.org/spreadsheetml/2006/main" id="10" name="NacionalCobertura7911323611" displayName="NacionalCobertura7911323611" ref="A7:B11" totalsRowShown="0" headerRowDxfId="7" dataDxfId="6">
  <tableColumns count="2">
    <tableColumn id="1" name="Año" dataDxfId="5"/>
    <tableColumn id="2" name="Valor" dataDxfId="4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NacionalCobertura791132369" displayName="NacionalCobertura791132369" ref="A7:B15" totalsRowShown="0" headerRowDxfId="11" dataDxfId="10">
  <tableColumns count="2">
    <tableColumn id="1" name="Año" dataDxfId="9"/>
    <tableColumn id="2" name="Valor" dataDxfId="8">
      <calculatedColumnFormula>#REF!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NacionalCobertura79113236" displayName="NacionalCobertura79113236" ref="A7:B15" totalsRowShown="0" headerRowDxfId="15" dataDxfId="14">
  <tableColumns count="2">
    <tableColumn id="1" name="Año" dataDxfId="13"/>
    <tableColumn id="2" name="Valor" dataDxfId="12">
      <calculatedColumnFormula>#REF!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1" name="NacionalCobertura7911323612" displayName="NacionalCobertura7911323612" ref="A7:B15" totalsRowShown="0" headerRowDxfId="3" dataDxfId="2">
  <tableColumns count="2">
    <tableColumn id="1" name="Año" dataDxfId="1"/>
    <tableColumn id="2" name="Valor" dataDxfId="0">
      <calculatedColumnFormula>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WhiteSpace="0" topLeftCell="A21" zoomScaleNormal="100" zoomScaleSheetLayoutView="100" zoomScalePageLayoutView="75" workbookViewId="0">
      <selection activeCell="I24" sqref="I24"/>
    </sheetView>
  </sheetViews>
  <sheetFormatPr baseColWidth="10" defaultRowHeight="15" x14ac:dyDescent="0.3"/>
  <cols>
    <col min="1" max="1" width="4.42578125" style="37" customWidth="1"/>
    <col min="2" max="2" width="21.5703125" style="37" customWidth="1"/>
    <col min="3" max="9" width="9.7109375" style="37" customWidth="1"/>
    <col min="10" max="254" width="11.42578125" style="37"/>
    <col min="255" max="255" width="5.42578125" style="37" customWidth="1"/>
    <col min="256" max="256" width="25.42578125" style="37" customWidth="1"/>
    <col min="257" max="257" width="9.140625" style="37" customWidth="1"/>
    <col min="258" max="258" width="8.42578125" style="37" customWidth="1"/>
    <col min="259" max="259" width="33.5703125" style="37" customWidth="1"/>
    <col min="260" max="260" width="11.140625" style="37" customWidth="1"/>
    <col min="261" max="510" width="11.42578125" style="37"/>
    <col min="511" max="511" width="5.42578125" style="37" customWidth="1"/>
    <col min="512" max="512" width="25.42578125" style="37" customWidth="1"/>
    <col min="513" max="513" width="9.140625" style="37" customWidth="1"/>
    <col min="514" max="514" width="8.42578125" style="37" customWidth="1"/>
    <col min="515" max="515" width="33.5703125" style="37" customWidth="1"/>
    <col min="516" max="516" width="11.140625" style="37" customWidth="1"/>
    <col min="517" max="766" width="11.42578125" style="37"/>
    <col min="767" max="767" width="5.42578125" style="37" customWidth="1"/>
    <col min="768" max="768" width="25.42578125" style="37" customWidth="1"/>
    <col min="769" max="769" width="9.140625" style="37" customWidth="1"/>
    <col min="770" max="770" width="8.42578125" style="37" customWidth="1"/>
    <col min="771" max="771" width="33.5703125" style="37" customWidth="1"/>
    <col min="772" max="772" width="11.140625" style="37" customWidth="1"/>
    <col min="773" max="1022" width="11.42578125" style="37"/>
    <col min="1023" max="1023" width="5.42578125" style="37" customWidth="1"/>
    <col min="1024" max="1024" width="25.42578125" style="37" customWidth="1"/>
    <col min="1025" max="1025" width="9.140625" style="37" customWidth="1"/>
    <col min="1026" max="1026" width="8.42578125" style="37" customWidth="1"/>
    <col min="1027" max="1027" width="33.5703125" style="37" customWidth="1"/>
    <col min="1028" max="1028" width="11.140625" style="37" customWidth="1"/>
    <col min="1029" max="1278" width="11.42578125" style="37"/>
    <col min="1279" max="1279" width="5.42578125" style="37" customWidth="1"/>
    <col min="1280" max="1280" width="25.42578125" style="37" customWidth="1"/>
    <col min="1281" max="1281" width="9.140625" style="37" customWidth="1"/>
    <col min="1282" max="1282" width="8.42578125" style="37" customWidth="1"/>
    <col min="1283" max="1283" width="33.5703125" style="37" customWidth="1"/>
    <col min="1284" max="1284" width="11.140625" style="37" customWidth="1"/>
    <col min="1285" max="1534" width="11.42578125" style="37"/>
    <col min="1535" max="1535" width="5.42578125" style="37" customWidth="1"/>
    <col min="1536" max="1536" width="25.42578125" style="37" customWidth="1"/>
    <col min="1537" max="1537" width="9.140625" style="37" customWidth="1"/>
    <col min="1538" max="1538" width="8.42578125" style="37" customWidth="1"/>
    <col min="1539" max="1539" width="33.5703125" style="37" customWidth="1"/>
    <col min="1540" max="1540" width="11.140625" style="37" customWidth="1"/>
    <col min="1541" max="1790" width="11.42578125" style="37"/>
    <col min="1791" max="1791" width="5.42578125" style="37" customWidth="1"/>
    <col min="1792" max="1792" width="25.42578125" style="37" customWidth="1"/>
    <col min="1793" max="1793" width="9.140625" style="37" customWidth="1"/>
    <col min="1794" max="1794" width="8.42578125" style="37" customWidth="1"/>
    <col min="1795" max="1795" width="33.5703125" style="37" customWidth="1"/>
    <col min="1796" max="1796" width="11.140625" style="37" customWidth="1"/>
    <col min="1797" max="2046" width="11.42578125" style="37"/>
    <col min="2047" max="2047" width="5.42578125" style="37" customWidth="1"/>
    <col min="2048" max="2048" width="25.42578125" style="37" customWidth="1"/>
    <col min="2049" max="2049" width="9.140625" style="37" customWidth="1"/>
    <col min="2050" max="2050" width="8.42578125" style="37" customWidth="1"/>
    <col min="2051" max="2051" width="33.5703125" style="37" customWidth="1"/>
    <col min="2052" max="2052" width="11.140625" style="37" customWidth="1"/>
    <col min="2053" max="2302" width="11.42578125" style="37"/>
    <col min="2303" max="2303" width="5.42578125" style="37" customWidth="1"/>
    <col min="2304" max="2304" width="25.42578125" style="37" customWidth="1"/>
    <col min="2305" max="2305" width="9.140625" style="37" customWidth="1"/>
    <col min="2306" max="2306" width="8.42578125" style="37" customWidth="1"/>
    <col min="2307" max="2307" width="33.5703125" style="37" customWidth="1"/>
    <col min="2308" max="2308" width="11.140625" style="37" customWidth="1"/>
    <col min="2309" max="2558" width="11.42578125" style="37"/>
    <col min="2559" max="2559" width="5.42578125" style="37" customWidth="1"/>
    <col min="2560" max="2560" width="25.42578125" style="37" customWidth="1"/>
    <col min="2561" max="2561" width="9.140625" style="37" customWidth="1"/>
    <col min="2562" max="2562" width="8.42578125" style="37" customWidth="1"/>
    <col min="2563" max="2563" width="33.5703125" style="37" customWidth="1"/>
    <col min="2564" max="2564" width="11.140625" style="37" customWidth="1"/>
    <col min="2565" max="2814" width="11.42578125" style="37"/>
    <col min="2815" max="2815" width="5.42578125" style="37" customWidth="1"/>
    <col min="2816" max="2816" width="25.42578125" style="37" customWidth="1"/>
    <col min="2817" max="2817" width="9.140625" style="37" customWidth="1"/>
    <col min="2818" max="2818" width="8.42578125" style="37" customWidth="1"/>
    <col min="2819" max="2819" width="33.5703125" style="37" customWidth="1"/>
    <col min="2820" max="2820" width="11.140625" style="37" customWidth="1"/>
    <col min="2821" max="3070" width="11.42578125" style="37"/>
    <col min="3071" max="3071" width="5.42578125" style="37" customWidth="1"/>
    <col min="3072" max="3072" width="25.42578125" style="37" customWidth="1"/>
    <col min="3073" max="3073" width="9.140625" style="37" customWidth="1"/>
    <col min="3074" max="3074" width="8.42578125" style="37" customWidth="1"/>
    <col min="3075" max="3075" width="33.5703125" style="37" customWidth="1"/>
    <col min="3076" max="3076" width="11.140625" style="37" customWidth="1"/>
    <col min="3077" max="3326" width="11.42578125" style="37"/>
    <col min="3327" max="3327" width="5.42578125" style="37" customWidth="1"/>
    <col min="3328" max="3328" width="25.42578125" style="37" customWidth="1"/>
    <col min="3329" max="3329" width="9.140625" style="37" customWidth="1"/>
    <col min="3330" max="3330" width="8.42578125" style="37" customWidth="1"/>
    <col min="3331" max="3331" width="33.5703125" style="37" customWidth="1"/>
    <col min="3332" max="3332" width="11.140625" style="37" customWidth="1"/>
    <col min="3333" max="3582" width="11.42578125" style="37"/>
    <col min="3583" max="3583" width="5.42578125" style="37" customWidth="1"/>
    <col min="3584" max="3584" width="25.42578125" style="37" customWidth="1"/>
    <col min="3585" max="3585" width="9.140625" style="37" customWidth="1"/>
    <col min="3586" max="3586" width="8.42578125" style="37" customWidth="1"/>
    <col min="3587" max="3587" width="33.5703125" style="37" customWidth="1"/>
    <col min="3588" max="3588" width="11.140625" style="37" customWidth="1"/>
    <col min="3589" max="3838" width="11.42578125" style="37"/>
    <col min="3839" max="3839" width="5.42578125" style="37" customWidth="1"/>
    <col min="3840" max="3840" width="25.42578125" style="37" customWidth="1"/>
    <col min="3841" max="3841" width="9.140625" style="37" customWidth="1"/>
    <col min="3842" max="3842" width="8.42578125" style="37" customWidth="1"/>
    <col min="3843" max="3843" width="33.5703125" style="37" customWidth="1"/>
    <col min="3844" max="3844" width="11.140625" style="37" customWidth="1"/>
    <col min="3845" max="4094" width="11.42578125" style="37"/>
    <col min="4095" max="4095" width="5.42578125" style="37" customWidth="1"/>
    <col min="4096" max="4096" width="25.42578125" style="37" customWidth="1"/>
    <col min="4097" max="4097" width="9.140625" style="37" customWidth="1"/>
    <col min="4098" max="4098" width="8.42578125" style="37" customWidth="1"/>
    <col min="4099" max="4099" width="33.5703125" style="37" customWidth="1"/>
    <col min="4100" max="4100" width="11.140625" style="37" customWidth="1"/>
    <col min="4101" max="4350" width="11.42578125" style="37"/>
    <col min="4351" max="4351" width="5.42578125" style="37" customWidth="1"/>
    <col min="4352" max="4352" width="25.42578125" style="37" customWidth="1"/>
    <col min="4353" max="4353" width="9.140625" style="37" customWidth="1"/>
    <col min="4354" max="4354" width="8.42578125" style="37" customWidth="1"/>
    <col min="4355" max="4355" width="33.5703125" style="37" customWidth="1"/>
    <col min="4356" max="4356" width="11.140625" style="37" customWidth="1"/>
    <col min="4357" max="4606" width="11.42578125" style="37"/>
    <col min="4607" max="4607" width="5.42578125" style="37" customWidth="1"/>
    <col min="4608" max="4608" width="25.42578125" style="37" customWidth="1"/>
    <col min="4609" max="4609" width="9.140625" style="37" customWidth="1"/>
    <col min="4610" max="4610" width="8.42578125" style="37" customWidth="1"/>
    <col min="4611" max="4611" width="33.5703125" style="37" customWidth="1"/>
    <col min="4612" max="4612" width="11.140625" style="37" customWidth="1"/>
    <col min="4613" max="4862" width="11.42578125" style="37"/>
    <col min="4863" max="4863" width="5.42578125" style="37" customWidth="1"/>
    <col min="4864" max="4864" width="25.42578125" style="37" customWidth="1"/>
    <col min="4865" max="4865" width="9.140625" style="37" customWidth="1"/>
    <col min="4866" max="4866" width="8.42578125" style="37" customWidth="1"/>
    <col min="4867" max="4867" width="33.5703125" style="37" customWidth="1"/>
    <col min="4868" max="4868" width="11.140625" style="37" customWidth="1"/>
    <col min="4869" max="5118" width="11.42578125" style="37"/>
    <col min="5119" max="5119" width="5.42578125" style="37" customWidth="1"/>
    <col min="5120" max="5120" width="25.42578125" style="37" customWidth="1"/>
    <col min="5121" max="5121" width="9.140625" style="37" customWidth="1"/>
    <col min="5122" max="5122" width="8.42578125" style="37" customWidth="1"/>
    <col min="5123" max="5123" width="33.5703125" style="37" customWidth="1"/>
    <col min="5124" max="5124" width="11.140625" style="37" customWidth="1"/>
    <col min="5125" max="5374" width="11.42578125" style="37"/>
    <col min="5375" max="5375" width="5.42578125" style="37" customWidth="1"/>
    <col min="5376" max="5376" width="25.42578125" style="37" customWidth="1"/>
    <col min="5377" max="5377" width="9.140625" style="37" customWidth="1"/>
    <col min="5378" max="5378" width="8.42578125" style="37" customWidth="1"/>
    <col min="5379" max="5379" width="33.5703125" style="37" customWidth="1"/>
    <col min="5380" max="5380" width="11.140625" style="37" customWidth="1"/>
    <col min="5381" max="5630" width="11.42578125" style="37"/>
    <col min="5631" max="5631" width="5.42578125" style="37" customWidth="1"/>
    <col min="5632" max="5632" width="25.42578125" style="37" customWidth="1"/>
    <col min="5633" max="5633" width="9.140625" style="37" customWidth="1"/>
    <col min="5634" max="5634" width="8.42578125" style="37" customWidth="1"/>
    <col min="5635" max="5635" width="33.5703125" style="37" customWidth="1"/>
    <col min="5636" max="5636" width="11.140625" style="37" customWidth="1"/>
    <col min="5637" max="5886" width="11.42578125" style="37"/>
    <col min="5887" max="5887" width="5.42578125" style="37" customWidth="1"/>
    <col min="5888" max="5888" width="25.42578125" style="37" customWidth="1"/>
    <col min="5889" max="5889" width="9.140625" style="37" customWidth="1"/>
    <col min="5890" max="5890" width="8.42578125" style="37" customWidth="1"/>
    <col min="5891" max="5891" width="33.5703125" style="37" customWidth="1"/>
    <col min="5892" max="5892" width="11.140625" style="37" customWidth="1"/>
    <col min="5893" max="6142" width="11.42578125" style="37"/>
    <col min="6143" max="6143" width="5.42578125" style="37" customWidth="1"/>
    <col min="6144" max="6144" width="25.42578125" style="37" customWidth="1"/>
    <col min="6145" max="6145" width="9.140625" style="37" customWidth="1"/>
    <col min="6146" max="6146" width="8.42578125" style="37" customWidth="1"/>
    <col min="6147" max="6147" width="33.5703125" style="37" customWidth="1"/>
    <col min="6148" max="6148" width="11.140625" style="37" customWidth="1"/>
    <col min="6149" max="6398" width="11.42578125" style="37"/>
    <col min="6399" max="6399" width="5.42578125" style="37" customWidth="1"/>
    <col min="6400" max="6400" width="25.42578125" style="37" customWidth="1"/>
    <col min="6401" max="6401" width="9.140625" style="37" customWidth="1"/>
    <col min="6402" max="6402" width="8.42578125" style="37" customWidth="1"/>
    <col min="6403" max="6403" width="33.5703125" style="37" customWidth="1"/>
    <col min="6404" max="6404" width="11.140625" style="37" customWidth="1"/>
    <col min="6405" max="6654" width="11.42578125" style="37"/>
    <col min="6655" max="6655" width="5.42578125" style="37" customWidth="1"/>
    <col min="6656" max="6656" width="25.42578125" style="37" customWidth="1"/>
    <col min="6657" max="6657" width="9.140625" style="37" customWidth="1"/>
    <col min="6658" max="6658" width="8.42578125" style="37" customWidth="1"/>
    <col min="6659" max="6659" width="33.5703125" style="37" customWidth="1"/>
    <col min="6660" max="6660" width="11.140625" style="37" customWidth="1"/>
    <col min="6661" max="6910" width="11.42578125" style="37"/>
    <col min="6911" max="6911" width="5.42578125" style="37" customWidth="1"/>
    <col min="6912" max="6912" width="25.42578125" style="37" customWidth="1"/>
    <col min="6913" max="6913" width="9.140625" style="37" customWidth="1"/>
    <col min="6914" max="6914" width="8.42578125" style="37" customWidth="1"/>
    <col min="6915" max="6915" width="33.5703125" style="37" customWidth="1"/>
    <col min="6916" max="6916" width="11.140625" style="37" customWidth="1"/>
    <col min="6917" max="7166" width="11.42578125" style="37"/>
    <col min="7167" max="7167" width="5.42578125" style="37" customWidth="1"/>
    <col min="7168" max="7168" width="25.42578125" style="37" customWidth="1"/>
    <col min="7169" max="7169" width="9.140625" style="37" customWidth="1"/>
    <col min="7170" max="7170" width="8.42578125" style="37" customWidth="1"/>
    <col min="7171" max="7171" width="33.5703125" style="37" customWidth="1"/>
    <col min="7172" max="7172" width="11.140625" style="37" customWidth="1"/>
    <col min="7173" max="7422" width="11.42578125" style="37"/>
    <col min="7423" max="7423" width="5.42578125" style="37" customWidth="1"/>
    <col min="7424" max="7424" width="25.42578125" style="37" customWidth="1"/>
    <col min="7425" max="7425" width="9.140625" style="37" customWidth="1"/>
    <col min="7426" max="7426" width="8.42578125" style="37" customWidth="1"/>
    <col min="7427" max="7427" width="33.5703125" style="37" customWidth="1"/>
    <col min="7428" max="7428" width="11.140625" style="37" customWidth="1"/>
    <col min="7429" max="7678" width="11.42578125" style="37"/>
    <col min="7679" max="7679" width="5.42578125" style="37" customWidth="1"/>
    <col min="7680" max="7680" width="25.42578125" style="37" customWidth="1"/>
    <col min="7681" max="7681" width="9.140625" style="37" customWidth="1"/>
    <col min="7682" max="7682" width="8.42578125" style="37" customWidth="1"/>
    <col min="7683" max="7683" width="33.5703125" style="37" customWidth="1"/>
    <col min="7684" max="7684" width="11.140625" style="37" customWidth="1"/>
    <col min="7685" max="7934" width="11.42578125" style="37"/>
    <col min="7935" max="7935" width="5.42578125" style="37" customWidth="1"/>
    <col min="7936" max="7936" width="25.42578125" style="37" customWidth="1"/>
    <col min="7937" max="7937" width="9.140625" style="37" customWidth="1"/>
    <col min="7938" max="7938" width="8.42578125" style="37" customWidth="1"/>
    <col min="7939" max="7939" width="33.5703125" style="37" customWidth="1"/>
    <col min="7940" max="7940" width="11.140625" style="37" customWidth="1"/>
    <col min="7941" max="8190" width="11.42578125" style="37"/>
    <col min="8191" max="8191" width="5.42578125" style="37" customWidth="1"/>
    <col min="8192" max="8192" width="25.42578125" style="37" customWidth="1"/>
    <col min="8193" max="8193" width="9.140625" style="37" customWidth="1"/>
    <col min="8194" max="8194" width="8.42578125" style="37" customWidth="1"/>
    <col min="8195" max="8195" width="33.5703125" style="37" customWidth="1"/>
    <col min="8196" max="8196" width="11.140625" style="37" customWidth="1"/>
    <col min="8197" max="8446" width="11.42578125" style="37"/>
    <col min="8447" max="8447" width="5.42578125" style="37" customWidth="1"/>
    <col min="8448" max="8448" width="25.42578125" style="37" customWidth="1"/>
    <col min="8449" max="8449" width="9.140625" style="37" customWidth="1"/>
    <col min="8450" max="8450" width="8.42578125" style="37" customWidth="1"/>
    <col min="8451" max="8451" width="33.5703125" style="37" customWidth="1"/>
    <col min="8452" max="8452" width="11.140625" style="37" customWidth="1"/>
    <col min="8453" max="8702" width="11.42578125" style="37"/>
    <col min="8703" max="8703" width="5.42578125" style="37" customWidth="1"/>
    <col min="8704" max="8704" width="25.42578125" style="37" customWidth="1"/>
    <col min="8705" max="8705" width="9.140625" style="37" customWidth="1"/>
    <col min="8706" max="8706" width="8.42578125" style="37" customWidth="1"/>
    <col min="8707" max="8707" width="33.5703125" style="37" customWidth="1"/>
    <col min="8708" max="8708" width="11.140625" style="37" customWidth="1"/>
    <col min="8709" max="8958" width="11.42578125" style="37"/>
    <col min="8959" max="8959" width="5.42578125" style="37" customWidth="1"/>
    <col min="8960" max="8960" width="25.42578125" style="37" customWidth="1"/>
    <col min="8961" max="8961" width="9.140625" style="37" customWidth="1"/>
    <col min="8962" max="8962" width="8.42578125" style="37" customWidth="1"/>
    <col min="8963" max="8963" width="33.5703125" style="37" customWidth="1"/>
    <col min="8964" max="8964" width="11.140625" style="37" customWidth="1"/>
    <col min="8965" max="9214" width="11.42578125" style="37"/>
    <col min="9215" max="9215" width="5.42578125" style="37" customWidth="1"/>
    <col min="9216" max="9216" width="25.42578125" style="37" customWidth="1"/>
    <col min="9217" max="9217" width="9.140625" style="37" customWidth="1"/>
    <col min="9218" max="9218" width="8.42578125" style="37" customWidth="1"/>
    <col min="9219" max="9219" width="33.5703125" style="37" customWidth="1"/>
    <col min="9220" max="9220" width="11.140625" style="37" customWidth="1"/>
    <col min="9221" max="9470" width="11.42578125" style="37"/>
    <col min="9471" max="9471" width="5.42578125" style="37" customWidth="1"/>
    <col min="9472" max="9472" width="25.42578125" style="37" customWidth="1"/>
    <col min="9473" max="9473" width="9.140625" style="37" customWidth="1"/>
    <col min="9474" max="9474" width="8.42578125" style="37" customWidth="1"/>
    <col min="9475" max="9475" width="33.5703125" style="37" customWidth="1"/>
    <col min="9476" max="9476" width="11.140625" style="37" customWidth="1"/>
    <col min="9477" max="9726" width="11.42578125" style="37"/>
    <col min="9727" max="9727" width="5.42578125" style="37" customWidth="1"/>
    <col min="9728" max="9728" width="25.42578125" style="37" customWidth="1"/>
    <col min="9729" max="9729" width="9.140625" style="37" customWidth="1"/>
    <col min="9730" max="9730" width="8.42578125" style="37" customWidth="1"/>
    <col min="9731" max="9731" width="33.5703125" style="37" customWidth="1"/>
    <col min="9732" max="9732" width="11.140625" style="37" customWidth="1"/>
    <col min="9733" max="9982" width="11.42578125" style="37"/>
    <col min="9983" max="9983" width="5.42578125" style="37" customWidth="1"/>
    <col min="9984" max="9984" width="25.42578125" style="37" customWidth="1"/>
    <col min="9985" max="9985" width="9.140625" style="37" customWidth="1"/>
    <col min="9986" max="9986" width="8.42578125" style="37" customWidth="1"/>
    <col min="9987" max="9987" width="33.5703125" style="37" customWidth="1"/>
    <col min="9988" max="9988" width="11.140625" style="37" customWidth="1"/>
    <col min="9989" max="10238" width="11.42578125" style="37"/>
    <col min="10239" max="10239" width="5.42578125" style="37" customWidth="1"/>
    <col min="10240" max="10240" width="25.42578125" style="37" customWidth="1"/>
    <col min="10241" max="10241" width="9.140625" style="37" customWidth="1"/>
    <col min="10242" max="10242" width="8.42578125" style="37" customWidth="1"/>
    <col min="10243" max="10243" width="33.5703125" style="37" customWidth="1"/>
    <col min="10244" max="10244" width="11.140625" style="37" customWidth="1"/>
    <col min="10245" max="10494" width="11.42578125" style="37"/>
    <col min="10495" max="10495" width="5.42578125" style="37" customWidth="1"/>
    <col min="10496" max="10496" width="25.42578125" style="37" customWidth="1"/>
    <col min="10497" max="10497" width="9.140625" style="37" customWidth="1"/>
    <col min="10498" max="10498" width="8.42578125" style="37" customWidth="1"/>
    <col min="10499" max="10499" width="33.5703125" style="37" customWidth="1"/>
    <col min="10500" max="10500" width="11.140625" style="37" customWidth="1"/>
    <col min="10501" max="10750" width="11.42578125" style="37"/>
    <col min="10751" max="10751" width="5.42578125" style="37" customWidth="1"/>
    <col min="10752" max="10752" width="25.42578125" style="37" customWidth="1"/>
    <col min="10753" max="10753" width="9.140625" style="37" customWidth="1"/>
    <col min="10754" max="10754" width="8.42578125" style="37" customWidth="1"/>
    <col min="10755" max="10755" width="33.5703125" style="37" customWidth="1"/>
    <col min="10756" max="10756" width="11.140625" style="37" customWidth="1"/>
    <col min="10757" max="11006" width="11.42578125" style="37"/>
    <col min="11007" max="11007" width="5.42578125" style="37" customWidth="1"/>
    <col min="11008" max="11008" width="25.42578125" style="37" customWidth="1"/>
    <col min="11009" max="11009" width="9.140625" style="37" customWidth="1"/>
    <col min="11010" max="11010" width="8.42578125" style="37" customWidth="1"/>
    <col min="11011" max="11011" width="33.5703125" style="37" customWidth="1"/>
    <col min="11012" max="11012" width="11.140625" style="37" customWidth="1"/>
    <col min="11013" max="11262" width="11.42578125" style="37"/>
    <col min="11263" max="11263" width="5.42578125" style="37" customWidth="1"/>
    <col min="11264" max="11264" width="25.42578125" style="37" customWidth="1"/>
    <col min="11265" max="11265" width="9.140625" style="37" customWidth="1"/>
    <col min="11266" max="11266" width="8.42578125" style="37" customWidth="1"/>
    <col min="11267" max="11267" width="33.5703125" style="37" customWidth="1"/>
    <col min="11268" max="11268" width="11.140625" style="37" customWidth="1"/>
    <col min="11269" max="11518" width="11.42578125" style="37"/>
    <col min="11519" max="11519" width="5.42578125" style="37" customWidth="1"/>
    <col min="11520" max="11520" width="25.42578125" style="37" customWidth="1"/>
    <col min="11521" max="11521" width="9.140625" style="37" customWidth="1"/>
    <col min="11522" max="11522" width="8.42578125" style="37" customWidth="1"/>
    <col min="11523" max="11523" width="33.5703125" style="37" customWidth="1"/>
    <col min="11524" max="11524" width="11.140625" style="37" customWidth="1"/>
    <col min="11525" max="11774" width="11.42578125" style="37"/>
    <col min="11775" max="11775" width="5.42578125" style="37" customWidth="1"/>
    <col min="11776" max="11776" width="25.42578125" style="37" customWidth="1"/>
    <col min="11777" max="11777" width="9.140625" style="37" customWidth="1"/>
    <col min="11778" max="11778" width="8.42578125" style="37" customWidth="1"/>
    <col min="11779" max="11779" width="33.5703125" style="37" customWidth="1"/>
    <col min="11780" max="11780" width="11.140625" style="37" customWidth="1"/>
    <col min="11781" max="12030" width="11.42578125" style="37"/>
    <col min="12031" max="12031" width="5.42578125" style="37" customWidth="1"/>
    <col min="12032" max="12032" width="25.42578125" style="37" customWidth="1"/>
    <col min="12033" max="12033" width="9.140625" style="37" customWidth="1"/>
    <col min="12034" max="12034" width="8.42578125" style="37" customWidth="1"/>
    <col min="12035" max="12035" width="33.5703125" style="37" customWidth="1"/>
    <col min="12036" max="12036" width="11.140625" style="37" customWidth="1"/>
    <col min="12037" max="12286" width="11.42578125" style="37"/>
    <col min="12287" max="12287" width="5.42578125" style="37" customWidth="1"/>
    <col min="12288" max="12288" width="25.42578125" style="37" customWidth="1"/>
    <col min="12289" max="12289" width="9.140625" style="37" customWidth="1"/>
    <col min="12290" max="12290" width="8.42578125" style="37" customWidth="1"/>
    <col min="12291" max="12291" width="33.5703125" style="37" customWidth="1"/>
    <col min="12292" max="12292" width="11.140625" style="37" customWidth="1"/>
    <col min="12293" max="12542" width="11.42578125" style="37"/>
    <col min="12543" max="12543" width="5.42578125" style="37" customWidth="1"/>
    <col min="12544" max="12544" width="25.42578125" style="37" customWidth="1"/>
    <col min="12545" max="12545" width="9.140625" style="37" customWidth="1"/>
    <col min="12546" max="12546" width="8.42578125" style="37" customWidth="1"/>
    <col min="12547" max="12547" width="33.5703125" style="37" customWidth="1"/>
    <col min="12548" max="12548" width="11.140625" style="37" customWidth="1"/>
    <col min="12549" max="12798" width="11.42578125" style="37"/>
    <col min="12799" max="12799" width="5.42578125" style="37" customWidth="1"/>
    <col min="12800" max="12800" width="25.42578125" style="37" customWidth="1"/>
    <col min="12801" max="12801" width="9.140625" style="37" customWidth="1"/>
    <col min="12802" max="12802" width="8.42578125" style="37" customWidth="1"/>
    <col min="12803" max="12803" width="33.5703125" style="37" customWidth="1"/>
    <col min="12804" max="12804" width="11.140625" style="37" customWidth="1"/>
    <col min="12805" max="13054" width="11.42578125" style="37"/>
    <col min="13055" max="13055" width="5.42578125" style="37" customWidth="1"/>
    <col min="13056" max="13056" width="25.42578125" style="37" customWidth="1"/>
    <col min="13057" max="13057" width="9.140625" style="37" customWidth="1"/>
    <col min="13058" max="13058" width="8.42578125" style="37" customWidth="1"/>
    <col min="13059" max="13059" width="33.5703125" style="37" customWidth="1"/>
    <col min="13060" max="13060" width="11.140625" style="37" customWidth="1"/>
    <col min="13061" max="13310" width="11.42578125" style="37"/>
    <col min="13311" max="13311" width="5.42578125" style="37" customWidth="1"/>
    <col min="13312" max="13312" width="25.42578125" style="37" customWidth="1"/>
    <col min="13313" max="13313" width="9.140625" style="37" customWidth="1"/>
    <col min="13314" max="13314" width="8.42578125" style="37" customWidth="1"/>
    <col min="13315" max="13315" width="33.5703125" style="37" customWidth="1"/>
    <col min="13316" max="13316" width="11.140625" style="37" customWidth="1"/>
    <col min="13317" max="13566" width="11.42578125" style="37"/>
    <col min="13567" max="13567" width="5.42578125" style="37" customWidth="1"/>
    <col min="13568" max="13568" width="25.42578125" style="37" customWidth="1"/>
    <col min="13569" max="13569" width="9.140625" style="37" customWidth="1"/>
    <col min="13570" max="13570" width="8.42578125" style="37" customWidth="1"/>
    <col min="13571" max="13571" width="33.5703125" style="37" customWidth="1"/>
    <col min="13572" max="13572" width="11.140625" style="37" customWidth="1"/>
    <col min="13573" max="13822" width="11.42578125" style="37"/>
    <col min="13823" max="13823" width="5.42578125" style="37" customWidth="1"/>
    <col min="13824" max="13824" width="25.42578125" style="37" customWidth="1"/>
    <col min="13825" max="13825" width="9.140625" style="37" customWidth="1"/>
    <col min="13826" max="13826" width="8.42578125" style="37" customWidth="1"/>
    <col min="13827" max="13827" width="33.5703125" style="37" customWidth="1"/>
    <col min="13828" max="13828" width="11.140625" style="37" customWidth="1"/>
    <col min="13829" max="14078" width="11.42578125" style="37"/>
    <col min="14079" max="14079" width="5.42578125" style="37" customWidth="1"/>
    <col min="14080" max="14080" width="25.42578125" style="37" customWidth="1"/>
    <col min="14081" max="14081" width="9.140625" style="37" customWidth="1"/>
    <col min="14082" max="14082" width="8.42578125" style="37" customWidth="1"/>
    <col min="14083" max="14083" width="33.5703125" style="37" customWidth="1"/>
    <col min="14084" max="14084" width="11.140625" style="37" customWidth="1"/>
    <col min="14085" max="14334" width="11.42578125" style="37"/>
    <col min="14335" max="14335" width="5.42578125" style="37" customWidth="1"/>
    <col min="14336" max="14336" width="25.42578125" style="37" customWidth="1"/>
    <col min="14337" max="14337" width="9.140625" style="37" customWidth="1"/>
    <col min="14338" max="14338" width="8.42578125" style="37" customWidth="1"/>
    <col min="14339" max="14339" width="33.5703125" style="37" customWidth="1"/>
    <col min="14340" max="14340" width="11.140625" style="37" customWidth="1"/>
    <col min="14341" max="14590" width="11.42578125" style="37"/>
    <col min="14591" max="14591" width="5.42578125" style="37" customWidth="1"/>
    <col min="14592" max="14592" width="25.42578125" style="37" customWidth="1"/>
    <col min="14593" max="14593" width="9.140625" style="37" customWidth="1"/>
    <col min="14594" max="14594" width="8.42578125" style="37" customWidth="1"/>
    <col min="14595" max="14595" width="33.5703125" style="37" customWidth="1"/>
    <col min="14596" max="14596" width="11.140625" style="37" customWidth="1"/>
    <col min="14597" max="14846" width="11.42578125" style="37"/>
    <col min="14847" max="14847" width="5.42578125" style="37" customWidth="1"/>
    <col min="14848" max="14848" width="25.42578125" style="37" customWidth="1"/>
    <col min="14849" max="14849" width="9.140625" style="37" customWidth="1"/>
    <col min="14850" max="14850" width="8.42578125" style="37" customWidth="1"/>
    <col min="14851" max="14851" width="33.5703125" style="37" customWidth="1"/>
    <col min="14852" max="14852" width="11.140625" style="37" customWidth="1"/>
    <col min="14853" max="15102" width="11.42578125" style="37"/>
    <col min="15103" max="15103" width="5.42578125" style="37" customWidth="1"/>
    <col min="15104" max="15104" width="25.42578125" style="37" customWidth="1"/>
    <col min="15105" max="15105" width="9.140625" style="37" customWidth="1"/>
    <col min="15106" max="15106" width="8.42578125" style="37" customWidth="1"/>
    <col min="15107" max="15107" width="33.5703125" style="37" customWidth="1"/>
    <col min="15108" max="15108" width="11.140625" style="37" customWidth="1"/>
    <col min="15109" max="15358" width="11.42578125" style="37"/>
    <col min="15359" max="15359" width="5.42578125" style="37" customWidth="1"/>
    <col min="15360" max="15360" width="25.42578125" style="37" customWidth="1"/>
    <col min="15361" max="15361" width="9.140625" style="37" customWidth="1"/>
    <col min="15362" max="15362" width="8.42578125" style="37" customWidth="1"/>
    <col min="15363" max="15363" width="33.5703125" style="37" customWidth="1"/>
    <col min="15364" max="15364" width="11.140625" style="37" customWidth="1"/>
    <col min="15365" max="15614" width="11.42578125" style="37"/>
    <col min="15615" max="15615" width="5.42578125" style="37" customWidth="1"/>
    <col min="15616" max="15616" width="25.42578125" style="37" customWidth="1"/>
    <col min="15617" max="15617" width="9.140625" style="37" customWidth="1"/>
    <col min="15618" max="15618" width="8.42578125" style="37" customWidth="1"/>
    <col min="15619" max="15619" width="33.5703125" style="37" customWidth="1"/>
    <col min="15620" max="15620" width="11.140625" style="37" customWidth="1"/>
    <col min="15621" max="15870" width="11.42578125" style="37"/>
    <col min="15871" max="15871" width="5.42578125" style="37" customWidth="1"/>
    <col min="15872" max="15872" width="25.42578125" style="37" customWidth="1"/>
    <col min="15873" max="15873" width="9.140625" style="37" customWidth="1"/>
    <col min="15874" max="15874" width="8.42578125" style="37" customWidth="1"/>
    <col min="15875" max="15875" width="33.5703125" style="37" customWidth="1"/>
    <col min="15876" max="15876" width="11.140625" style="37" customWidth="1"/>
    <col min="15877" max="16126" width="11.42578125" style="37"/>
    <col min="16127" max="16127" width="5.42578125" style="37" customWidth="1"/>
    <col min="16128" max="16128" width="25.42578125" style="37" customWidth="1"/>
    <col min="16129" max="16129" width="9.140625" style="37" customWidth="1"/>
    <col min="16130" max="16130" width="8.42578125" style="37" customWidth="1"/>
    <col min="16131" max="16131" width="33.5703125" style="37" customWidth="1"/>
    <col min="16132" max="16132" width="11.140625" style="37" customWidth="1"/>
    <col min="16133" max="16384" width="11.42578125" style="37"/>
  </cols>
  <sheetData>
    <row r="1" spans="1:9" ht="15" customHeight="1" x14ac:dyDescent="0.3">
      <c r="I1" s="2" t="s">
        <v>0</v>
      </c>
    </row>
    <row r="2" spans="1:9" ht="15" customHeight="1" x14ac:dyDescent="0.3">
      <c r="I2" s="3" t="s">
        <v>1</v>
      </c>
    </row>
    <row r="3" spans="1:9" ht="15" customHeight="1" x14ac:dyDescent="0.3"/>
    <row r="4" spans="1:9" s="39" customFormat="1" ht="15" customHeight="1" x14ac:dyDescent="0.25">
      <c r="A4" s="38"/>
    </row>
    <row r="5" spans="1:9" ht="15" customHeight="1" x14ac:dyDescent="0.3">
      <c r="A5" s="40" t="s">
        <v>100</v>
      </c>
      <c r="B5" s="41"/>
      <c r="C5" s="41"/>
      <c r="D5" s="41"/>
      <c r="E5" s="41"/>
      <c r="F5" s="41"/>
      <c r="G5" s="41"/>
      <c r="H5" s="41"/>
      <c r="I5" s="42"/>
    </row>
    <row r="6" spans="1:9" ht="7.5" customHeight="1" x14ac:dyDescent="0.3">
      <c r="A6" s="43"/>
      <c r="B6" s="43"/>
      <c r="C6" s="43"/>
      <c r="D6" s="43"/>
      <c r="E6" s="43"/>
      <c r="F6" s="43"/>
      <c r="G6" s="43"/>
      <c r="H6" s="43"/>
      <c r="I6" s="43"/>
    </row>
    <row r="7" spans="1:9" ht="19.5" customHeight="1" x14ac:dyDescent="0.3">
      <c r="A7" s="44" t="s">
        <v>39</v>
      </c>
      <c r="B7" s="44" t="s">
        <v>40</v>
      </c>
      <c r="C7" s="44">
        <v>2013</v>
      </c>
      <c r="D7" s="44">
        <v>2014</v>
      </c>
      <c r="E7" s="44">
        <v>2015</v>
      </c>
      <c r="F7" s="44">
        <v>2016</v>
      </c>
      <c r="G7" s="44">
        <v>2017</v>
      </c>
      <c r="H7" s="44">
        <v>2018</v>
      </c>
      <c r="I7" s="44">
        <v>2019</v>
      </c>
    </row>
    <row r="8" spans="1:9" ht="4.5" customHeight="1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ht="15" customHeight="1" x14ac:dyDescent="0.3">
      <c r="A9" s="45" t="s">
        <v>41</v>
      </c>
      <c r="B9" s="46"/>
      <c r="C9" s="46"/>
      <c r="D9" s="46"/>
      <c r="E9" s="46"/>
      <c r="F9" s="46"/>
      <c r="G9" s="46"/>
      <c r="H9" s="46"/>
      <c r="I9" s="47"/>
    </row>
    <row r="10" spans="1:9" ht="30" customHeight="1" x14ac:dyDescent="0.3">
      <c r="A10" s="49">
        <v>1</v>
      </c>
      <c r="B10" s="128" t="s">
        <v>42</v>
      </c>
      <c r="C10" s="50">
        <f>capacitacion!B8</f>
        <v>52026</v>
      </c>
      <c r="D10" s="50">
        <f>capacitacion!B9</f>
        <v>53944</v>
      </c>
      <c r="E10" s="51">
        <f>NacionalCobertura79113236[[#This Row],[Valor]]</f>
        <v>16285</v>
      </c>
      <c r="F10" s="51">
        <f>capacitacion!B11</f>
        <v>13454</v>
      </c>
      <c r="G10" s="51">
        <f>capacitacion!B12</f>
        <v>16445</v>
      </c>
      <c r="H10" s="51">
        <f>capacitacion!B13</f>
        <v>10909</v>
      </c>
      <c r="I10" s="51">
        <f>capacitacion!B14</f>
        <v>14940</v>
      </c>
    </row>
    <row r="11" spans="1:9" ht="30" customHeight="1" x14ac:dyDescent="0.3">
      <c r="A11" s="48">
        <v>2</v>
      </c>
      <c r="B11" s="129" t="s">
        <v>43</v>
      </c>
      <c r="C11" s="50">
        <f>servtec!B8</f>
        <v>2938</v>
      </c>
      <c r="D11" s="50">
        <f>servtec!B9</f>
        <v>3208</v>
      </c>
      <c r="E11" s="51">
        <f>servtec!B10</f>
        <v>3260</v>
      </c>
      <c r="F11" s="51">
        <f>NacionalCobertura791132369[[#This Row],[Valor]]</f>
        <v>3085</v>
      </c>
      <c r="G11" s="51">
        <f>servtec!B12</f>
        <v>3250</v>
      </c>
      <c r="H11" s="51">
        <f>servtec!B13</f>
        <v>3058</v>
      </c>
      <c r="I11" s="51">
        <f>servtec!B14</f>
        <v>4150</v>
      </c>
    </row>
    <row r="12" spans="1:9" ht="30" customHeight="1" x14ac:dyDescent="0.3">
      <c r="A12" s="54">
        <v>3</v>
      </c>
      <c r="B12" s="130" t="s">
        <v>44</v>
      </c>
      <c r="C12" s="50"/>
      <c r="D12" s="50"/>
      <c r="E12" s="51"/>
      <c r="F12" s="51"/>
      <c r="G12" s="51">
        <f>certificación!B8</f>
        <v>10459</v>
      </c>
      <c r="H12" s="51">
        <f>certificación!B9</f>
        <v>7534</v>
      </c>
      <c r="I12" s="51">
        <f>certificación!B10</f>
        <v>10751</v>
      </c>
    </row>
    <row r="13" spans="1:9" ht="30" customHeight="1" x14ac:dyDescent="0.3">
      <c r="A13" s="55">
        <v>4</v>
      </c>
      <c r="B13" s="131" t="s">
        <v>45</v>
      </c>
      <c r="C13" s="52">
        <f>becas_ext!B8</f>
        <v>0.8</v>
      </c>
      <c r="D13" s="52">
        <f>becas_ext!B9</f>
        <v>1.2</v>
      </c>
      <c r="E13" s="53">
        <f>becas_ext!B10</f>
        <v>0.9</v>
      </c>
      <c r="F13" s="53">
        <f>becas_ext!B11</f>
        <v>0.5</v>
      </c>
      <c r="G13" s="53">
        <f>becas_ext!B12</f>
        <v>0.6</v>
      </c>
      <c r="H13" s="53">
        <f>NacionalCobertura7911323612[[#This Row],[Valor]]</f>
        <v>0.4</v>
      </c>
      <c r="I13" s="53">
        <f>becas_ext!B14</f>
        <v>2.6</v>
      </c>
    </row>
    <row r="14" spans="1:9" ht="9" customHeight="1" x14ac:dyDescent="0.3">
      <c r="A14" s="56"/>
      <c r="B14" s="57"/>
      <c r="C14" s="58"/>
      <c r="D14" s="59"/>
      <c r="E14" s="60"/>
      <c r="F14" s="60"/>
      <c r="G14" s="60"/>
      <c r="H14" s="60"/>
      <c r="I14" s="60"/>
    </row>
    <row r="15" spans="1:9" ht="15" customHeight="1" x14ac:dyDescent="0.3">
      <c r="A15" s="61" t="s">
        <v>46</v>
      </c>
      <c r="B15" s="62"/>
      <c r="C15" s="62"/>
      <c r="D15" s="62"/>
      <c r="E15" s="62"/>
      <c r="F15" s="62"/>
      <c r="G15" s="62"/>
      <c r="H15" s="62"/>
      <c r="I15" s="63"/>
    </row>
    <row r="16" spans="1:9" ht="35.1" customHeight="1" x14ac:dyDescent="0.3">
      <c r="A16" s="132">
        <v>5</v>
      </c>
      <c r="B16" s="133" t="s">
        <v>47</v>
      </c>
      <c r="C16" s="52">
        <f>cd!D10</f>
        <v>28.465960869301167</v>
      </c>
      <c r="D16" s="52">
        <f>cd!D11</f>
        <v>30.206791112117926</v>
      </c>
      <c r="E16" s="52">
        <f>cd!D12</f>
        <v>22.962030000399984</v>
      </c>
      <c r="F16" s="52">
        <f>cd!D13</f>
        <v>22.21060725203926</v>
      </c>
      <c r="G16" s="52">
        <f>cd!D14</f>
        <v>29.528037240986592</v>
      </c>
      <c r="H16" s="52">
        <f>cd!D15</f>
        <v>23.557562026616583</v>
      </c>
      <c r="I16" s="52">
        <f>cd!D16</f>
        <v>28.006993994627145</v>
      </c>
    </row>
    <row r="17" spans="1:9" ht="35.1" customHeight="1" x14ac:dyDescent="0.3">
      <c r="A17" s="134">
        <v>6</v>
      </c>
      <c r="B17" s="135" t="s">
        <v>48</v>
      </c>
      <c r="C17" s="52">
        <f>eprt!D10</f>
        <v>94.221060629802764</v>
      </c>
      <c r="D17" s="52">
        <f>eprt!D11</f>
        <v>93.091923898765444</v>
      </c>
      <c r="E17" s="52">
        <f>eprt!D12</f>
        <v>100.34890386936584</v>
      </c>
      <c r="F17" s="52">
        <f>eprt!D13</f>
        <v>98.379853609709301</v>
      </c>
      <c r="G17" s="52">
        <f>eprt!D14</f>
        <v>99.559880786053796</v>
      </c>
      <c r="H17" s="52">
        <f>eprt!D15</f>
        <v>98.790016892856627</v>
      </c>
      <c r="I17" s="52">
        <f>eprt!D16</f>
        <v>99.491232695957251</v>
      </c>
    </row>
    <row r="18" spans="1:9" ht="39" customHeight="1" x14ac:dyDescent="0.3">
      <c r="A18" s="132">
        <v>7</v>
      </c>
      <c r="B18" s="133" t="s">
        <v>49</v>
      </c>
      <c r="C18" s="52">
        <f>epr!D10</f>
        <v>102.39640452898615</v>
      </c>
      <c r="D18" s="52">
        <f>epr!D11</f>
        <v>99.953858750421432</v>
      </c>
      <c r="E18" s="52">
        <f>epr!D12</f>
        <v>100</v>
      </c>
      <c r="F18" s="52">
        <f>epr!D13</f>
        <v>100</v>
      </c>
      <c r="G18" s="52">
        <f>epr!D14</f>
        <v>100</v>
      </c>
      <c r="H18" s="52">
        <f>epr!D15</f>
        <v>100</v>
      </c>
      <c r="I18" s="52">
        <f>epr!D16</f>
        <v>100</v>
      </c>
    </row>
    <row r="19" spans="1:9" ht="41.25" customHeight="1" x14ac:dyDescent="0.3">
      <c r="A19" s="134">
        <v>8</v>
      </c>
      <c r="B19" s="135" t="s">
        <v>50</v>
      </c>
      <c r="C19" s="127">
        <f>egc!D10</f>
        <v>94.221060629802764</v>
      </c>
      <c r="D19" s="127">
        <f>egc!D11</f>
        <v>93.091923898765444</v>
      </c>
      <c r="E19" s="127">
        <f>egc!D12</f>
        <v>100.34890386936584</v>
      </c>
      <c r="F19" s="127">
        <f>egc!D13</f>
        <v>98.309197996630587</v>
      </c>
      <c r="G19" s="127">
        <f>egc!D14</f>
        <v>99.559880786053796</v>
      </c>
      <c r="H19" s="127">
        <f>egc!D15</f>
        <v>98.790016892856627</v>
      </c>
      <c r="I19" s="127">
        <f>egc!D16</f>
        <v>99.491232695957251</v>
      </c>
    </row>
    <row r="20" spans="1:9" ht="40.5" customHeight="1" x14ac:dyDescent="0.3">
      <c r="A20" s="132">
        <v>9</v>
      </c>
      <c r="B20" s="133" t="s">
        <v>51</v>
      </c>
      <c r="C20" s="52" t="s">
        <v>101</v>
      </c>
      <c r="D20" s="127" t="s">
        <v>101</v>
      </c>
      <c r="E20" s="127" t="s">
        <v>101</v>
      </c>
      <c r="F20" s="52">
        <v>100</v>
      </c>
      <c r="G20" s="127" t="s">
        <v>101</v>
      </c>
      <c r="H20" s="127" t="s">
        <v>101</v>
      </c>
      <c r="I20" s="127" t="s">
        <v>101</v>
      </c>
    </row>
    <row r="21" spans="1:9" ht="35.1" customHeight="1" x14ac:dyDescent="0.3">
      <c r="A21" s="134">
        <v>10</v>
      </c>
      <c r="B21" s="135" t="s">
        <v>52</v>
      </c>
      <c r="C21" s="52">
        <f>auto!D10</f>
        <v>4.4142322810286139</v>
      </c>
      <c r="D21" s="52">
        <f>auto!D11</f>
        <v>6.7483885146894798</v>
      </c>
      <c r="E21" s="52">
        <f>auto!D12</f>
        <v>6.5421018173703827</v>
      </c>
      <c r="F21" s="52">
        <f>auto!D13</f>
        <v>1.5931201754241862</v>
      </c>
      <c r="G21" s="52">
        <f>auto!D14</f>
        <v>0.95265043499825319</v>
      </c>
      <c r="H21" s="52">
        <f>auto!D15</f>
        <v>0.61332589908001101</v>
      </c>
      <c r="I21" s="52">
        <f>auto!D16</f>
        <v>1.1947013235762418</v>
      </c>
    </row>
    <row r="22" spans="1:9" ht="35.1" customHeight="1" x14ac:dyDescent="0.3">
      <c r="A22" s="132">
        <v>11</v>
      </c>
      <c r="B22" s="133" t="s">
        <v>53</v>
      </c>
      <c r="C22" s="52">
        <f>capip!D10</f>
        <v>133.21967066427922</v>
      </c>
      <c r="D22" s="52">
        <f>capip!D11</f>
        <v>94.574509925686726</v>
      </c>
      <c r="E22" s="52">
        <f>capip!D12</f>
        <v>54.08778945048963</v>
      </c>
      <c r="F22" s="52">
        <f>capip!D13</f>
        <v>135.03338585711353</v>
      </c>
      <c r="G22" s="52">
        <f>capip!D14</f>
        <v>309.37914761834537</v>
      </c>
      <c r="H22" s="52">
        <f>capip!D15</f>
        <v>217.50403116368915</v>
      </c>
      <c r="I22" s="52">
        <f>capip!D16</f>
        <v>106.69280544288301</v>
      </c>
    </row>
    <row r="23" spans="1:9" ht="45" customHeight="1" x14ac:dyDescent="0.3">
      <c r="A23" s="134">
        <v>12</v>
      </c>
      <c r="B23" s="135" t="s">
        <v>54</v>
      </c>
      <c r="C23" s="52">
        <f>cnpr!D10</f>
        <v>94.221060629802764</v>
      </c>
      <c r="D23" s="52">
        <f>cnpr!D11</f>
        <v>93.091923898765444</v>
      </c>
      <c r="E23" s="52">
        <f>cnpr!D13</f>
        <v>98.379853609709301</v>
      </c>
      <c r="F23" s="52">
        <f>cnpr!D14</f>
        <v>99.559880786053796</v>
      </c>
      <c r="G23" s="52">
        <f>cnpr!D14</f>
        <v>99.559880786053796</v>
      </c>
      <c r="H23" s="52">
        <f>cnpr!D15</f>
        <v>98.790016892856627</v>
      </c>
      <c r="I23" s="52">
        <f>cnpr!D16</f>
        <v>99.491232695957251</v>
      </c>
    </row>
    <row r="24" spans="1:9" ht="18" x14ac:dyDescent="0.35">
      <c r="A24" s="64"/>
      <c r="B24" s="65"/>
      <c r="C24" s="66"/>
      <c r="D24" s="66"/>
      <c r="E24" s="66"/>
      <c r="F24" s="66"/>
      <c r="G24" s="66"/>
      <c r="H24" s="66"/>
      <c r="I24" s="66"/>
    </row>
  </sheetData>
  <printOptions horizontalCentered="1"/>
  <pageMargins left="0.31496062992125984" right="0.31496062992125984" top="0.55118110236220474" bottom="0.55118110236220474" header="0.31496062992125984" footer="0.31496062992125984"/>
  <pageSetup orientation="portrait" r:id="rId1"/>
  <headerFooter>
    <oddFooter>&amp;C&amp;"Montserrat,Normal"&amp;8Página &amp;P</oddFooter>
  </headerFooter>
  <rowBreaks count="1" manualBreakCount="1">
    <brk id="1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F15" sqref="F15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25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9" customFormat="1" ht="40.5" x14ac:dyDescent="0.25">
      <c r="A8" s="34" t="s">
        <v>4</v>
      </c>
      <c r="B8" s="21" t="s">
        <v>24</v>
      </c>
      <c r="C8" s="21" t="s">
        <v>23</v>
      </c>
      <c r="D8" s="21" t="s">
        <v>22</v>
      </c>
      <c r="E8" s="31"/>
      <c r="F8" s="10"/>
      <c r="G8" s="10"/>
      <c r="H8" s="10"/>
      <c r="I8" s="10"/>
      <c r="J8" s="10"/>
      <c r="K8" s="10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0</v>
      </c>
      <c r="C10" s="23">
        <v>0</v>
      </c>
      <c r="D10" s="32"/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0</v>
      </c>
      <c r="C11" s="25">
        <v>0</v>
      </c>
      <c r="D11" s="33"/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0</v>
      </c>
      <c r="C12" s="23">
        <v>0</v>
      </c>
      <c r="D12" s="32"/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16031.3</v>
      </c>
      <c r="C13" s="25">
        <v>16031.3</v>
      </c>
      <c r="D13" s="33">
        <v>100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0</v>
      </c>
      <c r="C14" s="23">
        <v>0</v>
      </c>
      <c r="D14" s="32"/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0</v>
      </c>
      <c r="C15" s="25">
        <v>0</v>
      </c>
      <c r="D15" s="33"/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0</v>
      </c>
      <c r="C16" s="23">
        <v>0</v>
      </c>
      <c r="D16" s="32"/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0</v>
      </c>
      <c r="C18" s="18">
        <f>C16-C15</f>
        <v>0</v>
      </c>
      <c r="D18" s="18">
        <f>D16-D15</f>
        <v>0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Presupuesto Reprogramado
(Gasto de Inversión)</v>
      </c>
      <c r="C20" t="str">
        <f>C8</f>
        <v>Presupuesto Ejercido (Gasto de Inversión)</v>
      </c>
      <c r="D20" s="27" t="str">
        <f>D8</f>
        <v>Evolución del Gasto de Inversión</v>
      </c>
      <c r="E20"/>
      <c r="F20"/>
      <c r="G20"/>
      <c r="H20"/>
      <c r="I20"/>
      <c r="J20"/>
      <c r="K20"/>
    </row>
    <row r="21" spans="1:11" ht="15" x14ac:dyDescent="0.25">
      <c r="A21">
        <f t="shared" ref="A21:D27" si="0">A10</f>
        <v>2013</v>
      </c>
      <c r="B21">
        <f t="shared" si="0"/>
        <v>0</v>
      </c>
      <c r="C21">
        <f t="shared" si="0"/>
        <v>0</v>
      </c>
      <c r="D21">
        <f t="shared" si="0"/>
        <v>0</v>
      </c>
      <c r="E21"/>
      <c r="F21"/>
      <c r="G21"/>
      <c r="H21"/>
      <c r="I21"/>
      <c r="J21"/>
      <c r="K21"/>
    </row>
    <row r="22" spans="1:11" ht="15" x14ac:dyDescent="0.25">
      <c r="A22">
        <f t="shared" si="0"/>
        <v>2014</v>
      </c>
      <c r="B22">
        <f t="shared" si="0"/>
        <v>0</v>
      </c>
      <c r="C22">
        <f t="shared" si="0"/>
        <v>0</v>
      </c>
      <c r="D22">
        <f t="shared" si="0"/>
        <v>0</v>
      </c>
      <c r="E22"/>
      <c r="F22"/>
      <c r="G22"/>
      <c r="H22"/>
      <c r="I22"/>
      <c r="J22"/>
      <c r="K22"/>
    </row>
    <row r="23" spans="1:11" ht="15" x14ac:dyDescent="0.25">
      <c r="A23">
        <f t="shared" si="0"/>
        <v>2015</v>
      </c>
      <c r="B23">
        <f t="shared" si="0"/>
        <v>0</v>
      </c>
      <c r="C23">
        <f t="shared" si="0"/>
        <v>0</v>
      </c>
      <c r="D23">
        <f t="shared" si="0"/>
        <v>0</v>
      </c>
      <c r="E23"/>
      <c r="F23"/>
      <c r="G23"/>
      <c r="H23"/>
      <c r="I23"/>
      <c r="J23"/>
      <c r="K23"/>
    </row>
    <row r="24" spans="1:11" ht="15" x14ac:dyDescent="0.25">
      <c r="A24">
        <f t="shared" si="0"/>
        <v>2016</v>
      </c>
      <c r="B24">
        <f t="shared" si="0"/>
        <v>16031.3</v>
      </c>
      <c r="C24">
        <f t="shared" si="0"/>
        <v>16031.3</v>
      </c>
      <c r="D24">
        <f t="shared" si="0"/>
        <v>100</v>
      </c>
      <c r="E24"/>
      <c r="F24"/>
      <c r="G24"/>
      <c r="H24"/>
      <c r="I24"/>
      <c r="J24"/>
      <c r="K24"/>
    </row>
    <row r="25" spans="1:11" ht="15" x14ac:dyDescent="0.25">
      <c r="A25">
        <f t="shared" si="0"/>
        <v>2017</v>
      </c>
      <c r="B25">
        <f t="shared" si="0"/>
        <v>0</v>
      </c>
      <c r="C25">
        <f t="shared" si="0"/>
        <v>0</v>
      </c>
      <c r="D25">
        <f t="shared" si="0"/>
        <v>0</v>
      </c>
      <c r="E25"/>
      <c r="F25"/>
      <c r="G25"/>
      <c r="H25"/>
      <c r="I25"/>
      <c r="J25"/>
      <c r="K25"/>
    </row>
    <row r="26" spans="1:11" ht="15" x14ac:dyDescent="0.25">
      <c r="A26">
        <f t="shared" si="0"/>
        <v>2018</v>
      </c>
      <c r="B26">
        <f t="shared" si="0"/>
        <v>0</v>
      </c>
      <c r="C26">
        <f t="shared" si="0"/>
        <v>0</v>
      </c>
      <c r="D26">
        <f t="shared" si="0"/>
        <v>0</v>
      </c>
      <c r="E26"/>
      <c r="F26"/>
      <c r="G26"/>
      <c r="H26"/>
      <c r="I26"/>
      <c r="J26"/>
      <c r="K26"/>
    </row>
    <row r="27" spans="1:11" ht="15" x14ac:dyDescent="0.25">
      <c r="A27">
        <f t="shared" si="0"/>
        <v>2019</v>
      </c>
      <c r="B27">
        <f t="shared" si="0"/>
        <v>0</v>
      </c>
      <c r="C27">
        <f t="shared" si="0"/>
        <v>0</v>
      </c>
      <c r="D27">
        <f t="shared" si="0"/>
        <v>0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F15" sqref="F15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29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9" customFormat="1" ht="27" x14ac:dyDescent="0.25">
      <c r="A8" s="34" t="s">
        <v>4</v>
      </c>
      <c r="B8" s="21" t="s">
        <v>28</v>
      </c>
      <c r="C8" s="21" t="s">
        <v>27</v>
      </c>
      <c r="D8" s="21" t="s">
        <v>26</v>
      </c>
      <c r="E8" s="31"/>
      <c r="F8" s="10"/>
      <c r="G8" s="10"/>
      <c r="H8" s="10"/>
      <c r="I8" s="10"/>
      <c r="J8" s="10"/>
      <c r="K8" s="10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272702.82199999999</v>
      </c>
      <c r="C10" s="23">
        <v>12037.736000000001</v>
      </c>
      <c r="D10" s="32">
        <f>(C10/B10)*100</f>
        <v>4.4142322810286139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314864.8</v>
      </c>
      <c r="C11" s="25">
        <v>21248.3</v>
      </c>
      <c r="D11" s="33">
        <f>(C11/B11)*100</f>
        <v>6.7483885146894798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380021.59999999992</v>
      </c>
      <c r="C12" s="23">
        <v>24861.4</v>
      </c>
      <c r="D12" s="32">
        <f t="shared" ref="D12:D16" si="0">(C12/B12)*100</f>
        <v>6.5421018173703827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377416.60000000003</v>
      </c>
      <c r="C13" s="25">
        <v>6012.7</v>
      </c>
      <c r="D13" s="33">
        <f t="shared" si="0"/>
        <v>1.5931201754241862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340334.69999999995</v>
      </c>
      <c r="C14" s="23">
        <v>3242.2</v>
      </c>
      <c r="D14" s="32">
        <f t="shared" si="0"/>
        <v>0.95265043499825319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340765.00000000006</v>
      </c>
      <c r="C15" s="25">
        <v>2090</v>
      </c>
      <c r="D15" s="33">
        <f t="shared" si="0"/>
        <v>0.61332589908001101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297383.7</v>
      </c>
      <c r="C16" s="23">
        <v>3552.8470000000002</v>
      </c>
      <c r="D16" s="32">
        <f t="shared" si="0"/>
        <v>1.1947013235762418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-43381.300000000047</v>
      </c>
      <c r="C18" s="18">
        <f>C16-C15</f>
        <v>1462.8470000000002</v>
      </c>
      <c r="D18" s="18">
        <f>D16-D15</f>
        <v>0.58137542449623081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Presupuesto Ejercido Total</v>
      </c>
      <c r="C20" t="str">
        <f>C8</f>
        <v>Ingresos Propios ejercidos</v>
      </c>
      <c r="D20" s="27" t="str">
        <f>D8</f>
        <v>Índice de Autofinancimiento</v>
      </c>
      <c r="E20"/>
      <c r="F20"/>
      <c r="G20"/>
      <c r="H20"/>
      <c r="I20"/>
      <c r="J20"/>
      <c r="K20"/>
    </row>
    <row r="21" spans="1:11" ht="15" x14ac:dyDescent="0.25">
      <c r="A21">
        <f t="shared" ref="A21:D27" si="1">A10</f>
        <v>2013</v>
      </c>
      <c r="B21">
        <f t="shared" si="1"/>
        <v>272702.82199999999</v>
      </c>
      <c r="C21">
        <f t="shared" si="1"/>
        <v>12037.736000000001</v>
      </c>
      <c r="D21">
        <f t="shared" si="1"/>
        <v>4.4142322810286139</v>
      </c>
      <c r="E21"/>
      <c r="F21"/>
      <c r="G21"/>
      <c r="H21"/>
      <c r="I21"/>
      <c r="J21"/>
      <c r="K21"/>
    </row>
    <row r="22" spans="1:11" ht="15" x14ac:dyDescent="0.25">
      <c r="A22">
        <f t="shared" si="1"/>
        <v>2014</v>
      </c>
      <c r="B22">
        <f t="shared" si="1"/>
        <v>314864.8</v>
      </c>
      <c r="C22">
        <f t="shared" si="1"/>
        <v>21248.3</v>
      </c>
      <c r="D22">
        <f t="shared" si="1"/>
        <v>6.7483885146894798</v>
      </c>
      <c r="E22"/>
      <c r="F22"/>
      <c r="G22"/>
      <c r="H22"/>
      <c r="I22"/>
      <c r="J22"/>
      <c r="K22"/>
    </row>
    <row r="23" spans="1:11" ht="15" x14ac:dyDescent="0.25">
      <c r="A23">
        <f t="shared" si="1"/>
        <v>2015</v>
      </c>
      <c r="B23">
        <f t="shared" si="1"/>
        <v>380021.59999999992</v>
      </c>
      <c r="C23">
        <f t="shared" si="1"/>
        <v>24861.4</v>
      </c>
      <c r="D23">
        <f t="shared" si="1"/>
        <v>6.5421018173703827</v>
      </c>
      <c r="E23"/>
      <c r="F23"/>
      <c r="G23"/>
      <c r="H23"/>
      <c r="I23"/>
      <c r="J23"/>
      <c r="K23"/>
    </row>
    <row r="24" spans="1:11" ht="15" x14ac:dyDescent="0.25">
      <c r="A24">
        <f t="shared" si="1"/>
        <v>2016</v>
      </c>
      <c r="B24">
        <f t="shared" si="1"/>
        <v>377416.60000000003</v>
      </c>
      <c r="C24">
        <f t="shared" si="1"/>
        <v>6012.7</v>
      </c>
      <c r="D24">
        <f t="shared" si="1"/>
        <v>1.5931201754241862</v>
      </c>
      <c r="E24"/>
      <c r="F24"/>
      <c r="G24"/>
      <c r="H24"/>
      <c r="I24"/>
      <c r="J24"/>
      <c r="K24"/>
    </row>
    <row r="25" spans="1:11" ht="15" x14ac:dyDescent="0.25">
      <c r="A25">
        <f t="shared" si="1"/>
        <v>2017</v>
      </c>
      <c r="B25">
        <f t="shared" si="1"/>
        <v>340334.69999999995</v>
      </c>
      <c r="C25">
        <f t="shared" si="1"/>
        <v>3242.2</v>
      </c>
      <c r="D25">
        <f t="shared" si="1"/>
        <v>0.95265043499825319</v>
      </c>
      <c r="E25"/>
      <c r="F25"/>
      <c r="G25"/>
      <c r="H25"/>
      <c r="I25"/>
      <c r="J25"/>
      <c r="K25"/>
    </row>
    <row r="26" spans="1:11" ht="15" x14ac:dyDescent="0.25">
      <c r="A26">
        <f t="shared" si="1"/>
        <v>2018</v>
      </c>
      <c r="B26">
        <f t="shared" si="1"/>
        <v>340765.00000000006</v>
      </c>
      <c r="C26">
        <f t="shared" si="1"/>
        <v>2090</v>
      </c>
      <c r="D26">
        <f t="shared" si="1"/>
        <v>0.61332589908001101</v>
      </c>
      <c r="E26"/>
      <c r="F26"/>
      <c r="G26"/>
      <c r="H26"/>
      <c r="I26"/>
      <c r="J26"/>
      <c r="K26"/>
    </row>
    <row r="27" spans="1:11" ht="15" x14ac:dyDescent="0.25">
      <c r="A27">
        <f t="shared" si="1"/>
        <v>2019</v>
      </c>
      <c r="B27">
        <f t="shared" si="1"/>
        <v>297383.7</v>
      </c>
      <c r="C27">
        <f t="shared" si="1"/>
        <v>3552.8470000000002</v>
      </c>
      <c r="D27">
        <f t="shared" si="1"/>
        <v>1.1947013235762418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F18" sqref="F18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33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9" customFormat="1" ht="27" x14ac:dyDescent="0.25">
      <c r="A8" s="34" t="s">
        <v>4</v>
      </c>
      <c r="B8" s="21" t="s">
        <v>32</v>
      </c>
      <c r="C8" s="21" t="s">
        <v>31</v>
      </c>
      <c r="D8" s="21" t="s">
        <v>30</v>
      </c>
      <c r="E8" s="31"/>
      <c r="F8" s="10"/>
      <c r="G8" s="10"/>
      <c r="H8" s="10"/>
      <c r="I8" s="10"/>
      <c r="J8" s="10"/>
      <c r="K8" s="10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34864.059000000001</v>
      </c>
      <c r="C10" s="23">
        <v>46445.78458</v>
      </c>
      <c r="D10" s="32">
        <f>(C10/B10)*100</f>
        <v>133.21967066427922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48309</v>
      </c>
      <c r="C11" s="25">
        <v>45688</v>
      </c>
      <c r="D11" s="33">
        <f>(C11/B11)*100</f>
        <v>94.574509925686726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46290.3</v>
      </c>
      <c r="C12" s="23">
        <v>25037.4</v>
      </c>
      <c r="D12" s="32">
        <f t="shared" ref="D12:D16" si="0">(C12/B12)*100</f>
        <v>54.08778945048963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12228.111999999999</v>
      </c>
      <c r="C13" s="25">
        <v>16512.033660000001</v>
      </c>
      <c r="D13" s="33">
        <f t="shared" si="0"/>
        <v>135.03338585711353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4746.7</v>
      </c>
      <c r="C14" s="23">
        <v>14685.3</v>
      </c>
      <c r="D14" s="32">
        <f t="shared" si="0"/>
        <v>309.37914761834537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6263.7000000000007</v>
      </c>
      <c r="C15" s="25">
        <v>13623.8</v>
      </c>
      <c r="D15" s="33">
        <f t="shared" si="0"/>
        <v>217.50403116368915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13294.424999999999</v>
      </c>
      <c r="C16" s="23">
        <v>14184.195</v>
      </c>
      <c r="D16" s="32">
        <f t="shared" si="0"/>
        <v>106.69280544288301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7030.7249999999985</v>
      </c>
      <c r="C18" s="18">
        <f>C16-C15</f>
        <v>560.39500000000044</v>
      </c>
      <c r="D18" s="18">
        <f>D16-D15</f>
        <v>-110.81122572080614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Ingresos Propios Programados</v>
      </c>
      <c r="C20" t="str">
        <f>C8</f>
        <v>Ingresos Propios captados</v>
      </c>
      <c r="D20" s="27" t="str">
        <f>D8</f>
        <v>Captación de Ingresos Propios</v>
      </c>
      <c r="E20"/>
      <c r="F20"/>
      <c r="G20"/>
      <c r="H20"/>
      <c r="I20"/>
      <c r="J20"/>
      <c r="K20"/>
    </row>
    <row r="21" spans="1:11" ht="15" x14ac:dyDescent="0.25">
      <c r="A21">
        <f t="shared" ref="A21:D27" si="1">A10</f>
        <v>2013</v>
      </c>
      <c r="B21">
        <f t="shared" si="1"/>
        <v>34864.059000000001</v>
      </c>
      <c r="C21">
        <f t="shared" si="1"/>
        <v>46445.78458</v>
      </c>
      <c r="D21">
        <f t="shared" si="1"/>
        <v>133.21967066427922</v>
      </c>
      <c r="E21"/>
      <c r="F21"/>
      <c r="G21"/>
      <c r="H21"/>
      <c r="I21"/>
      <c r="J21"/>
      <c r="K21"/>
    </row>
    <row r="22" spans="1:11" ht="15" x14ac:dyDescent="0.25">
      <c r="A22">
        <f t="shared" si="1"/>
        <v>2014</v>
      </c>
      <c r="B22">
        <f t="shared" si="1"/>
        <v>48309</v>
      </c>
      <c r="C22">
        <f t="shared" si="1"/>
        <v>45688</v>
      </c>
      <c r="D22">
        <f t="shared" si="1"/>
        <v>94.574509925686726</v>
      </c>
      <c r="E22"/>
      <c r="F22"/>
      <c r="G22"/>
      <c r="H22"/>
      <c r="I22"/>
      <c r="J22"/>
      <c r="K22"/>
    </row>
    <row r="23" spans="1:11" ht="15" x14ac:dyDescent="0.25">
      <c r="A23">
        <f t="shared" si="1"/>
        <v>2015</v>
      </c>
      <c r="B23">
        <f t="shared" si="1"/>
        <v>46290.3</v>
      </c>
      <c r="C23">
        <f t="shared" si="1"/>
        <v>25037.4</v>
      </c>
      <c r="D23">
        <f t="shared" si="1"/>
        <v>54.08778945048963</v>
      </c>
      <c r="E23"/>
      <c r="F23"/>
      <c r="G23"/>
      <c r="H23"/>
      <c r="I23"/>
      <c r="J23"/>
      <c r="K23"/>
    </row>
    <row r="24" spans="1:11" ht="15" x14ac:dyDescent="0.25">
      <c r="A24">
        <f t="shared" si="1"/>
        <v>2016</v>
      </c>
      <c r="B24">
        <f t="shared" si="1"/>
        <v>12228.111999999999</v>
      </c>
      <c r="C24">
        <f t="shared" si="1"/>
        <v>16512.033660000001</v>
      </c>
      <c r="D24">
        <f t="shared" si="1"/>
        <v>135.03338585711353</v>
      </c>
      <c r="E24"/>
      <c r="F24"/>
      <c r="G24"/>
      <c r="H24"/>
      <c r="I24"/>
      <c r="J24"/>
      <c r="K24"/>
    </row>
    <row r="25" spans="1:11" ht="15" x14ac:dyDescent="0.25">
      <c r="A25">
        <f t="shared" si="1"/>
        <v>2017</v>
      </c>
      <c r="B25">
        <f t="shared" si="1"/>
        <v>4746.7</v>
      </c>
      <c r="C25">
        <f t="shared" si="1"/>
        <v>14685.3</v>
      </c>
      <c r="D25">
        <f t="shared" si="1"/>
        <v>309.37914761834537</v>
      </c>
      <c r="E25"/>
      <c r="F25"/>
      <c r="G25"/>
      <c r="H25"/>
      <c r="I25"/>
      <c r="J25"/>
      <c r="K25"/>
    </row>
    <row r="26" spans="1:11" ht="15" x14ac:dyDescent="0.25">
      <c r="A26">
        <f t="shared" si="1"/>
        <v>2018</v>
      </c>
      <c r="B26">
        <f t="shared" si="1"/>
        <v>6263.7000000000007</v>
      </c>
      <c r="C26">
        <f t="shared" si="1"/>
        <v>13623.8</v>
      </c>
      <c r="D26">
        <f t="shared" si="1"/>
        <v>217.50403116368915</v>
      </c>
      <c r="E26"/>
      <c r="F26"/>
      <c r="G26"/>
      <c r="H26"/>
      <c r="I26"/>
      <c r="J26"/>
      <c r="K26"/>
    </row>
    <row r="27" spans="1:11" ht="15" x14ac:dyDescent="0.25">
      <c r="A27">
        <f t="shared" si="1"/>
        <v>2019</v>
      </c>
      <c r="B27">
        <f t="shared" si="1"/>
        <v>13294.424999999999</v>
      </c>
      <c r="C27">
        <f t="shared" si="1"/>
        <v>14184.195</v>
      </c>
      <c r="D27">
        <f t="shared" si="1"/>
        <v>106.69280544288301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workbookViewId="0">
      <selection activeCell="F17" sqref="F17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37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9" customFormat="1" ht="40.5" x14ac:dyDescent="0.25">
      <c r="A8" s="34" t="s">
        <v>4</v>
      </c>
      <c r="B8" s="21" t="s">
        <v>36</v>
      </c>
      <c r="C8" s="21" t="s">
        <v>35</v>
      </c>
      <c r="D8" s="21" t="s">
        <v>34</v>
      </c>
      <c r="E8" s="31"/>
      <c r="F8" s="10"/>
      <c r="G8" s="10"/>
      <c r="H8" s="10"/>
      <c r="I8" s="10"/>
      <c r="J8" s="10"/>
      <c r="K8" s="10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289428.73300000001</v>
      </c>
      <c r="C10" s="23">
        <v>272702.82199999999</v>
      </c>
      <c r="D10" s="32">
        <f>(C10/B10)*100</f>
        <v>94.221060629802764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314864.8</v>
      </c>
      <c r="C11" s="25">
        <v>293113.7</v>
      </c>
      <c r="D11" s="33">
        <f>(C11/B11)*100</f>
        <v>93.091923898765444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378700.29999999993</v>
      </c>
      <c r="C12" s="23">
        <v>380021.59999999992</v>
      </c>
      <c r="D12" s="32">
        <f t="shared" ref="D12:D16" si="0">(C12/B12)*100</f>
        <v>100.34890386936584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383632.00000000006</v>
      </c>
      <c r="C13" s="25">
        <v>377416.60000000003</v>
      </c>
      <c r="D13" s="33">
        <f t="shared" si="0"/>
        <v>98.379853609709301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341839.19999999995</v>
      </c>
      <c r="C14" s="23">
        <v>340334.69999999995</v>
      </c>
      <c r="D14" s="32">
        <f t="shared" si="0"/>
        <v>99.559880786053796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344938.7</v>
      </c>
      <c r="C15" s="25">
        <v>340765.00000000006</v>
      </c>
      <c r="D15" s="33">
        <f t="shared" si="0"/>
        <v>98.790016892856627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298904.42800000001</v>
      </c>
      <c r="C16" s="23">
        <v>297383.7</v>
      </c>
      <c r="D16" s="32">
        <f t="shared" si="0"/>
        <v>99.491232695957251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-46034.271999999997</v>
      </c>
      <c r="C18" s="18">
        <f>C16-C15</f>
        <v>-43381.300000000047</v>
      </c>
      <c r="D18" s="18">
        <f>D16-D15</f>
        <v>0.7012158031006237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Presupuesto reprogramado (partidas restringidas)</v>
      </c>
      <c r="C20" t="str">
        <f>C8</f>
        <v>Presupuesto Ejercido
(Partidas Restringidas)</v>
      </c>
      <c r="D20" s="27" t="str">
        <f>D8</f>
        <v>Índice de Cumplimiento de Partidas Restringidas</v>
      </c>
      <c r="E20"/>
      <c r="F20"/>
      <c r="G20"/>
      <c r="H20"/>
      <c r="I20"/>
      <c r="J20"/>
      <c r="K20"/>
    </row>
    <row r="21" spans="1:11" ht="15" x14ac:dyDescent="0.25">
      <c r="A21">
        <f t="shared" ref="A21:D27" si="1">A10</f>
        <v>2013</v>
      </c>
      <c r="B21">
        <f t="shared" si="1"/>
        <v>289428.73300000001</v>
      </c>
      <c r="C21">
        <f t="shared" si="1"/>
        <v>272702.82199999999</v>
      </c>
      <c r="D21">
        <f t="shared" si="1"/>
        <v>94.221060629802764</v>
      </c>
      <c r="E21"/>
      <c r="F21"/>
      <c r="G21"/>
      <c r="H21"/>
      <c r="I21"/>
      <c r="J21"/>
      <c r="K21"/>
    </row>
    <row r="22" spans="1:11" ht="15" x14ac:dyDescent="0.25">
      <c r="A22">
        <f t="shared" si="1"/>
        <v>2014</v>
      </c>
      <c r="B22">
        <f t="shared" si="1"/>
        <v>314864.8</v>
      </c>
      <c r="C22">
        <f t="shared" si="1"/>
        <v>293113.7</v>
      </c>
      <c r="D22">
        <f t="shared" si="1"/>
        <v>93.091923898765444</v>
      </c>
      <c r="E22"/>
      <c r="F22"/>
      <c r="G22"/>
      <c r="H22"/>
      <c r="I22"/>
      <c r="J22"/>
      <c r="K22"/>
    </row>
    <row r="23" spans="1:11" ht="15" x14ac:dyDescent="0.25">
      <c r="A23">
        <f t="shared" si="1"/>
        <v>2015</v>
      </c>
      <c r="B23">
        <f t="shared" si="1"/>
        <v>378700.29999999993</v>
      </c>
      <c r="C23">
        <f t="shared" si="1"/>
        <v>380021.59999999992</v>
      </c>
      <c r="D23">
        <f t="shared" si="1"/>
        <v>100.34890386936584</v>
      </c>
      <c r="E23"/>
      <c r="F23"/>
      <c r="G23"/>
      <c r="H23"/>
      <c r="I23"/>
      <c r="J23"/>
      <c r="K23"/>
    </row>
    <row r="24" spans="1:11" ht="15" x14ac:dyDescent="0.25">
      <c r="A24">
        <f t="shared" si="1"/>
        <v>2016</v>
      </c>
      <c r="B24">
        <f t="shared" si="1"/>
        <v>383632.00000000006</v>
      </c>
      <c r="C24">
        <f t="shared" si="1"/>
        <v>377416.60000000003</v>
      </c>
      <c r="D24">
        <f t="shared" si="1"/>
        <v>98.379853609709301</v>
      </c>
      <c r="E24"/>
      <c r="F24"/>
      <c r="G24"/>
      <c r="H24"/>
      <c r="I24"/>
      <c r="J24"/>
      <c r="K24"/>
    </row>
    <row r="25" spans="1:11" ht="15" x14ac:dyDescent="0.25">
      <c r="A25">
        <f t="shared" si="1"/>
        <v>2017</v>
      </c>
      <c r="B25">
        <f t="shared" si="1"/>
        <v>341839.19999999995</v>
      </c>
      <c r="C25">
        <f t="shared" si="1"/>
        <v>340334.69999999995</v>
      </c>
      <c r="D25">
        <f t="shared" si="1"/>
        <v>99.559880786053796</v>
      </c>
      <c r="E25"/>
      <c r="F25"/>
      <c r="G25"/>
      <c r="H25"/>
      <c r="I25"/>
      <c r="J25"/>
      <c r="K25"/>
    </row>
    <row r="26" spans="1:11" ht="15" x14ac:dyDescent="0.25">
      <c r="A26">
        <f t="shared" si="1"/>
        <v>2018</v>
      </c>
      <c r="B26">
        <f t="shared" si="1"/>
        <v>344938.7</v>
      </c>
      <c r="C26">
        <f t="shared" si="1"/>
        <v>340765.00000000006</v>
      </c>
      <c r="D26">
        <f t="shared" si="1"/>
        <v>98.790016892856627</v>
      </c>
      <c r="E26"/>
      <c r="F26"/>
      <c r="G26"/>
      <c r="H26"/>
      <c r="I26"/>
      <c r="J26"/>
      <c r="K26"/>
    </row>
    <row r="27" spans="1:11" ht="15" x14ac:dyDescent="0.25">
      <c r="A27">
        <f t="shared" si="1"/>
        <v>2019</v>
      </c>
      <c r="B27">
        <f t="shared" si="1"/>
        <v>298904.42800000001</v>
      </c>
      <c r="C27">
        <f t="shared" si="1"/>
        <v>297383.7</v>
      </c>
      <c r="D27">
        <f t="shared" si="1"/>
        <v>99.491232695957251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topLeftCell="A7" zoomScale="115" zoomScaleNormal="115" zoomScaleSheetLayoutView="120" workbookViewId="0">
      <selection activeCell="B16" sqref="B16"/>
    </sheetView>
  </sheetViews>
  <sheetFormatPr baseColWidth="10" defaultRowHeight="13.5" x14ac:dyDescent="0.25"/>
  <cols>
    <col min="1" max="1" width="23.42578125" style="14" customWidth="1"/>
    <col min="2" max="5" width="15.28515625" style="14" customWidth="1"/>
    <col min="6" max="6" width="20.140625" style="14" bestFit="1" customWidth="1"/>
    <col min="7" max="7" width="16.5703125" style="14" bestFit="1" customWidth="1"/>
    <col min="8" max="16384" width="11.42578125" style="14"/>
  </cols>
  <sheetData>
    <row r="1" spans="1:5" customFormat="1" ht="15" customHeight="1" x14ac:dyDescent="0.35">
      <c r="B1" s="1"/>
      <c r="C1" s="1"/>
      <c r="D1" s="67"/>
      <c r="E1" s="2" t="s">
        <v>0</v>
      </c>
    </row>
    <row r="2" spans="1:5" customFormat="1" ht="15" customHeight="1" x14ac:dyDescent="0.35">
      <c r="B2" s="1"/>
      <c r="C2" s="1"/>
      <c r="D2" s="67"/>
      <c r="E2" s="3" t="s">
        <v>1</v>
      </c>
    </row>
    <row r="3" spans="1:5" customFormat="1" ht="15" customHeight="1" x14ac:dyDescent="0.35">
      <c r="B3" s="1"/>
      <c r="C3" s="1"/>
      <c r="D3" s="67"/>
      <c r="E3" s="68"/>
    </row>
    <row r="4" spans="1:5" customFormat="1" ht="12.75" customHeight="1" x14ac:dyDescent="0.35">
      <c r="B4" s="1"/>
      <c r="C4" s="1"/>
      <c r="D4" s="67"/>
      <c r="E4" s="68"/>
    </row>
    <row r="5" spans="1:5" customFormat="1" ht="15" customHeight="1" x14ac:dyDescent="0.25">
      <c r="A5" s="4" t="s">
        <v>97</v>
      </c>
      <c r="B5" s="4"/>
      <c r="C5" s="4"/>
      <c r="D5" s="69"/>
      <c r="E5" s="69"/>
    </row>
    <row r="6" spans="1:5" customFormat="1" ht="6.75" customHeight="1" x14ac:dyDescent="0.35">
      <c r="A6" s="70"/>
      <c r="B6" s="67"/>
      <c r="C6" s="71"/>
      <c r="D6" s="71"/>
      <c r="E6" s="72"/>
    </row>
    <row r="7" spans="1:5" s="75" customFormat="1" ht="14.1" customHeight="1" x14ac:dyDescent="0.35">
      <c r="A7" s="73" t="s">
        <v>4</v>
      </c>
      <c r="B7" s="73" t="s">
        <v>56</v>
      </c>
      <c r="C7" s="67"/>
      <c r="D7" s="67"/>
      <c r="E7" s="68"/>
    </row>
    <row r="8" spans="1:5" s="75" customFormat="1" ht="18.75" customHeight="1" x14ac:dyDescent="0.35">
      <c r="A8" s="76">
        <v>2017</v>
      </c>
      <c r="B8" s="77">
        <f>B52</f>
        <v>10459</v>
      </c>
      <c r="C8" s="67"/>
      <c r="D8" s="67"/>
      <c r="E8" s="68"/>
    </row>
    <row r="9" spans="1:5" s="75" customFormat="1" ht="18.75" customHeight="1" x14ac:dyDescent="0.35">
      <c r="A9" s="76">
        <v>2018</v>
      </c>
      <c r="B9" s="77">
        <f>C52</f>
        <v>7534</v>
      </c>
      <c r="C9" s="67"/>
      <c r="D9" s="67"/>
      <c r="E9" s="68"/>
    </row>
    <row r="10" spans="1:5" s="75" customFormat="1" ht="18.75" customHeight="1" x14ac:dyDescent="0.35">
      <c r="A10" s="76">
        <v>2019</v>
      </c>
      <c r="B10" s="77">
        <f>D52</f>
        <v>10751</v>
      </c>
      <c r="C10" s="67"/>
      <c r="D10" s="67"/>
      <c r="E10" s="68"/>
    </row>
    <row r="11" spans="1:5" s="75" customFormat="1" ht="18.75" customHeight="1" x14ac:dyDescent="0.35">
      <c r="A11" s="79" t="s">
        <v>95</v>
      </c>
      <c r="B11" s="77">
        <f>E52</f>
        <v>3217</v>
      </c>
      <c r="C11" s="67"/>
      <c r="D11" s="67"/>
      <c r="E11" s="68"/>
    </row>
    <row r="12" spans="1:5" customFormat="1" ht="6.75" customHeight="1" x14ac:dyDescent="0.35">
      <c r="A12" s="7"/>
      <c r="B12" s="8"/>
      <c r="C12" s="81"/>
      <c r="D12" s="81"/>
      <c r="E12" s="72"/>
    </row>
    <row r="13" spans="1:5" customFormat="1" ht="6.75" customHeight="1" x14ac:dyDescent="0.35">
      <c r="A13" s="7"/>
      <c r="B13" s="8"/>
      <c r="C13" s="81"/>
      <c r="D13" s="81"/>
      <c r="E13" s="72"/>
    </row>
    <row r="14" spans="1:5" customFormat="1" ht="9" customHeight="1" x14ac:dyDescent="0.25">
      <c r="A14" s="85"/>
      <c r="B14" s="85"/>
      <c r="C14" s="85"/>
      <c r="D14" s="85"/>
      <c r="E14" s="85"/>
    </row>
    <row r="15" spans="1:5" customFormat="1" ht="12.75" customHeight="1" x14ac:dyDescent="0.25">
      <c r="A15" s="93"/>
      <c r="B15" s="86">
        <v>2017</v>
      </c>
      <c r="C15" s="86">
        <v>2018</v>
      </c>
      <c r="D15" s="86">
        <v>2019</v>
      </c>
      <c r="E15" s="86" t="s">
        <v>95</v>
      </c>
    </row>
    <row r="16" spans="1:5" customFormat="1" ht="12.75" customHeight="1" x14ac:dyDescent="0.25">
      <c r="A16" s="94" t="s">
        <v>57</v>
      </c>
      <c r="B16" s="84">
        <f>SUM(B17:B46)</f>
        <v>10232</v>
      </c>
      <c r="C16" s="84">
        <f>SUM(C17:C46)</f>
        <v>7018</v>
      </c>
      <c r="D16" s="84">
        <f>SUM(D17:D46)</f>
        <v>10506</v>
      </c>
      <c r="E16" s="84">
        <f>D16-C16</f>
        <v>3488</v>
      </c>
    </row>
    <row r="17" spans="1:5" customFormat="1" ht="13.5" customHeight="1" x14ac:dyDescent="0.25">
      <c r="A17" s="91" t="s">
        <v>58</v>
      </c>
      <c r="B17" s="90">
        <v>30</v>
      </c>
      <c r="C17" s="90">
        <v>42</v>
      </c>
      <c r="D17" s="91">
        <v>20</v>
      </c>
      <c r="E17" s="90">
        <f>D17-C17</f>
        <v>-22</v>
      </c>
    </row>
    <row r="18" spans="1:5" customFormat="1" ht="13.5" customHeight="1" x14ac:dyDescent="0.25">
      <c r="A18" s="92" t="s">
        <v>59</v>
      </c>
      <c r="B18" s="92">
        <v>5</v>
      </c>
      <c r="C18" s="92">
        <v>0</v>
      </c>
      <c r="D18" s="85">
        <v>1</v>
      </c>
      <c r="E18" s="95">
        <f t="shared" ref="E18:E46" si="0">D18-C18</f>
        <v>1</v>
      </c>
    </row>
    <row r="19" spans="1:5" customFormat="1" ht="13.5" customHeight="1" x14ac:dyDescent="0.25">
      <c r="A19" s="91" t="s">
        <v>60</v>
      </c>
      <c r="B19" s="96">
        <v>0</v>
      </c>
      <c r="C19" s="88">
        <v>23</v>
      </c>
      <c r="D19" s="90">
        <v>0</v>
      </c>
      <c r="E19" s="90">
        <f t="shared" si="0"/>
        <v>-23</v>
      </c>
    </row>
    <row r="20" spans="1:5" customFormat="1" ht="13.5" customHeight="1" x14ac:dyDescent="0.25">
      <c r="A20" s="95" t="s">
        <v>61</v>
      </c>
      <c r="B20" s="92">
        <v>0</v>
      </c>
      <c r="C20" s="92">
        <v>17</v>
      </c>
      <c r="D20" s="92">
        <v>10</v>
      </c>
      <c r="E20" s="92">
        <f t="shared" si="0"/>
        <v>-7</v>
      </c>
    </row>
    <row r="21" spans="1:5" customFormat="1" ht="13.5" customHeight="1" x14ac:dyDescent="0.25">
      <c r="A21" s="91" t="s">
        <v>62</v>
      </c>
      <c r="B21" s="96">
        <v>67</v>
      </c>
      <c r="C21" s="88">
        <v>23</v>
      </c>
      <c r="D21" s="90">
        <v>0</v>
      </c>
      <c r="E21" s="90">
        <f t="shared" si="0"/>
        <v>-23</v>
      </c>
    </row>
    <row r="22" spans="1:5" customFormat="1" ht="13.5" customHeight="1" x14ac:dyDescent="0.25">
      <c r="A22" s="95" t="s">
        <v>63</v>
      </c>
      <c r="B22" s="92">
        <v>23</v>
      </c>
      <c r="C22" s="92">
        <v>234</v>
      </c>
      <c r="D22" s="92">
        <v>9</v>
      </c>
      <c r="E22" s="92">
        <f t="shared" si="0"/>
        <v>-225</v>
      </c>
    </row>
    <row r="23" spans="1:5" customFormat="1" ht="13.5" customHeight="1" x14ac:dyDescent="0.25">
      <c r="A23" s="91" t="s">
        <v>89</v>
      </c>
      <c r="B23" s="96">
        <v>28</v>
      </c>
      <c r="C23" s="88">
        <v>8</v>
      </c>
      <c r="D23" s="90">
        <v>16</v>
      </c>
      <c r="E23" s="90">
        <f t="shared" si="0"/>
        <v>8</v>
      </c>
    </row>
    <row r="24" spans="1:5" customFormat="1" ht="13.5" customHeight="1" x14ac:dyDescent="0.25">
      <c r="A24" s="95" t="s">
        <v>64</v>
      </c>
      <c r="B24" s="92">
        <v>3</v>
      </c>
      <c r="C24" s="92">
        <v>0</v>
      </c>
      <c r="D24" s="92">
        <v>25</v>
      </c>
      <c r="E24" s="92">
        <f t="shared" si="0"/>
        <v>25</v>
      </c>
    </row>
    <row r="25" spans="1:5" customFormat="1" ht="13.5" customHeight="1" x14ac:dyDescent="0.25">
      <c r="A25" s="91" t="s">
        <v>65</v>
      </c>
      <c r="B25" s="96">
        <v>10</v>
      </c>
      <c r="C25" s="88">
        <v>158</v>
      </c>
      <c r="D25" s="90">
        <v>116</v>
      </c>
      <c r="E25" s="90">
        <f t="shared" si="0"/>
        <v>-42</v>
      </c>
    </row>
    <row r="26" spans="1:5" customFormat="1" ht="13.5" customHeight="1" x14ac:dyDescent="0.25">
      <c r="A26" s="95" t="s">
        <v>66</v>
      </c>
      <c r="B26" s="92">
        <v>2778</v>
      </c>
      <c r="C26" s="92">
        <v>640</v>
      </c>
      <c r="D26" s="92">
        <v>1256</v>
      </c>
      <c r="E26" s="92">
        <f t="shared" si="0"/>
        <v>616</v>
      </c>
    </row>
    <row r="27" spans="1:5" customFormat="1" ht="13.5" customHeight="1" x14ac:dyDescent="0.25">
      <c r="A27" s="91" t="s">
        <v>67</v>
      </c>
      <c r="B27" s="96">
        <v>401</v>
      </c>
      <c r="C27" s="88">
        <v>434</v>
      </c>
      <c r="D27" s="90">
        <v>138</v>
      </c>
      <c r="E27" s="90">
        <f t="shared" si="0"/>
        <v>-296</v>
      </c>
    </row>
    <row r="28" spans="1:5" customFormat="1" ht="13.5" customHeight="1" x14ac:dyDescent="0.25">
      <c r="A28" s="95" t="s">
        <v>68</v>
      </c>
      <c r="B28" s="92">
        <v>271</v>
      </c>
      <c r="C28" s="92">
        <v>19</v>
      </c>
      <c r="D28" s="92">
        <v>137</v>
      </c>
      <c r="E28" s="92">
        <f t="shared" si="0"/>
        <v>118</v>
      </c>
    </row>
    <row r="29" spans="1:5" customFormat="1" ht="13.5" customHeight="1" x14ac:dyDescent="0.25">
      <c r="A29" s="91" t="s">
        <v>69</v>
      </c>
      <c r="B29" s="96">
        <v>66</v>
      </c>
      <c r="C29" s="88">
        <v>0</v>
      </c>
      <c r="D29" s="90">
        <v>0</v>
      </c>
      <c r="E29" s="90">
        <f t="shared" si="0"/>
        <v>0</v>
      </c>
    </row>
    <row r="30" spans="1:5" customFormat="1" ht="13.5" customHeight="1" x14ac:dyDescent="0.25">
      <c r="A30" s="95" t="s">
        <v>70</v>
      </c>
      <c r="B30" s="92">
        <v>0</v>
      </c>
      <c r="C30" s="92">
        <v>28</v>
      </c>
      <c r="D30" s="92">
        <v>9</v>
      </c>
      <c r="E30" s="92">
        <f t="shared" si="0"/>
        <v>-19</v>
      </c>
    </row>
    <row r="31" spans="1:5" customFormat="1" ht="13.5" customHeight="1" x14ac:dyDescent="0.25">
      <c r="A31" s="91" t="s">
        <v>90</v>
      </c>
      <c r="B31" s="96">
        <v>72</v>
      </c>
      <c r="C31" s="88">
        <v>377</v>
      </c>
      <c r="D31" s="90">
        <v>740</v>
      </c>
      <c r="E31" s="90">
        <f t="shared" si="0"/>
        <v>363</v>
      </c>
    </row>
    <row r="32" spans="1:5" customFormat="1" ht="13.5" customHeight="1" x14ac:dyDescent="0.25">
      <c r="A32" s="95" t="s">
        <v>71</v>
      </c>
      <c r="B32" s="92">
        <v>1</v>
      </c>
      <c r="C32" s="92">
        <v>0</v>
      </c>
      <c r="D32" s="92">
        <v>0</v>
      </c>
      <c r="E32" s="92">
        <f t="shared" si="0"/>
        <v>0</v>
      </c>
    </row>
    <row r="33" spans="1:5" customFormat="1" ht="13.5" customHeight="1" x14ac:dyDescent="0.25">
      <c r="A33" s="91" t="s">
        <v>72</v>
      </c>
      <c r="B33" s="96">
        <v>0</v>
      </c>
      <c r="C33" s="88">
        <v>0</v>
      </c>
      <c r="D33" s="90">
        <v>0</v>
      </c>
      <c r="E33" s="90">
        <f t="shared" si="0"/>
        <v>0</v>
      </c>
    </row>
    <row r="34" spans="1:5" customFormat="1" ht="13.5" customHeight="1" x14ac:dyDescent="0.25">
      <c r="A34" s="95" t="s">
        <v>73</v>
      </c>
      <c r="B34" s="92">
        <v>5241</v>
      </c>
      <c r="C34" s="92">
        <v>4747</v>
      </c>
      <c r="D34" s="92">
        <v>7736</v>
      </c>
      <c r="E34" s="92">
        <f t="shared" si="0"/>
        <v>2989</v>
      </c>
    </row>
    <row r="35" spans="1:5" customFormat="1" ht="13.5" customHeight="1" x14ac:dyDescent="0.25">
      <c r="A35" s="91" t="s">
        <v>74</v>
      </c>
      <c r="B35" s="96">
        <v>775</v>
      </c>
      <c r="C35" s="88">
        <v>68</v>
      </c>
      <c r="D35" s="90">
        <v>103</v>
      </c>
      <c r="E35" s="90">
        <f t="shared" si="0"/>
        <v>35</v>
      </c>
    </row>
    <row r="36" spans="1:5" customFormat="1" ht="13.5" customHeight="1" x14ac:dyDescent="0.25">
      <c r="A36" s="95" t="s">
        <v>91</v>
      </c>
      <c r="B36" s="92">
        <v>0</v>
      </c>
      <c r="C36" s="92">
        <v>0</v>
      </c>
      <c r="D36" s="92">
        <v>0</v>
      </c>
      <c r="E36" s="92">
        <f t="shared" si="0"/>
        <v>0</v>
      </c>
    </row>
    <row r="37" spans="1:5" customFormat="1" ht="13.5" customHeight="1" x14ac:dyDescent="0.25">
      <c r="A37" s="91" t="s">
        <v>75</v>
      </c>
      <c r="B37" s="96">
        <v>5</v>
      </c>
      <c r="C37" s="88">
        <v>2</v>
      </c>
      <c r="D37" s="90">
        <v>15</v>
      </c>
      <c r="E37" s="90">
        <f t="shared" si="0"/>
        <v>13</v>
      </c>
    </row>
    <row r="38" spans="1:5" customFormat="1" ht="13.5" customHeight="1" x14ac:dyDescent="0.25">
      <c r="A38" s="95" t="s">
        <v>76</v>
      </c>
      <c r="B38" s="92">
        <v>310</v>
      </c>
      <c r="C38" s="92">
        <v>0</v>
      </c>
      <c r="D38" s="92">
        <v>52</v>
      </c>
      <c r="E38" s="92">
        <f t="shared" si="0"/>
        <v>52</v>
      </c>
    </row>
    <row r="39" spans="1:5" customFormat="1" ht="13.5" customHeight="1" x14ac:dyDescent="0.25">
      <c r="A39" s="91" t="s">
        <v>77</v>
      </c>
      <c r="B39" s="96">
        <v>0</v>
      </c>
      <c r="C39" s="88">
        <v>0</v>
      </c>
      <c r="D39" s="90">
        <v>1</v>
      </c>
      <c r="E39" s="90">
        <f t="shared" si="0"/>
        <v>1</v>
      </c>
    </row>
    <row r="40" spans="1:5" customFormat="1" ht="13.5" customHeight="1" x14ac:dyDescent="0.25">
      <c r="A40" s="95" t="s">
        <v>78</v>
      </c>
      <c r="B40" s="92">
        <v>0</v>
      </c>
      <c r="C40" s="92">
        <v>0</v>
      </c>
      <c r="D40" s="92">
        <v>0</v>
      </c>
      <c r="E40" s="92">
        <f t="shared" si="0"/>
        <v>0</v>
      </c>
    </row>
    <row r="41" spans="1:5" customFormat="1" ht="13.5" customHeight="1" x14ac:dyDescent="0.25">
      <c r="A41" s="91" t="s">
        <v>79</v>
      </c>
      <c r="B41" s="96">
        <v>0</v>
      </c>
      <c r="C41" s="88">
        <v>0</v>
      </c>
      <c r="D41" s="90">
        <v>0</v>
      </c>
      <c r="E41" s="90">
        <f t="shared" si="0"/>
        <v>0</v>
      </c>
    </row>
    <row r="42" spans="1:5" customFormat="1" ht="13.5" customHeight="1" x14ac:dyDescent="0.25">
      <c r="A42" s="95" t="s">
        <v>80</v>
      </c>
      <c r="B42" s="92">
        <v>16</v>
      </c>
      <c r="C42" s="92">
        <v>0</v>
      </c>
      <c r="D42" s="92">
        <v>0</v>
      </c>
      <c r="E42" s="92">
        <f t="shared" si="0"/>
        <v>0</v>
      </c>
    </row>
    <row r="43" spans="1:5" customFormat="1" ht="13.5" customHeight="1" x14ac:dyDescent="0.25">
      <c r="A43" s="91" t="s">
        <v>81</v>
      </c>
      <c r="B43" s="96">
        <v>41</v>
      </c>
      <c r="C43" s="88">
        <v>4</v>
      </c>
      <c r="D43" s="90">
        <v>0</v>
      </c>
      <c r="E43" s="90">
        <f t="shared" si="0"/>
        <v>-4</v>
      </c>
    </row>
    <row r="44" spans="1:5" customFormat="1" ht="13.5" customHeight="1" x14ac:dyDescent="0.25">
      <c r="A44" s="95" t="s">
        <v>92</v>
      </c>
      <c r="B44" s="92">
        <v>89</v>
      </c>
      <c r="C44" s="92">
        <v>194</v>
      </c>
      <c r="D44" s="92">
        <v>122</v>
      </c>
      <c r="E44" s="92">
        <f t="shared" si="0"/>
        <v>-72</v>
      </c>
    </row>
    <row r="45" spans="1:5" customFormat="1" ht="13.5" customHeight="1" x14ac:dyDescent="0.25">
      <c r="A45" s="91" t="s">
        <v>82</v>
      </c>
      <c r="B45" s="96">
        <v>0</v>
      </c>
      <c r="C45" s="88">
        <v>0</v>
      </c>
      <c r="D45" s="90">
        <v>0</v>
      </c>
      <c r="E45" s="90">
        <f t="shared" si="0"/>
        <v>0</v>
      </c>
    </row>
    <row r="46" spans="1:5" customFormat="1" ht="13.5" customHeight="1" x14ac:dyDescent="0.25">
      <c r="A46" s="95" t="s">
        <v>83</v>
      </c>
      <c r="B46" s="92">
        <v>0</v>
      </c>
      <c r="C46" s="92">
        <v>0</v>
      </c>
      <c r="D46" s="92">
        <v>0</v>
      </c>
      <c r="E46" s="92">
        <f t="shared" si="0"/>
        <v>0</v>
      </c>
    </row>
    <row r="47" spans="1:5" customFormat="1" ht="13.5" customHeight="1" x14ac:dyDescent="0.25">
      <c r="A47" s="97" t="s">
        <v>84</v>
      </c>
      <c r="B47" s="98">
        <f>SUM(B48:B49)</f>
        <v>103</v>
      </c>
      <c r="C47" s="99">
        <f>SUM(C48:C49)</f>
        <v>456</v>
      </c>
      <c r="D47" s="100">
        <f>SUM(D48:D49)</f>
        <v>122</v>
      </c>
      <c r="E47" s="100">
        <f>D47-C47</f>
        <v>-334</v>
      </c>
    </row>
    <row r="48" spans="1:5" customFormat="1" ht="13.5" customHeight="1" x14ac:dyDescent="0.25">
      <c r="A48" s="95" t="s">
        <v>93</v>
      </c>
      <c r="B48" s="92">
        <v>23</v>
      </c>
      <c r="C48" s="92">
        <v>397</v>
      </c>
      <c r="D48" s="92">
        <v>97</v>
      </c>
      <c r="E48" s="92">
        <f>D48-C48</f>
        <v>-300</v>
      </c>
    </row>
    <row r="49" spans="1:5" customFormat="1" ht="13.5" customHeight="1" x14ac:dyDescent="0.25">
      <c r="A49" s="91" t="s">
        <v>85</v>
      </c>
      <c r="B49" s="96">
        <v>80</v>
      </c>
      <c r="C49" s="91">
        <v>59</v>
      </c>
      <c r="D49" s="91">
        <v>25</v>
      </c>
      <c r="E49" s="91">
        <f>D49-C49</f>
        <v>-34</v>
      </c>
    </row>
    <row r="50" spans="1:5" customFormat="1" ht="13.5" customHeight="1" x14ac:dyDescent="0.25">
      <c r="A50" s="103" t="s">
        <v>8</v>
      </c>
      <c r="B50" s="111">
        <v>96</v>
      </c>
      <c r="C50" s="111">
        <v>36</v>
      </c>
      <c r="D50" s="111">
        <v>11</v>
      </c>
      <c r="E50" s="111">
        <f>D50-C50</f>
        <v>-25</v>
      </c>
    </row>
    <row r="51" spans="1:5" customFormat="1" ht="13.5" customHeight="1" x14ac:dyDescent="0.25">
      <c r="A51" s="97" t="s">
        <v>86</v>
      </c>
      <c r="B51" s="98">
        <v>28</v>
      </c>
      <c r="C51" s="97">
        <v>24</v>
      </c>
      <c r="D51" s="97">
        <v>112</v>
      </c>
      <c r="E51" s="97">
        <f>D51-C51</f>
        <v>88</v>
      </c>
    </row>
    <row r="52" spans="1:5" ht="3.75" customHeight="1" x14ac:dyDescent="0.25">
      <c r="A52" s="83" t="s">
        <v>94</v>
      </c>
      <c r="B52" s="82">
        <f>B16+B47+B50+B51</f>
        <v>10459</v>
      </c>
      <c r="C52" s="82">
        <f>C16+C47+C50+C51</f>
        <v>7534</v>
      </c>
      <c r="D52" s="82">
        <f>D16+D47+D50+D51</f>
        <v>10751</v>
      </c>
      <c r="E52" s="87">
        <f>D52-C52</f>
        <v>3217</v>
      </c>
    </row>
    <row r="53" spans="1:5" ht="3.75" customHeight="1" x14ac:dyDescent="0.25">
      <c r="E53" s="102"/>
    </row>
    <row r="54" spans="1:5" x14ac:dyDescent="0.25">
      <c r="A54" s="101" t="s">
        <v>87</v>
      </c>
      <c r="B54" s="101"/>
      <c r="C54" s="101"/>
      <c r="D54" s="101"/>
      <c r="E54" s="101"/>
    </row>
    <row r="55" spans="1:5" x14ac:dyDescent="0.25">
      <c r="E55" s="102"/>
    </row>
    <row r="56" spans="1:5" x14ac:dyDescent="0.25">
      <c r="E56" s="102"/>
    </row>
    <row r="57" spans="1:5" x14ac:dyDescent="0.25">
      <c r="E57" s="102"/>
    </row>
    <row r="58" spans="1:5" x14ac:dyDescent="0.25">
      <c r="E58" s="102"/>
    </row>
    <row r="59" spans="1:5" x14ac:dyDescent="0.25">
      <c r="E59" s="102"/>
    </row>
    <row r="60" spans="1:5" x14ac:dyDescent="0.25">
      <c r="E60" s="102"/>
    </row>
    <row r="61" spans="1:5" x14ac:dyDescent="0.25">
      <c r="E61" s="102"/>
    </row>
    <row r="62" spans="1:5" x14ac:dyDescent="0.25">
      <c r="E62" s="102"/>
    </row>
    <row r="63" spans="1:5" x14ac:dyDescent="0.25">
      <c r="E63" s="102"/>
    </row>
    <row r="64" spans="1:5" x14ac:dyDescent="0.25">
      <c r="E64" s="102"/>
    </row>
    <row r="65" spans="5:5" x14ac:dyDescent="0.25">
      <c r="E65" s="102"/>
    </row>
    <row r="66" spans="5:5" x14ac:dyDescent="0.25">
      <c r="E66" s="102"/>
    </row>
    <row r="67" spans="5:5" x14ac:dyDescent="0.25">
      <c r="E67" s="102"/>
    </row>
    <row r="68" spans="5:5" x14ac:dyDescent="0.25">
      <c r="E68" s="102"/>
    </row>
    <row r="69" spans="5:5" x14ac:dyDescent="0.25">
      <c r="E69" s="102"/>
    </row>
    <row r="70" spans="5:5" x14ac:dyDescent="0.25">
      <c r="E70" s="102"/>
    </row>
    <row r="71" spans="5:5" x14ac:dyDescent="0.25">
      <c r="E71" s="102"/>
    </row>
    <row r="72" spans="5:5" x14ac:dyDescent="0.25">
      <c r="E72" s="102"/>
    </row>
    <row r="73" spans="5:5" x14ac:dyDescent="0.25">
      <c r="E73" s="102"/>
    </row>
    <row r="74" spans="5:5" x14ac:dyDescent="0.25">
      <c r="E74" s="102"/>
    </row>
    <row r="75" spans="5:5" x14ac:dyDescent="0.25">
      <c r="E75" s="102"/>
    </row>
    <row r="76" spans="5:5" x14ac:dyDescent="0.25">
      <c r="E76" s="102"/>
    </row>
    <row r="77" spans="5:5" x14ac:dyDescent="0.25">
      <c r="E77" s="102"/>
    </row>
    <row r="78" spans="5:5" x14ac:dyDescent="0.25">
      <c r="E78" s="102"/>
    </row>
    <row r="79" spans="5:5" x14ac:dyDescent="0.25">
      <c r="E79" s="102"/>
    </row>
    <row r="80" spans="5:5" x14ac:dyDescent="0.25">
      <c r="E80" s="102"/>
    </row>
    <row r="81" spans="5:5" x14ac:dyDescent="0.25">
      <c r="E81" s="102"/>
    </row>
    <row r="82" spans="5:5" x14ac:dyDescent="0.25">
      <c r="E82" s="102"/>
    </row>
    <row r="83" spans="5:5" x14ac:dyDescent="0.25">
      <c r="E83" s="102"/>
    </row>
    <row r="84" spans="5:5" x14ac:dyDescent="0.25">
      <c r="E84" s="102"/>
    </row>
  </sheetData>
  <mergeCells count="1">
    <mergeCell ref="A54:E5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115" zoomScaleNormal="115" zoomScaleSheetLayoutView="120" workbookViewId="0">
      <selection activeCell="A6" sqref="A6"/>
    </sheetView>
  </sheetViews>
  <sheetFormatPr baseColWidth="10" defaultRowHeight="13.5" x14ac:dyDescent="0.25"/>
  <cols>
    <col min="1" max="1" width="23.42578125" style="14" customWidth="1"/>
    <col min="2" max="2" width="8.7109375" style="14" customWidth="1"/>
    <col min="3" max="3" width="9.140625" style="14" customWidth="1"/>
    <col min="4" max="4" width="9" style="14" customWidth="1"/>
    <col min="5" max="8" width="8.7109375" style="14" customWidth="1"/>
    <col min="9" max="9" width="9.28515625" style="14" customWidth="1"/>
    <col min="10" max="10" width="15.140625" style="14" bestFit="1" customWidth="1"/>
    <col min="11" max="11" width="11.5703125" style="14" bestFit="1" customWidth="1"/>
    <col min="12" max="12" width="15.140625" style="14" bestFit="1" customWidth="1"/>
    <col min="13" max="13" width="11.5703125" style="14" bestFit="1" customWidth="1"/>
    <col min="14" max="14" width="20.140625" style="14" bestFit="1" customWidth="1"/>
    <col min="15" max="15" width="16.5703125" style="14" bestFit="1" customWidth="1"/>
    <col min="16" max="16384" width="11.42578125" style="14"/>
  </cols>
  <sheetData>
    <row r="1" spans="1:9" customFormat="1" ht="15" customHeight="1" x14ac:dyDescent="0.35">
      <c r="B1" s="1"/>
      <c r="C1" s="1"/>
      <c r="D1" s="1"/>
      <c r="E1" s="1"/>
      <c r="F1" s="1"/>
      <c r="G1" s="1"/>
      <c r="H1" s="67"/>
      <c r="I1" s="2" t="s">
        <v>0</v>
      </c>
    </row>
    <row r="2" spans="1:9" customFormat="1" ht="15" customHeight="1" x14ac:dyDescent="0.35">
      <c r="B2" s="1"/>
      <c r="C2" s="1"/>
      <c r="D2" s="1"/>
      <c r="E2" s="1"/>
      <c r="F2" s="1"/>
      <c r="G2" s="1"/>
      <c r="H2" s="67"/>
      <c r="I2" s="3" t="s">
        <v>1</v>
      </c>
    </row>
    <row r="3" spans="1:9" customFormat="1" ht="15" customHeight="1" x14ac:dyDescent="0.35">
      <c r="B3" s="1"/>
      <c r="C3" s="1"/>
      <c r="D3" s="1"/>
      <c r="E3" s="1"/>
      <c r="F3" s="1"/>
      <c r="G3" s="1"/>
      <c r="H3" s="67"/>
      <c r="I3" s="68"/>
    </row>
    <row r="4" spans="1:9" customFormat="1" ht="12.75" customHeight="1" x14ac:dyDescent="0.35">
      <c r="B4" s="1"/>
      <c r="C4" s="1"/>
      <c r="D4" s="1"/>
      <c r="E4" s="1"/>
      <c r="F4" s="1"/>
      <c r="G4" s="1"/>
      <c r="H4" s="67"/>
      <c r="I4" s="68"/>
    </row>
    <row r="5" spans="1:9" customFormat="1" ht="15" customHeight="1" x14ac:dyDescent="0.25">
      <c r="A5" s="4" t="s">
        <v>102</v>
      </c>
      <c r="B5" s="4"/>
      <c r="C5" s="4"/>
      <c r="D5" s="4"/>
      <c r="E5" s="4"/>
      <c r="F5" s="4"/>
      <c r="G5" s="4"/>
      <c r="H5" s="69"/>
      <c r="I5" s="69"/>
    </row>
    <row r="6" spans="1:9" customFormat="1" ht="6.75" customHeight="1" x14ac:dyDescent="0.35">
      <c r="A6" s="70"/>
      <c r="B6" s="67"/>
      <c r="C6" s="6"/>
      <c r="D6" s="6"/>
      <c r="E6" s="71"/>
      <c r="F6" s="71"/>
      <c r="G6" s="71"/>
      <c r="H6" s="71"/>
      <c r="I6" s="72"/>
    </row>
    <row r="7" spans="1:9" s="75" customFormat="1" ht="14.1" customHeight="1" x14ac:dyDescent="0.35">
      <c r="A7" s="73" t="s">
        <v>4</v>
      </c>
      <c r="B7" s="73" t="s">
        <v>56</v>
      </c>
      <c r="C7" s="74"/>
      <c r="D7" s="74"/>
      <c r="E7" s="67"/>
      <c r="F7" s="67"/>
      <c r="G7" s="67"/>
      <c r="H7" s="67"/>
      <c r="I7" s="68"/>
    </row>
    <row r="8" spans="1:9" s="75" customFormat="1" ht="14.1" customHeight="1" x14ac:dyDescent="0.35">
      <c r="A8" s="76">
        <v>2013</v>
      </c>
      <c r="B8" s="77">
        <f>B19</f>
        <v>2938</v>
      </c>
      <c r="C8" s="78"/>
      <c r="D8" s="74"/>
      <c r="E8" s="67"/>
      <c r="F8" s="67"/>
      <c r="G8" s="67"/>
      <c r="H8" s="67"/>
      <c r="I8" s="68"/>
    </row>
    <row r="9" spans="1:9" s="75" customFormat="1" ht="14.1" customHeight="1" x14ac:dyDescent="0.35">
      <c r="A9" s="76">
        <v>2014</v>
      </c>
      <c r="B9" s="77">
        <f>C19</f>
        <v>3208</v>
      </c>
      <c r="C9" s="74"/>
      <c r="D9" s="74"/>
      <c r="E9" s="67"/>
      <c r="F9" s="67"/>
      <c r="G9" s="67"/>
      <c r="H9" s="67"/>
      <c r="I9" s="68"/>
    </row>
    <row r="10" spans="1:9" s="75" customFormat="1" ht="14.1" customHeight="1" x14ac:dyDescent="0.35">
      <c r="A10" s="76">
        <v>2015</v>
      </c>
      <c r="B10" s="77">
        <f>D19</f>
        <v>3260</v>
      </c>
      <c r="C10" s="74"/>
      <c r="D10" s="74"/>
      <c r="E10" s="67"/>
      <c r="F10" s="67"/>
      <c r="G10" s="67"/>
      <c r="H10" s="67"/>
      <c r="I10" s="68"/>
    </row>
    <row r="11" spans="1:9" s="75" customFormat="1" ht="14.1" customHeight="1" x14ac:dyDescent="0.35">
      <c r="A11" s="76">
        <v>2016</v>
      </c>
      <c r="B11" s="77">
        <f>E19</f>
        <v>3085</v>
      </c>
      <c r="C11" s="74"/>
      <c r="D11" s="74"/>
      <c r="E11" s="67"/>
      <c r="F11" s="67"/>
      <c r="G11" s="67"/>
      <c r="H11" s="67"/>
      <c r="I11" s="68"/>
    </row>
    <row r="12" spans="1:9" s="75" customFormat="1" ht="14.1" customHeight="1" x14ac:dyDescent="0.35">
      <c r="A12" s="76">
        <v>2017</v>
      </c>
      <c r="B12" s="77">
        <f>F19</f>
        <v>3250</v>
      </c>
      <c r="C12" s="74"/>
      <c r="D12" s="74"/>
      <c r="E12" s="67"/>
      <c r="F12" s="67"/>
      <c r="G12" s="67"/>
      <c r="H12" s="67"/>
      <c r="I12" s="68"/>
    </row>
    <row r="13" spans="1:9" s="75" customFormat="1" ht="14.1" customHeight="1" x14ac:dyDescent="0.35">
      <c r="A13" s="76">
        <v>2018</v>
      </c>
      <c r="B13" s="77">
        <f>G19</f>
        <v>3058</v>
      </c>
      <c r="C13" s="74"/>
      <c r="D13" s="74"/>
      <c r="E13" s="67"/>
      <c r="F13" s="67"/>
      <c r="G13" s="67"/>
      <c r="H13" s="67"/>
      <c r="I13" s="68"/>
    </row>
    <row r="14" spans="1:9" s="75" customFormat="1" ht="14.1" customHeight="1" x14ac:dyDescent="0.35">
      <c r="A14" s="76">
        <v>2019</v>
      </c>
      <c r="B14" s="77">
        <f>H19</f>
        <v>4150</v>
      </c>
      <c r="C14" s="74"/>
      <c r="D14" s="74"/>
      <c r="E14" s="67"/>
      <c r="F14" s="67"/>
      <c r="G14" s="67"/>
      <c r="H14" s="67"/>
      <c r="I14" s="68"/>
    </row>
    <row r="15" spans="1:9" s="75" customFormat="1" ht="14.1" customHeight="1" x14ac:dyDescent="0.35">
      <c r="A15" s="79" t="s">
        <v>95</v>
      </c>
      <c r="B15" s="77">
        <f>B14-B13</f>
        <v>1092</v>
      </c>
      <c r="C15" s="74"/>
      <c r="D15" s="74"/>
      <c r="E15" s="67"/>
      <c r="F15" s="67"/>
      <c r="G15" s="67"/>
      <c r="H15" s="67"/>
      <c r="I15" s="68"/>
    </row>
    <row r="16" spans="1:9" customFormat="1" ht="6.75" customHeight="1" x14ac:dyDescent="0.35">
      <c r="A16" s="7"/>
      <c r="B16" s="36"/>
      <c r="C16" s="36"/>
      <c r="D16" s="36"/>
      <c r="E16" s="80"/>
      <c r="F16" s="80"/>
      <c r="G16" s="80"/>
      <c r="H16" s="81"/>
      <c r="I16" s="72"/>
    </row>
    <row r="17" spans="1:9" customFormat="1" ht="9" customHeight="1" x14ac:dyDescent="0.25">
      <c r="A17" s="85"/>
      <c r="B17" s="85"/>
      <c r="C17" s="85"/>
      <c r="D17" s="85"/>
      <c r="E17" s="85"/>
      <c r="F17" s="85"/>
      <c r="G17" s="85"/>
      <c r="H17" s="85"/>
      <c r="I17" s="85"/>
    </row>
    <row r="18" spans="1:9" customFormat="1" ht="12.75" customHeight="1" x14ac:dyDescent="0.25">
      <c r="A18" s="93"/>
      <c r="B18" s="110">
        <v>2013</v>
      </c>
      <c r="C18" s="89">
        <v>2014</v>
      </c>
      <c r="D18" s="89">
        <v>2015</v>
      </c>
      <c r="E18" s="89">
        <v>2016</v>
      </c>
      <c r="F18" s="89">
        <v>2017</v>
      </c>
      <c r="G18" s="89">
        <v>2018</v>
      </c>
      <c r="H18" s="86">
        <v>2019</v>
      </c>
      <c r="I18" s="86" t="s">
        <v>95</v>
      </c>
    </row>
    <row r="19" spans="1:9" customFormat="1" ht="12.75" customHeight="1" x14ac:dyDescent="0.25">
      <c r="A19" s="94" t="s">
        <v>57</v>
      </c>
      <c r="B19" s="104">
        <f>SUM(B20:B27)</f>
        <v>2938</v>
      </c>
      <c r="C19" s="104">
        <f>SUM(C20:C27)</f>
        <v>3208</v>
      </c>
      <c r="D19" s="104">
        <f>SUM(D20:D27)</f>
        <v>3260</v>
      </c>
      <c r="E19" s="104">
        <f>SUM(E20:E27)</f>
        <v>3085</v>
      </c>
      <c r="F19" s="104">
        <f>SUM(F20:F27)</f>
        <v>3250</v>
      </c>
      <c r="G19" s="104">
        <f>SUM(G20:G27)</f>
        <v>3058</v>
      </c>
      <c r="H19" s="105">
        <f>SUM(H20:H27)</f>
        <v>4150</v>
      </c>
      <c r="I19" s="84">
        <f>H19-G19</f>
        <v>1092</v>
      </c>
    </row>
    <row r="20" spans="1:9" customFormat="1" ht="13.5" customHeight="1" x14ac:dyDescent="0.25">
      <c r="A20" s="91" t="s">
        <v>59</v>
      </c>
      <c r="B20" s="106">
        <v>281</v>
      </c>
      <c r="C20" s="107">
        <v>175</v>
      </c>
      <c r="D20" s="107">
        <v>279</v>
      </c>
      <c r="E20" s="107">
        <v>41</v>
      </c>
      <c r="F20" s="107">
        <v>126</v>
      </c>
      <c r="G20" s="107">
        <v>362</v>
      </c>
      <c r="H20" s="108">
        <v>34</v>
      </c>
      <c r="I20" s="108">
        <f>H20-G20</f>
        <v>-328</v>
      </c>
    </row>
    <row r="21" spans="1:9" customFormat="1" ht="13.5" customHeight="1" x14ac:dyDescent="0.25">
      <c r="A21" s="95" t="s">
        <v>63</v>
      </c>
      <c r="B21" s="109">
        <v>40</v>
      </c>
      <c r="C21" s="109">
        <v>210</v>
      </c>
      <c r="D21" s="109">
        <v>260</v>
      </c>
      <c r="E21" s="109">
        <v>240</v>
      </c>
      <c r="F21" s="109">
        <v>211</v>
      </c>
      <c r="G21" s="109">
        <v>141</v>
      </c>
      <c r="H21" s="109">
        <v>95</v>
      </c>
      <c r="I21" s="109">
        <f t="shared" ref="I20:I27" si="0">H21-G21</f>
        <v>-46</v>
      </c>
    </row>
    <row r="22" spans="1:9" customFormat="1" ht="13.5" customHeight="1" x14ac:dyDescent="0.25">
      <c r="A22" s="91" t="s">
        <v>66</v>
      </c>
      <c r="B22" s="106">
        <v>2139</v>
      </c>
      <c r="C22" s="107">
        <v>2315</v>
      </c>
      <c r="D22" s="107">
        <v>2167</v>
      </c>
      <c r="E22" s="107">
        <v>2133</v>
      </c>
      <c r="F22" s="107">
        <v>2343</v>
      </c>
      <c r="G22" s="107">
        <v>36</v>
      </c>
      <c r="H22" s="108">
        <v>2920</v>
      </c>
      <c r="I22" s="108">
        <f>H22-G22</f>
        <v>2884</v>
      </c>
    </row>
    <row r="23" spans="1:9" customFormat="1" ht="13.5" customHeight="1" x14ac:dyDescent="0.25">
      <c r="A23" s="95" t="s">
        <v>69</v>
      </c>
      <c r="B23" s="109">
        <v>38</v>
      </c>
      <c r="C23" s="109">
        <v>59</v>
      </c>
      <c r="D23" s="109">
        <v>86</v>
      </c>
      <c r="E23" s="109">
        <v>135</v>
      </c>
      <c r="F23" s="109">
        <v>112</v>
      </c>
      <c r="G23" s="109">
        <v>310</v>
      </c>
      <c r="H23" s="109">
        <v>122</v>
      </c>
      <c r="I23" s="109">
        <f>H23-G23</f>
        <v>-188</v>
      </c>
    </row>
    <row r="24" spans="1:9" customFormat="1" ht="13.5" customHeight="1" x14ac:dyDescent="0.25">
      <c r="A24" s="91" t="s">
        <v>70</v>
      </c>
      <c r="B24" s="106">
        <v>147</v>
      </c>
      <c r="C24" s="107">
        <v>144</v>
      </c>
      <c r="D24" s="107">
        <v>152</v>
      </c>
      <c r="E24" s="107">
        <v>212</v>
      </c>
      <c r="F24" s="107">
        <v>128</v>
      </c>
      <c r="G24" s="107">
        <v>1956</v>
      </c>
      <c r="H24" s="108">
        <v>244</v>
      </c>
      <c r="I24" s="108">
        <f>H24-G24</f>
        <v>-1712</v>
      </c>
    </row>
    <row r="25" spans="1:9" customFormat="1" ht="13.5" customHeight="1" x14ac:dyDescent="0.25">
      <c r="A25" s="95" t="s">
        <v>73</v>
      </c>
      <c r="B25" s="109">
        <v>103</v>
      </c>
      <c r="C25" s="109">
        <v>150</v>
      </c>
      <c r="D25" s="109">
        <v>59</v>
      </c>
      <c r="E25" s="109">
        <v>97</v>
      </c>
      <c r="F25" s="109">
        <v>69</v>
      </c>
      <c r="G25" s="109">
        <v>44</v>
      </c>
      <c r="H25" s="109">
        <v>501</v>
      </c>
      <c r="I25" s="109">
        <f>H25-G25</f>
        <v>457</v>
      </c>
    </row>
    <row r="26" spans="1:9" customFormat="1" ht="13.5" customHeight="1" x14ac:dyDescent="0.25">
      <c r="A26" s="91" t="s">
        <v>80</v>
      </c>
      <c r="B26" s="106">
        <v>1</v>
      </c>
      <c r="C26" s="107">
        <v>12</v>
      </c>
      <c r="D26" s="107">
        <v>107</v>
      </c>
      <c r="E26" s="107">
        <v>81</v>
      </c>
      <c r="F26" s="107">
        <v>80</v>
      </c>
      <c r="G26" s="107">
        <v>49</v>
      </c>
      <c r="H26" s="108">
        <v>10</v>
      </c>
      <c r="I26" s="108">
        <f>H26-G26</f>
        <v>-39</v>
      </c>
    </row>
    <row r="27" spans="1:9" customFormat="1" ht="13.5" customHeight="1" x14ac:dyDescent="0.25">
      <c r="A27" s="92" t="s">
        <v>92</v>
      </c>
      <c r="B27" s="109">
        <v>189</v>
      </c>
      <c r="C27" s="109">
        <v>143</v>
      </c>
      <c r="D27" s="109">
        <v>150</v>
      </c>
      <c r="E27" s="109">
        <v>146</v>
      </c>
      <c r="F27" s="109">
        <v>181</v>
      </c>
      <c r="G27" s="109">
        <v>160</v>
      </c>
      <c r="H27" s="109">
        <v>224</v>
      </c>
      <c r="I27" s="109">
        <f>H27-G27</f>
        <v>64</v>
      </c>
    </row>
    <row r="28" spans="1:9" ht="3.75" customHeight="1" x14ac:dyDescent="0.25">
      <c r="I28" s="102"/>
    </row>
    <row r="29" spans="1:9" x14ac:dyDescent="0.25">
      <c r="A29" s="101" t="s">
        <v>96</v>
      </c>
      <c r="B29" s="101"/>
      <c r="C29" s="101"/>
      <c r="D29" s="101"/>
      <c r="E29" s="101"/>
      <c r="F29" s="101"/>
      <c r="G29" s="101"/>
      <c r="H29" s="101"/>
      <c r="I29" s="101"/>
    </row>
    <row r="30" spans="1:9" x14ac:dyDescent="0.25">
      <c r="I30" s="102"/>
    </row>
    <row r="31" spans="1:9" x14ac:dyDescent="0.25">
      <c r="I31" s="102"/>
    </row>
    <row r="32" spans="1:9" x14ac:dyDescent="0.25">
      <c r="I32" s="102"/>
    </row>
    <row r="33" spans="9:9" x14ac:dyDescent="0.25">
      <c r="I33" s="102"/>
    </row>
    <row r="34" spans="9:9" x14ac:dyDescent="0.25">
      <c r="I34" s="102"/>
    </row>
    <row r="35" spans="9:9" x14ac:dyDescent="0.25">
      <c r="I35" s="102"/>
    </row>
    <row r="36" spans="9:9" x14ac:dyDescent="0.25">
      <c r="I36" s="102"/>
    </row>
    <row r="37" spans="9:9" x14ac:dyDescent="0.25">
      <c r="I37" s="102"/>
    </row>
    <row r="38" spans="9:9" x14ac:dyDescent="0.25">
      <c r="I38" s="102"/>
    </row>
    <row r="39" spans="9:9" x14ac:dyDescent="0.25">
      <c r="I39" s="102"/>
    </row>
    <row r="40" spans="9:9" x14ac:dyDescent="0.25">
      <c r="I40" s="102"/>
    </row>
    <row r="41" spans="9:9" x14ac:dyDescent="0.25">
      <c r="I41" s="102"/>
    </row>
    <row r="42" spans="9:9" x14ac:dyDescent="0.25">
      <c r="I42" s="102"/>
    </row>
    <row r="43" spans="9:9" x14ac:dyDescent="0.25">
      <c r="I43" s="102"/>
    </row>
    <row r="44" spans="9:9" x14ac:dyDescent="0.25">
      <c r="I44" s="102"/>
    </row>
    <row r="45" spans="9:9" x14ac:dyDescent="0.25">
      <c r="I45" s="102"/>
    </row>
    <row r="46" spans="9:9" x14ac:dyDescent="0.25">
      <c r="I46" s="102"/>
    </row>
    <row r="47" spans="9:9" x14ac:dyDescent="0.25">
      <c r="I47" s="102"/>
    </row>
    <row r="48" spans="9:9" x14ac:dyDescent="0.25">
      <c r="I48" s="102"/>
    </row>
    <row r="49" spans="9:9" x14ac:dyDescent="0.25">
      <c r="I49" s="102"/>
    </row>
    <row r="50" spans="9:9" x14ac:dyDescent="0.25">
      <c r="I50" s="102"/>
    </row>
    <row r="51" spans="9:9" x14ac:dyDescent="0.25">
      <c r="I51" s="102"/>
    </row>
    <row r="52" spans="9:9" x14ac:dyDescent="0.25">
      <c r="I52" s="102"/>
    </row>
    <row r="53" spans="9:9" x14ac:dyDescent="0.25">
      <c r="I53" s="102"/>
    </row>
    <row r="54" spans="9:9" x14ac:dyDescent="0.25">
      <c r="I54" s="102"/>
    </row>
    <row r="55" spans="9:9" x14ac:dyDescent="0.25">
      <c r="I55" s="102"/>
    </row>
    <row r="56" spans="9:9" x14ac:dyDescent="0.25">
      <c r="I56" s="102"/>
    </row>
    <row r="57" spans="9:9" x14ac:dyDescent="0.25">
      <c r="I57" s="102"/>
    </row>
    <row r="58" spans="9:9" x14ac:dyDescent="0.25">
      <c r="I58" s="102"/>
    </row>
    <row r="59" spans="9:9" x14ac:dyDescent="0.25">
      <c r="I59" s="102"/>
    </row>
  </sheetData>
  <mergeCells count="3">
    <mergeCell ref="B16:D16"/>
    <mergeCell ref="E16:G16"/>
    <mergeCell ref="A29:I29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37" zoomScale="115" zoomScaleNormal="115" zoomScaleSheetLayoutView="120" workbookViewId="0">
      <selection activeCell="A63" sqref="A63"/>
    </sheetView>
  </sheetViews>
  <sheetFormatPr baseColWidth="10" defaultRowHeight="13.5" x14ac:dyDescent="0.25"/>
  <cols>
    <col min="1" max="1" width="23.42578125" style="14" customWidth="1"/>
    <col min="2" max="2" width="8.7109375" style="14" customWidth="1"/>
    <col min="3" max="3" width="9.140625" style="14" customWidth="1"/>
    <col min="4" max="4" width="9" style="14" customWidth="1"/>
    <col min="5" max="8" width="8.7109375" style="14" customWidth="1"/>
    <col min="9" max="9" width="9.28515625" style="14" customWidth="1"/>
    <col min="10" max="10" width="15.140625" style="14" bestFit="1" customWidth="1"/>
    <col min="11" max="11" width="11.5703125" style="14" bestFit="1" customWidth="1"/>
    <col min="12" max="12" width="15.140625" style="14" bestFit="1" customWidth="1"/>
    <col min="13" max="13" width="11.5703125" style="14" bestFit="1" customWidth="1"/>
    <col min="14" max="14" width="20.140625" style="14" bestFit="1" customWidth="1"/>
    <col min="15" max="15" width="16.5703125" style="14" bestFit="1" customWidth="1"/>
    <col min="16" max="16384" width="11.42578125" style="14"/>
  </cols>
  <sheetData>
    <row r="1" spans="1:9" customFormat="1" ht="15" customHeight="1" x14ac:dyDescent="0.35">
      <c r="B1" s="1"/>
      <c r="C1" s="1"/>
      <c r="D1" s="1"/>
      <c r="E1" s="1"/>
      <c r="F1" s="1"/>
      <c r="G1" s="1"/>
      <c r="H1" s="67"/>
      <c r="I1" s="2" t="s">
        <v>0</v>
      </c>
    </row>
    <row r="2" spans="1:9" customFormat="1" ht="15" customHeight="1" x14ac:dyDescent="0.35">
      <c r="B2" s="1"/>
      <c r="C2" s="1"/>
      <c r="D2" s="1"/>
      <c r="E2" s="1"/>
      <c r="F2" s="1"/>
      <c r="G2" s="1"/>
      <c r="H2" s="67"/>
      <c r="I2" s="3" t="s">
        <v>1</v>
      </c>
    </row>
    <row r="3" spans="1:9" customFormat="1" ht="15" customHeight="1" x14ac:dyDescent="0.35">
      <c r="B3" s="1"/>
      <c r="C3" s="1"/>
      <c r="D3" s="1"/>
      <c r="E3" s="1"/>
      <c r="F3" s="1"/>
      <c r="G3" s="1"/>
      <c r="H3" s="67"/>
      <c r="I3" s="68"/>
    </row>
    <row r="4" spans="1:9" customFormat="1" ht="12.75" customHeight="1" x14ac:dyDescent="0.35">
      <c r="B4" s="1"/>
      <c r="C4" s="1"/>
      <c r="D4" s="1"/>
      <c r="E4" s="1"/>
      <c r="F4" s="1"/>
      <c r="G4" s="1"/>
      <c r="H4" s="67"/>
      <c r="I4" s="68"/>
    </row>
    <row r="5" spans="1:9" customFormat="1" ht="15" customHeight="1" x14ac:dyDescent="0.25">
      <c r="A5" s="4" t="s">
        <v>55</v>
      </c>
      <c r="B5" s="4"/>
      <c r="C5" s="4"/>
      <c r="D5" s="4"/>
      <c r="E5" s="4"/>
      <c r="F5" s="4"/>
      <c r="G5" s="4"/>
      <c r="H5" s="69"/>
      <c r="I5" s="69"/>
    </row>
    <row r="6" spans="1:9" customFormat="1" ht="6.75" customHeight="1" x14ac:dyDescent="0.35">
      <c r="A6" s="70"/>
      <c r="B6" s="67"/>
      <c r="C6" s="6"/>
      <c r="D6" s="6"/>
      <c r="E6" s="71"/>
      <c r="F6" s="71"/>
      <c r="G6" s="71"/>
      <c r="H6" s="71"/>
      <c r="I6" s="72"/>
    </row>
    <row r="7" spans="1:9" s="75" customFormat="1" ht="14.1" customHeight="1" x14ac:dyDescent="0.35">
      <c r="A7" s="73" t="s">
        <v>4</v>
      </c>
      <c r="B7" s="73" t="s">
        <v>56</v>
      </c>
      <c r="C7" s="74"/>
      <c r="D7" s="74"/>
      <c r="E7" s="67"/>
      <c r="F7" s="67"/>
      <c r="G7" s="67"/>
      <c r="H7" s="67"/>
      <c r="I7" s="68"/>
    </row>
    <row r="8" spans="1:9" s="75" customFormat="1" ht="14.1" customHeight="1" x14ac:dyDescent="0.35">
      <c r="A8" s="76">
        <v>2013</v>
      </c>
      <c r="B8" s="77">
        <f>B53</f>
        <v>52026</v>
      </c>
      <c r="C8" s="78"/>
      <c r="D8" s="74"/>
      <c r="E8" s="67"/>
      <c r="F8" s="67"/>
      <c r="G8" s="67"/>
      <c r="H8" s="67"/>
      <c r="I8" s="68"/>
    </row>
    <row r="9" spans="1:9" s="75" customFormat="1" ht="14.1" customHeight="1" x14ac:dyDescent="0.35">
      <c r="A9" s="76">
        <v>2014</v>
      </c>
      <c r="B9" s="77">
        <f>C53</f>
        <v>53944</v>
      </c>
      <c r="C9" s="74"/>
      <c r="D9" s="74"/>
      <c r="E9" s="67"/>
      <c r="F9" s="67"/>
      <c r="G9" s="67"/>
      <c r="H9" s="67"/>
      <c r="I9" s="68"/>
    </row>
    <row r="10" spans="1:9" s="75" customFormat="1" ht="14.1" customHeight="1" x14ac:dyDescent="0.35">
      <c r="A10" s="76">
        <v>2015</v>
      </c>
      <c r="B10" s="77">
        <f>D53</f>
        <v>16285</v>
      </c>
      <c r="C10" s="74"/>
      <c r="D10" s="74"/>
      <c r="E10" s="67"/>
      <c r="F10" s="67"/>
      <c r="G10" s="67"/>
      <c r="H10" s="67"/>
      <c r="I10" s="68"/>
    </row>
    <row r="11" spans="1:9" s="75" customFormat="1" ht="14.1" customHeight="1" x14ac:dyDescent="0.35">
      <c r="A11" s="76">
        <v>2016</v>
      </c>
      <c r="B11" s="77">
        <f>E53</f>
        <v>13454</v>
      </c>
      <c r="C11" s="74"/>
      <c r="D11" s="74"/>
      <c r="E11" s="67"/>
      <c r="F11" s="67"/>
      <c r="G11" s="67"/>
      <c r="H11" s="67"/>
      <c r="I11" s="68"/>
    </row>
    <row r="12" spans="1:9" s="75" customFormat="1" ht="14.1" customHeight="1" x14ac:dyDescent="0.35">
      <c r="A12" s="76">
        <v>2017</v>
      </c>
      <c r="B12" s="77">
        <f>F53</f>
        <v>16445</v>
      </c>
      <c r="C12" s="74"/>
      <c r="D12" s="74"/>
      <c r="E12" s="67"/>
      <c r="F12" s="67"/>
      <c r="G12" s="67"/>
      <c r="H12" s="67"/>
      <c r="I12" s="68"/>
    </row>
    <row r="13" spans="1:9" s="75" customFormat="1" ht="14.1" customHeight="1" x14ac:dyDescent="0.35">
      <c r="A13" s="76">
        <v>2018</v>
      </c>
      <c r="B13" s="77">
        <f>G53</f>
        <v>10909</v>
      </c>
      <c r="C13" s="74"/>
      <c r="D13" s="74"/>
      <c r="E13" s="67"/>
      <c r="F13" s="67"/>
      <c r="G13" s="67"/>
      <c r="H13" s="67"/>
      <c r="I13" s="68"/>
    </row>
    <row r="14" spans="1:9" s="75" customFormat="1" ht="14.1" customHeight="1" x14ac:dyDescent="0.35">
      <c r="A14" s="76">
        <v>2019</v>
      </c>
      <c r="B14" s="77">
        <f>H53</f>
        <v>14940</v>
      </c>
      <c r="C14" s="74"/>
      <c r="D14" s="74"/>
      <c r="E14" s="67"/>
      <c r="F14" s="67"/>
      <c r="G14" s="67"/>
      <c r="H14" s="67"/>
      <c r="I14" s="68"/>
    </row>
    <row r="15" spans="1:9" s="75" customFormat="1" ht="14.1" customHeight="1" x14ac:dyDescent="0.35">
      <c r="A15" s="79" t="s">
        <v>95</v>
      </c>
      <c r="B15" s="77">
        <f>I53</f>
        <v>4031</v>
      </c>
      <c r="C15" s="74"/>
      <c r="D15" s="74"/>
      <c r="E15" s="67"/>
      <c r="F15" s="67"/>
      <c r="G15" s="67"/>
      <c r="H15" s="67"/>
      <c r="I15" s="68"/>
    </row>
    <row r="16" spans="1:9" customFormat="1" ht="6.75" customHeight="1" x14ac:dyDescent="0.35">
      <c r="A16" s="7"/>
      <c r="B16" s="36"/>
      <c r="C16" s="36"/>
      <c r="D16" s="36"/>
      <c r="E16" s="80"/>
      <c r="F16" s="80"/>
      <c r="G16" s="80"/>
      <c r="H16" s="81"/>
      <c r="I16" s="72"/>
    </row>
    <row r="17" spans="1:9" customFormat="1" ht="9" customHeight="1" x14ac:dyDescent="0.25">
      <c r="A17" s="85"/>
      <c r="B17" s="85"/>
      <c r="C17" s="85"/>
      <c r="D17" s="85"/>
      <c r="E17" s="85"/>
      <c r="F17" s="85"/>
      <c r="G17" s="85"/>
      <c r="H17" s="85"/>
      <c r="I17" s="85"/>
    </row>
    <row r="18" spans="1:9" customFormat="1" ht="12.75" customHeight="1" x14ac:dyDescent="0.25">
      <c r="A18" s="93"/>
      <c r="B18" s="86" t="s">
        <v>88</v>
      </c>
      <c r="C18" s="86">
        <v>2014</v>
      </c>
      <c r="D18" s="86">
        <v>2015</v>
      </c>
      <c r="E18" s="86">
        <v>2016</v>
      </c>
      <c r="F18" s="86">
        <v>2017</v>
      </c>
      <c r="G18" s="86">
        <v>2018</v>
      </c>
      <c r="H18" s="86">
        <v>2019</v>
      </c>
      <c r="I18" s="86" t="s">
        <v>95</v>
      </c>
    </row>
    <row r="19" spans="1:9" customFormat="1" ht="12.75" customHeight="1" x14ac:dyDescent="0.25">
      <c r="A19" s="94" t="s">
        <v>57</v>
      </c>
      <c r="B19" s="84">
        <f>SUM(B20:B49)</f>
        <v>49345</v>
      </c>
      <c r="C19" s="84">
        <f>SUM(C20:C49)</f>
        <v>51777</v>
      </c>
      <c r="D19" s="84">
        <f>SUM(D20:D49)</f>
        <v>15806</v>
      </c>
      <c r="E19" s="84">
        <f>SUM(E20:E49)</f>
        <v>11850</v>
      </c>
      <c r="F19" s="84">
        <f>SUM(F20:F49)</f>
        <v>15938</v>
      </c>
      <c r="G19" s="84">
        <f>SUM(G20:G49)</f>
        <v>10825</v>
      </c>
      <c r="H19" s="84">
        <f>SUM(H20:H49)</f>
        <v>14521</v>
      </c>
      <c r="I19" s="84">
        <f>H19-G19</f>
        <v>3696</v>
      </c>
    </row>
    <row r="20" spans="1:9" customFormat="1" ht="13.5" customHeight="1" x14ac:dyDescent="0.25">
      <c r="A20" s="91" t="s">
        <v>58</v>
      </c>
      <c r="B20" s="90">
        <v>1568</v>
      </c>
      <c r="C20" s="91">
        <v>1060</v>
      </c>
      <c r="D20" s="91">
        <v>717</v>
      </c>
      <c r="E20" s="91">
        <v>60</v>
      </c>
      <c r="F20" s="90">
        <v>77</v>
      </c>
      <c r="G20" s="90">
        <v>14</v>
      </c>
      <c r="H20" s="91">
        <v>229</v>
      </c>
      <c r="I20" s="90">
        <f>H20-G20</f>
        <v>215</v>
      </c>
    </row>
    <row r="21" spans="1:9" customFormat="1" ht="13.5" customHeight="1" x14ac:dyDescent="0.25">
      <c r="A21" s="92" t="s">
        <v>59</v>
      </c>
      <c r="B21" s="92">
        <v>2770</v>
      </c>
      <c r="C21" s="92">
        <v>2368</v>
      </c>
      <c r="D21" s="92">
        <v>277</v>
      </c>
      <c r="E21" s="92">
        <v>233</v>
      </c>
      <c r="F21" s="92">
        <v>441</v>
      </c>
      <c r="G21" s="92">
        <v>176</v>
      </c>
      <c r="H21" s="85">
        <v>388</v>
      </c>
      <c r="I21" s="95">
        <f t="shared" ref="I21:I49" si="0">H21-G21</f>
        <v>212</v>
      </c>
    </row>
    <row r="22" spans="1:9" customFormat="1" ht="13.5" customHeight="1" x14ac:dyDescent="0.25">
      <c r="A22" s="91" t="s">
        <v>60</v>
      </c>
      <c r="B22" s="96">
        <v>590</v>
      </c>
      <c r="C22" s="88">
        <v>435</v>
      </c>
      <c r="D22" s="88">
        <v>35</v>
      </c>
      <c r="E22" s="88">
        <v>56</v>
      </c>
      <c r="F22" s="88">
        <v>113</v>
      </c>
      <c r="G22" s="88">
        <v>107</v>
      </c>
      <c r="H22" s="90">
        <v>67</v>
      </c>
      <c r="I22" s="90">
        <f t="shared" si="0"/>
        <v>-40</v>
      </c>
    </row>
    <row r="23" spans="1:9" customFormat="1" ht="13.5" customHeight="1" x14ac:dyDescent="0.25">
      <c r="A23" s="95" t="s">
        <v>61</v>
      </c>
      <c r="B23" s="92">
        <v>369</v>
      </c>
      <c r="C23" s="92">
        <v>535</v>
      </c>
      <c r="D23" s="92">
        <v>46</v>
      </c>
      <c r="E23" s="92">
        <v>0</v>
      </c>
      <c r="F23" s="92">
        <v>0</v>
      </c>
      <c r="G23" s="92">
        <v>0</v>
      </c>
      <c r="H23" s="92">
        <v>540</v>
      </c>
      <c r="I23" s="92">
        <f t="shared" si="0"/>
        <v>540</v>
      </c>
    </row>
    <row r="24" spans="1:9" customFormat="1" ht="13.5" customHeight="1" x14ac:dyDescent="0.25">
      <c r="A24" s="91" t="s">
        <v>62</v>
      </c>
      <c r="B24" s="96">
        <v>795</v>
      </c>
      <c r="C24" s="88">
        <v>618</v>
      </c>
      <c r="D24" s="88">
        <v>571</v>
      </c>
      <c r="E24" s="88">
        <v>496</v>
      </c>
      <c r="F24" s="88">
        <v>523</v>
      </c>
      <c r="G24" s="88">
        <v>212</v>
      </c>
      <c r="H24" s="90">
        <v>127</v>
      </c>
      <c r="I24" s="90">
        <f t="shared" si="0"/>
        <v>-85</v>
      </c>
    </row>
    <row r="25" spans="1:9" customFormat="1" ht="13.5" customHeight="1" x14ac:dyDescent="0.25">
      <c r="A25" s="95" t="s">
        <v>63</v>
      </c>
      <c r="B25" s="92">
        <v>2216</v>
      </c>
      <c r="C25" s="92">
        <v>1927</v>
      </c>
      <c r="D25" s="92">
        <v>462</v>
      </c>
      <c r="E25" s="92">
        <v>220</v>
      </c>
      <c r="F25" s="92">
        <v>762</v>
      </c>
      <c r="G25" s="92">
        <v>1294</v>
      </c>
      <c r="H25" s="92">
        <v>842</v>
      </c>
      <c r="I25" s="92">
        <f t="shared" si="0"/>
        <v>-452</v>
      </c>
    </row>
    <row r="26" spans="1:9" customFormat="1" ht="13.5" customHeight="1" x14ac:dyDescent="0.25">
      <c r="A26" s="91" t="s">
        <v>89</v>
      </c>
      <c r="B26" s="96">
        <v>2387</v>
      </c>
      <c r="C26" s="88">
        <v>2893</v>
      </c>
      <c r="D26" s="88">
        <v>149</v>
      </c>
      <c r="E26" s="88">
        <v>34</v>
      </c>
      <c r="F26" s="88">
        <v>185</v>
      </c>
      <c r="G26" s="88">
        <v>287</v>
      </c>
      <c r="H26" s="90">
        <v>639</v>
      </c>
      <c r="I26" s="90">
        <f t="shared" si="0"/>
        <v>352</v>
      </c>
    </row>
    <row r="27" spans="1:9" customFormat="1" ht="13.5" customHeight="1" x14ac:dyDescent="0.25">
      <c r="A27" s="95" t="s">
        <v>64</v>
      </c>
      <c r="B27" s="92">
        <v>725</v>
      </c>
      <c r="C27" s="92">
        <v>780</v>
      </c>
      <c r="D27" s="92">
        <v>113</v>
      </c>
      <c r="E27" s="92">
        <v>33</v>
      </c>
      <c r="F27" s="92">
        <v>56</v>
      </c>
      <c r="G27" s="92">
        <v>294</v>
      </c>
      <c r="H27" s="92">
        <v>235</v>
      </c>
      <c r="I27" s="92">
        <f t="shared" si="0"/>
        <v>-59</v>
      </c>
    </row>
    <row r="28" spans="1:9" customFormat="1" ht="13.5" customHeight="1" x14ac:dyDescent="0.25">
      <c r="A28" s="91" t="s">
        <v>65</v>
      </c>
      <c r="B28" s="96">
        <v>1857</v>
      </c>
      <c r="C28" s="88">
        <v>969</v>
      </c>
      <c r="D28" s="88">
        <v>116</v>
      </c>
      <c r="E28" s="88">
        <v>71</v>
      </c>
      <c r="F28" s="88">
        <v>418</v>
      </c>
      <c r="G28" s="88">
        <v>260</v>
      </c>
      <c r="H28" s="90">
        <v>571</v>
      </c>
      <c r="I28" s="90">
        <f t="shared" si="0"/>
        <v>311</v>
      </c>
    </row>
    <row r="29" spans="1:9" customFormat="1" ht="13.5" customHeight="1" x14ac:dyDescent="0.25">
      <c r="A29" s="95" t="s">
        <v>66</v>
      </c>
      <c r="B29" s="92">
        <v>2745</v>
      </c>
      <c r="C29" s="92">
        <v>1394</v>
      </c>
      <c r="D29" s="92">
        <v>2099</v>
      </c>
      <c r="E29" s="92">
        <v>0</v>
      </c>
      <c r="F29" s="92">
        <v>249</v>
      </c>
      <c r="G29" s="92">
        <v>506</v>
      </c>
      <c r="H29" s="92">
        <v>438</v>
      </c>
      <c r="I29" s="92">
        <f t="shared" si="0"/>
        <v>-68</v>
      </c>
    </row>
    <row r="30" spans="1:9" customFormat="1" ht="13.5" customHeight="1" x14ac:dyDescent="0.25">
      <c r="A30" s="91" t="s">
        <v>67</v>
      </c>
      <c r="B30" s="96">
        <v>282</v>
      </c>
      <c r="C30" s="88">
        <v>691</v>
      </c>
      <c r="D30" s="88">
        <v>201</v>
      </c>
      <c r="E30" s="88">
        <v>148</v>
      </c>
      <c r="F30" s="88">
        <v>189</v>
      </c>
      <c r="G30" s="88">
        <v>272</v>
      </c>
      <c r="H30" s="90">
        <v>1079</v>
      </c>
      <c r="I30" s="90">
        <f t="shared" si="0"/>
        <v>807</v>
      </c>
    </row>
    <row r="31" spans="1:9" customFormat="1" ht="13.5" customHeight="1" x14ac:dyDescent="0.25">
      <c r="A31" s="95" t="s">
        <v>68</v>
      </c>
      <c r="B31" s="92">
        <v>369</v>
      </c>
      <c r="C31" s="92">
        <v>514</v>
      </c>
      <c r="D31" s="92">
        <v>3</v>
      </c>
      <c r="E31" s="92">
        <v>16</v>
      </c>
      <c r="F31" s="92">
        <v>0</v>
      </c>
      <c r="G31" s="92">
        <v>57</v>
      </c>
      <c r="H31" s="92">
        <v>0</v>
      </c>
      <c r="I31" s="92">
        <f t="shared" si="0"/>
        <v>-57</v>
      </c>
    </row>
    <row r="32" spans="1:9" customFormat="1" ht="13.5" customHeight="1" x14ac:dyDescent="0.25">
      <c r="A32" s="91" t="s">
        <v>69</v>
      </c>
      <c r="B32" s="96">
        <v>4467</v>
      </c>
      <c r="C32" s="88">
        <v>5107</v>
      </c>
      <c r="D32" s="88">
        <v>96</v>
      </c>
      <c r="E32" s="88">
        <v>148</v>
      </c>
      <c r="F32" s="88">
        <v>230</v>
      </c>
      <c r="G32" s="88">
        <v>1283</v>
      </c>
      <c r="H32" s="90">
        <v>277</v>
      </c>
      <c r="I32" s="90">
        <f t="shared" si="0"/>
        <v>-1006</v>
      </c>
    </row>
    <row r="33" spans="1:9" customFormat="1" ht="13.5" customHeight="1" x14ac:dyDescent="0.25">
      <c r="A33" s="95" t="s">
        <v>70</v>
      </c>
      <c r="B33" s="92">
        <v>553</v>
      </c>
      <c r="C33" s="92">
        <v>2551</v>
      </c>
      <c r="D33" s="92">
        <v>2188</v>
      </c>
      <c r="E33" s="92">
        <v>381</v>
      </c>
      <c r="F33" s="92">
        <v>1864</v>
      </c>
      <c r="G33" s="92">
        <v>46</v>
      </c>
      <c r="H33" s="92">
        <v>1084</v>
      </c>
      <c r="I33" s="92">
        <f t="shared" si="0"/>
        <v>1038</v>
      </c>
    </row>
    <row r="34" spans="1:9" customFormat="1" ht="13.5" customHeight="1" x14ac:dyDescent="0.25">
      <c r="A34" s="91" t="s">
        <v>90</v>
      </c>
      <c r="B34" s="96">
        <v>1452</v>
      </c>
      <c r="C34" s="88">
        <v>1886</v>
      </c>
      <c r="D34" s="88">
        <v>504</v>
      </c>
      <c r="E34" s="88">
        <v>805</v>
      </c>
      <c r="F34" s="88">
        <v>592</v>
      </c>
      <c r="G34" s="88">
        <v>456</v>
      </c>
      <c r="H34" s="90">
        <v>442</v>
      </c>
      <c r="I34" s="90">
        <f t="shared" si="0"/>
        <v>-14</v>
      </c>
    </row>
    <row r="35" spans="1:9" customFormat="1" ht="13.5" customHeight="1" x14ac:dyDescent="0.25">
      <c r="A35" s="95" t="s">
        <v>71</v>
      </c>
      <c r="B35" s="92">
        <v>254</v>
      </c>
      <c r="C35" s="92">
        <v>322</v>
      </c>
      <c r="D35" s="92">
        <v>719</v>
      </c>
      <c r="E35" s="92">
        <v>0</v>
      </c>
      <c r="F35" s="92">
        <v>35</v>
      </c>
      <c r="G35" s="92">
        <v>24</v>
      </c>
      <c r="H35" s="92">
        <v>0</v>
      </c>
      <c r="I35" s="92">
        <f t="shared" si="0"/>
        <v>-24</v>
      </c>
    </row>
    <row r="36" spans="1:9" customFormat="1" ht="13.5" customHeight="1" x14ac:dyDescent="0.25">
      <c r="A36" s="91" t="s">
        <v>72</v>
      </c>
      <c r="B36" s="96">
        <v>344</v>
      </c>
      <c r="C36" s="88">
        <v>315</v>
      </c>
      <c r="D36" s="88">
        <v>20</v>
      </c>
      <c r="E36" s="88">
        <v>20</v>
      </c>
      <c r="F36" s="88">
        <v>0</v>
      </c>
      <c r="G36" s="88">
        <v>0</v>
      </c>
      <c r="H36" s="90">
        <v>40</v>
      </c>
      <c r="I36" s="90">
        <f t="shared" si="0"/>
        <v>40</v>
      </c>
    </row>
    <row r="37" spans="1:9" customFormat="1" ht="13.5" customHeight="1" x14ac:dyDescent="0.25">
      <c r="A37" s="95" t="s">
        <v>73</v>
      </c>
      <c r="B37" s="92">
        <v>9028</v>
      </c>
      <c r="C37" s="92">
        <v>9371</v>
      </c>
      <c r="D37" s="92">
        <v>5309</v>
      </c>
      <c r="E37" s="92">
        <v>5366</v>
      </c>
      <c r="F37" s="92">
        <v>6670</v>
      </c>
      <c r="G37" s="92">
        <v>3055</v>
      </c>
      <c r="H37" s="92">
        <v>4402</v>
      </c>
      <c r="I37" s="92">
        <f t="shared" si="0"/>
        <v>1347</v>
      </c>
    </row>
    <row r="38" spans="1:9" customFormat="1" ht="13.5" customHeight="1" x14ac:dyDescent="0.25">
      <c r="A38" s="91" t="s">
        <v>74</v>
      </c>
      <c r="B38" s="96">
        <v>1275</v>
      </c>
      <c r="C38" s="88">
        <v>391</v>
      </c>
      <c r="D38" s="88">
        <v>44</v>
      </c>
      <c r="E38" s="88">
        <v>1200</v>
      </c>
      <c r="F38" s="88">
        <v>809</v>
      </c>
      <c r="G38" s="88">
        <v>112</v>
      </c>
      <c r="H38" s="90">
        <v>74</v>
      </c>
      <c r="I38" s="90">
        <f t="shared" si="0"/>
        <v>-38</v>
      </c>
    </row>
    <row r="39" spans="1:9" customFormat="1" ht="13.5" customHeight="1" x14ac:dyDescent="0.25">
      <c r="A39" s="95" t="s">
        <v>91</v>
      </c>
      <c r="B39" s="92">
        <v>1207</v>
      </c>
      <c r="C39" s="92">
        <v>1050</v>
      </c>
      <c r="D39" s="92">
        <v>20</v>
      </c>
      <c r="E39" s="92">
        <v>43</v>
      </c>
      <c r="F39" s="92">
        <v>20</v>
      </c>
      <c r="G39" s="92">
        <v>6</v>
      </c>
      <c r="H39" s="92">
        <v>0</v>
      </c>
      <c r="I39" s="92">
        <f t="shared" si="0"/>
        <v>-6</v>
      </c>
    </row>
    <row r="40" spans="1:9" customFormat="1" ht="13.5" customHeight="1" x14ac:dyDescent="0.25">
      <c r="A40" s="91" t="s">
        <v>75</v>
      </c>
      <c r="B40" s="96">
        <v>1721</v>
      </c>
      <c r="C40" s="88">
        <v>1022</v>
      </c>
      <c r="D40" s="88">
        <v>5</v>
      </c>
      <c r="E40" s="88">
        <v>0</v>
      </c>
      <c r="F40" s="88">
        <v>0</v>
      </c>
      <c r="G40" s="88">
        <v>15</v>
      </c>
      <c r="H40" s="90">
        <v>41</v>
      </c>
      <c r="I40" s="90">
        <f t="shared" si="0"/>
        <v>26</v>
      </c>
    </row>
    <row r="41" spans="1:9" customFormat="1" ht="13.5" customHeight="1" x14ac:dyDescent="0.25">
      <c r="A41" s="95" t="s">
        <v>76</v>
      </c>
      <c r="B41" s="92">
        <v>890</v>
      </c>
      <c r="C41" s="92">
        <v>455</v>
      </c>
      <c r="D41" s="92">
        <v>217</v>
      </c>
      <c r="E41" s="92">
        <v>350</v>
      </c>
      <c r="F41" s="92">
        <v>316</v>
      </c>
      <c r="G41" s="92">
        <v>109</v>
      </c>
      <c r="H41" s="92">
        <v>29</v>
      </c>
      <c r="I41" s="92">
        <f t="shared" si="0"/>
        <v>-80</v>
      </c>
    </row>
    <row r="42" spans="1:9" customFormat="1" ht="13.5" customHeight="1" x14ac:dyDescent="0.25">
      <c r="A42" s="91" t="s">
        <v>77</v>
      </c>
      <c r="B42" s="96">
        <v>1615</v>
      </c>
      <c r="C42" s="88">
        <v>1823</v>
      </c>
      <c r="D42" s="88">
        <v>34</v>
      </c>
      <c r="E42" s="88">
        <v>25</v>
      </c>
      <c r="F42" s="88">
        <v>0</v>
      </c>
      <c r="G42" s="88">
        <v>20</v>
      </c>
      <c r="H42" s="90">
        <v>0</v>
      </c>
      <c r="I42" s="90">
        <f t="shared" si="0"/>
        <v>-20</v>
      </c>
    </row>
    <row r="43" spans="1:9" customFormat="1" ht="13.5" customHeight="1" x14ac:dyDescent="0.25">
      <c r="A43" s="95" t="s">
        <v>78</v>
      </c>
      <c r="B43" s="92">
        <v>2131</v>
      </c>
      <c r="C43" s="92">
        <v>3127</v>
      </c>
      <c r="D43" s="92">
        <v>921</v>
      </c>
      <c r="E43" s="92">
        <v>1201</v>
      </c>
      <c r="F43" s="92">
        <v>1012</v>
      </c>
      <c r="G43" s="92">
        <v>544</v>
      </c>
      <c r="H43" s="92">
        <v>1066</v>
      </c>
      <c r="I43" s="92">
        <f t="shared" si="0"/>
        <v>522</v>
      </c>
    </row>
    <row r="44" spans="1:9" customFormat="1" ht="13.5" customHeight="1" x14ac:dyDescent="0.25">
      <c r="A44" s="91" t="s">
        <v>79</v>
      </c>
      <c r="B44" s="96">
        <v>516</v>
      </c>
      <c r="C44" s="88">
        <v>559</v>
      </c>
      <c r="D44" s="88">
        <v>104</v>
      </c>
      <c r="E44" s="88">
        <v>0</v>
      </c>
      <c r="F44" s="88">
        <v>46</v>
      </c>
      <c r="G44" s="88">
        <v>0</v>
      </c>
      <c r="H44" s="90">
        <v>0</v>
      </c>
      <c r="I44" s="90">
        <f t="shared" si="0"/>
        <v>0</v>
      </c>
    </row>
    <row r="45" spans="1:9" customFormat="1" ht="13.5" customHeight="1" x14ac:dyDescent="0.25">
      <c r="A45" s="95" t="s">
        <v>80</v>
      </c>
      <c r="B45" s="92">
        <v>3280</v>
      </c>
      <c r="C45" s="92">
        <v>3465</v>
      </c>
      <c r="D45" s="92">
        <v>387</v>
      </c>
      <c r="E45" s="92">
        <v>175</v>
      </c>
      <c r="F45" s="92">
        <v>426</v>
      </c>
      <c r="G45" s="92">
        <v>243</v>
      </c>
      <c r="H45" s="92">
        <v>731</v>
      </c>
      <c r="I45" s="92">
        <f t="shared" si="0"/>
        <v>488</v>
      </c>
    </row>
    <row r="46" spans="1:9" customFormat="1" ht="13.5" customHeight="1" x14ac:dyDescent="0.25">
      <c r="A46" s="91" t="s">
        <v>81</v>
      </c>
      <c r="B46" s="96">
        <v>222</v>
      </c>
      <c r="C46" s="88">
        <v>77</v>
      </c>
      <c r="D46" s="88">
        <v>0</v>
      </c>
      <c r="E46" s="88">
        <v>0</v>
      </c>
      <c r="F46" s="88">
        <v>9</v>
      </c>
      <c r="G46" s="88">
        <v>0</v>
      </c>
      <c r="H46" s="90">
        <v>268</v>
      </c>
      <c r="I46" s="90">
        <f t="shared" si="0"/>
        <v>268</v>
      </c>
    </row>
    <row r="47" spans="1:9" customFormat="1" ht="13.5" customHeight="1" x14ac:dyDescent="0.25">
      <c r="A47" s="95" t="s">
        <v>92</v>
      </c>
      <c r="B47" s="92">
        <v>1936</v>
      </c>
      <c r="C47" s="92">
        <v>3671</v>
      </c>
      <c r="D47" s="92">
        <v>288</v>
      </c>
      <c r="E47" s="92">
        <v>638</v>
      </c>
      <c r="F47" s="92">
        <v>516</v>
      </c>
      <c r="G47" s="92">
        <v>900</v>
      </c>
      <c r="H47" s="92">
        <v>280</v>
      </c>
      <c r="I47" s="92">
        <f t="shared" si="0"/>
        <v>-620</v>
      </c>
    </row>
    <row r="48" spans="1:9" customFormat="1" ht="13.5" customHeight="1" x14ac:dyDescent="0.25">
      <c r="A48" s="91" t="s">
        <v>82</v>
      </c>
      <c r="B48" s="96">
        <v>1245</v>
      </c>
      <c r="C48" s="88">
        <v>1443</v>
      </c>
      <c r="D48" s="88">
        <v>101</v>
      </c>
      <c r="E48" s="88">
        <v>96</v>
      </c>
      <c r="F48" s="88">
        <v>293</v>
      </c>
      <c r="G48" s="88">
        <v>224</v>
      </c>
      <c r="H48" s="90">
        <v>254</v>
      </c>
      <c r="I48" s="90">
        <f t="shared" si="0"/>
        <v>30</v>
      </c>
    </row>
    <row r="49" spans="1:9" customFormat="1" ht="13.5" customHeight="1" x14ac:dyDescent="0.25">
      <c r="A49" s="95" t="s">
        <v>83</v>
      </c>
      <c r="B49" s="92">
        <v>536</v>
      </c>
      <c r="C49" s="92">
        <v>958</v>
      </c>
      <c r="D49" s="92">
        <v>60</v>
      </c>
      <c r="E49" s="92">
        <v>35</v>
      </c>
      <c r="F49" s="92">
        <v>87</v>
      </c>
      <c r="G49" s="92">
        <v>309</v>
      </c>
      <c r="H49" s="92">
        <v>378</v>
      </c>
      <c r="I49" s="92">
        <f t="shared" si="0"/>
        <v>69</v>
      </c>
    </row>
    <row r="50" spans="1:9" customFormat="1" ht="13.5" customHeight="1" x14ac:dyDescent="0.25">
      <c r="A50" s="97" t="s">
        <v>84</v>
      </c>
      <c r="B50" s="98">
        <f>SUM(B51:B52)</f>
        <v>2681</v>
      </c>
      <c r="C50" s="99">
        <f>SUM(C51:C52)</f>
        <v>2167</v>
      </c>
      <c r="D50" s="99">
        <f>SUM(D51:D52)</f>
        <v>479</v>
      </c>
      <c r="E50" s="99">
        <f>SUM(E51:E52)</f>
        <v>1604</v>
      </c>
      <c r="F50" s="99">
        <f>SUM(F51:F52)</f>
        <v>507</v>
      </c>
      <c r="G50" s="99">
        <f>SUM(G51:G52)</f>
        <v>84</v>
      </c>
      <c r="H50" s="100">
        <f>SUM(H51:H52)</f>
        <v>419</v>
      </c>
      <c r="I50" s="100">
        <f>H50-G50</f>
        <v>335</v>
      </c>
    </row>
    <row r="51" spans="1:9" customFormat="1" ht="13.5" customHeight="1" x14ac:dyDescent="0.25">
      <c r="A51" s="95" t="s">
        <v>93</v>
      </c>
      <c r="B51" s="92">
        <v>2378</v>
      </c>
      <c r="C51" s="92">
        <v>1904</v>
      </c>
      <c r="D51" s="92">
        <v>215</v>
      </c>
      <c r="E51" s="92">
        <v>1604</v>
      </c>
      <c r="F51" s="92">
        <v>273</v>
      </c>
      <c r="G51" s="92">
        <v>0</v>
      </c>
      <c r="H51" s="92">
        <v>338</v>
      </c>
      <c r="I51" s="92">
        <f>H51-G51</f>
        <v>338</v>
      </c>
    </row>
    <row r="52" spans="1:9" customFormat="1" ht="13.5" customHeight="1" x14ac:dyDescent="0.25">
      <c r="A52" s="91" t="s">
        <v>85</v>
      </c>
      <c r="B52" s="96">
        <v>303</v>
      </c>
      <c r="C52" s="96">
        <v>263</v>
      </c>
      <c r="D52" s="88">
        <v>264</v>
      </c>
      <c r="E52" s="91">
        <v>0</v>
      </c>
      <c r="F52" s="91">
        <v>234</v>
      </c>
      <c r="G52" s="91">
        <v>84</v>
      </c>
      <c r="H52" s="91">
        <v>81</v>
      </c>
      <c r="I52" s="91">
        <f>H52-G52</f>
        <v>-3</v>
      </c>
    </row>
    <row r="53" spans="1:9" ht="2.25" customHeight="1" x14ac:dyDescent="0.25">
      <c r="A53" s="83" t="s">
        <v>94</v>
      </c>
      <c r="B53" s="82">
        <f>B19+B50</f>
        <v>52026</v>
      </c>
      <c r="C53" s="82">
        <f>C19+C50</f>
        <v>53944</v>
      </c>
      <c r="D53" s="103">
        <f>D19+D50</f>
        <v>16285</v>
      </c>
      <c r="E53" s="82">
        <f>E19+E50</f>
        <v>13454</v>
      </c>
      <c r="F53" s="82">
        <f>F19+F50</f>
        <v>16445</v>
      </c>
      <c r="G53" s="82">
        <f>G19+G50</f>
        <v>10909</v>
      </c>
      <c r="H53" s="82">
        <f>H19+H50</f>
        <v>14940</v>
      </c>
      <c r="I53" s="87">
        <f>H53-G53</f>
        <v>4031</v>
      </c>
    </row>
    <row r="54" spans="1:9" ht="3.75" customHeight="1" x14ac:dyDescent="0.25">
      <c r="I54" s="102"/>
    </row>
    <row r="55" spans="1:9" x14ac:dyDescent="0.25">
      <c r="A55" s="101" t="s">
        <v>96</v>
      </c>
      <c r="B55" s="101"/>
      <c r="C55" s="101"/>
      <c r="D55" s="101"/>
      <c r="E55" s="101"/>
      <c r="F55" s="101"/>
      <c r="G55" s="101"/>
      <c r="H55" s="101"/>
      <c r="I55" s="101"/>
    </row>
    <row r="56" spans="1:9" x14ac:dyDescent="0.25">
      <c r="I56" s="102"/>
    </row>
    <row r="57" spans="1:9" x14ac:dyDescent="0.25">
      <c r="I57" s="102"/>
    </row>
    <row r="58" spans="1:9" x14ac:dyDescent="0.25">
      <c r="I58" s="102"/>
    </row>
    <row r="59" spans="1:9" x14ac:dyDescent="0.25">
      <c r="I59" s="102"/>
    </row>
    <row r="60" spans="1:9" x14ac:dyDescent="0.25">
      <c r="I60" s="102"/>
    </row>
    <row r="61" spans="1:9" x14ac:dyDescent="0.25">
      <c r="I61" s="102"/>
    </row>
    <row r="62" spans="1:9" x14ac:dyDescent="0.25">
      <c r="I62" s="102"/>
    </row>
    <row r="63" spans="1:9" x14ac:dyDescent="0.25">
      <c r="I63" s="102"/>
    </row>
    <row r="64" spans="1:9" x14ac:dyDescent="0.25">
      <c r="I64" s="102"/>
    </row>
    <row r="65" spans="9:9" x14ac:dyDescent="0.25">
      <c r="I65" s="102"/>
    </row>
    <row r="66" spans="9:9" x14ac:dyDescent="0.25">
      <c r="I66" s="102"/>
    </row>
    <row r="67" spans="9:9" x14ac:dyDescent="0.25">
      <c r="I67" s="102"/>
    </row>
    <row r="68" spans="9:9" x14ac:dyDescent="0.25">
      <c r="I68" s="102"/>
    </row>
    <row r="69" spans="9:9" x14ac:dyDescent="0.25">
      <c r="I69" s="102"/>
    </row>
    <row r="70" spans="9:9" x14ac:dyDescent="0.25">
      <c r="I70" s="102"/>
    </row>
    <row r="71" spans="9:9" x14ac:dyDescent="0.25">
      <c r="I71" s="102"/>
    </row>
    <row r="72" spans="9:9" x14ac:dyDescent="0.25">
      <c r="I72" s="102"/>
    </row>
    <row r="73" spans="9:9" x14ac:dyDescent="0.25">
      <c r="I73" s="102"/>
    </row>
    <row r="74" spans="9:9" x14ac:dyDescent="0.25">
      <c r="I74" s="102"/>
    </row>
    <row r="75" spans="9:9" x14ac:dyDescent="0.25">
      <c r="I75" s="102"/>
    </row>
    <row r="76" spans="9:9" x14ac:dyDescent="0.25">
      <c r="I76" s="102"/>
    </row>
    <row r="77" spans="9:9" x14ac:dyDescent="0.25">
      <c r="I77" s="102"/>
    </row>
    <row r="78" spans="9:9" x14ac:dyDescent="0.25">
      <c r="I78" s="102"/>
    </row>
    <row r="79" spans="9:9" x14ac:dyDescent="0.25">
      <c r="I79" s="102"/>
    </row>
    <row r="80" spans="9:9" x14ac:dyDescent="0.25">
      <c r="I80" s="102"/>
    </row>
    <row r="81" spans="9:9" x14ac:dyDescent="0.25">
      <c r="I81" s="102"/>
    </row>
    <row r="82" spans="9:9" x14ac:dyDescent="0.25">
      <c r="I82" s="102"/>
    </row>
    <row r="83" spans="9:9" x14ac:dyDescent="0.25">
      <c r="I83" s="102"/>
    </row>
    <row r="84" spans="9:9" x14ac:dyDescent="0.25">
      <c r="I84" s="102"/>
    </row>
    <row r="85" spans="9:9" x14ac:dyDescent="0.25">
      <c r="I85" s="102"/>
    </row>
  </sheetData>
  <mergeCells count="3">
    <mergeCell ref="B16:D16"/>
    <mergeCell ref="E16:G16"/>
    <mergeCell ref="A55:I55"/>
  </mergeCells>
  <pageMargins left="0.51181102362204722" right="0.51181102362204722" top="0.55118110236220474" bottom="0.55118110236220474" header="0.31496062992125984" footer="0.31496062992125984"/>
  <pageSetup orientation="portrait" r:id="rId1"/>
  <ignoredErrors>
    <ignoredError sqref="B18" numberStoredAsText="1"/>
    <ignoredError sqref="B8:B15" calculatedColumn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19" zoomScale="115" zoomScaleNormal="115" zoomScaleSheetLayoutView="120" workbookViewId="0">
      <selection activeCell="J20" sqref="J20"/>
    </sheetView>
  </sheetViews>
  <sheetFormatPr baseColWidth="10" defaultRowHeight="13.5" x14ac:dyDescent="0.25"/>
  <cols>
    <col min="1" max="1" width="23.42578125" style="14" customWidth="1"/>
    <col min="2" max="2" width="8.7109375" style="14" customWidth="1"/>
    <col min="3" max="3" width="9.140625" style="14" customWidth="1"/>
    <col min="4" max="4" width="9" style="14" customWidth="1"/>
    <col min="5" max="8" width="8.7109375" style="14" customWidth="1"/>
    <col min="9" max="9" width="9.28515625" style="14" customWidth="1"/>
    <col min="10" max="10" width="15.140625" style="14" bestFit="1" customWidth="1"/>
    <col min="11" max="11" width="11.5703125" style="14" bestFit="1" customWidth="1"/>
    <col min="12" max="12" width="15.140625" style="14" bestFit="1" customWidth="1"/>
    <col min="13" max="13" width="11.5703125" style="14" bestFit="1" customWidth="1"/>
    <col min="14" max="14" width="20.140625" style="14" bestFit="1" customWidth="1"/>
    <col min="15" max="15" width="16.5703125" style="14" bestFit="1" customWidth="1"/>
    <col min="16" max="16384" width="11.42578125" style="14"/>
  </cols>
  <sheetData>
    <row r="1" spans="1:9" customFormat="1" ht="15" customHeight="1" x14ac:dyDescent="0.35">
      <c r="B1" s="1"/>
      <c r="C1" s="1"/>
      <c r="D1" s="1"/>
      <c r="E1" s="1"/>
      <c r="F1" s="1"/>
      <c r="G1" s="1"/>
      <c r="H1" s="67"/>
      <c r="I1" s="2" t="s">
        <v>0</v>
      </c>
    </row>
    <row r="2" spans="1:9" customFormat="1" ht="15" customHeight="1" x14ac:dyDescent="0.35">
      <c r="B2" s="1"/>
      <c r="C2" s="1"/>
      <c r="D2" s="1"/>
      <c r="E2" s="1"/>
      <c r="F2" s="1"/>
      <c r="G2" s="1"/>
      <c r="H2" s="67"/>
      <c r="I2" s="3" t="s">
        <v>1</v>
      </c>
    </row>
    <row r="3" spans="1:9" customFormat="1" ht="15" customHeight="1" x14ac:dyDescent="0.35">
      <c r="B3" s="1"/>
      <c r="C3" s="1"/>
      <c r="D3" s="1"/>
      <c r="E3" s="1"/>
      <c r="F3" s="1"/>
      <c r="G3" s="1"/>
      <c r="H3" s="67"/>
      <c r="I3" s="68"/>
    </row>
    <row r="4" spans="1:9" customFormat="1" ht="12.75" customHeight="1" x14ac:dyDescent="0.35">
      <c r="B4" s="1"/>
      <c r="C4" s="1"/>
      <c r="D4" s="1"/>
      <c r="E4" s="1"/>
      <c r="F4" s="1"/>
      <c r="G4" s="1"/>
      <c r="H4" s="67"/>
      <c r="I4" s="68"/>
    </row>
    <row r="5" spans="1:9" customFormat="1" ht="15" customHeight="1" x14ac:dyDescent="0.25">
      <c r="A5" s="4" t="s">
        <v>98</v>
      </c>
      <c r="B5" s="4"/>
      <c r="C5" s="4"/>
      <c r="D5" s="4"/>
      <c r="E5" s="4"/>
      <c r="F5" s="4"/>
      <c r="G5" s="4"/>
      <c r="H5" s="69"/>
      <c r="I5" s="69"/>
    </row>
    <row r="6" spans="1:9" customFormat="1" ht="6.75" customHeight="1" x14ac:dyDescent="0.35">
      <c r="A6" s="70"/>
      <c r="B6" s="67"/>
      <c r="C6" s="6"/>
      <c r="D6" s="6"/>
      <c r="E6" s="71"/>
      <c r="F6" s="71"/>
      <c r="G6" s="71"/>
      <c r="H6" s="71"/>
      <c r="I6" s="72"/>
    </row>
    <row r="7" spans="1:9" s="75" customFormat="1" ht="14.1" customHeight="1" x14ac:dyDescent="0.35">
      <c r="A7" s="73" t="s">
        <v>4</v>
      </c>
      <c r="B7" s="73" t="s">
        <v>56</v>
      </c>
      <c r="C7" s="74"/>
      <c r="D7" s="74"/>
      <c r="E7" s="67"/>
      <c r="F7" s="67"/>
      <c r="G7" s="67"/>
      <c r="H7" s="67"/>
      <c r="I7" s="68"/>
    </row>
    <row r="8" spans="1:9" s="75" customFormat="1" ht="14.1" customHeight="1" x14ac:dyDescent="0.35">
      <c r="A8" s="76">
        <v>2013</v>
      </c>
      <c r="B8" s="122">
        <v>0.8</v>
      </c>
      <c r="C8" s="78"/>
      <c r="D8" s="74"/>
      <c r="E8" s="67"/>
      <c r="F8" s="67"/>
      <c r="G8" s="67"/>
      <c r="H8" s="67"/>
      <c r="I8" s="68"/>
    </row>
    <row r="9" spans="1:9" s="75" customFormat="1" ht="14.1" customHeight="1" x14ac:dyDescent="0.35">
      <c r="A9" s="76">
        <v>2014</v>
      </c>
      <c r="B9" s="122">
        <v>1.2</v>
      </c>
      <c r="C9" s="74"/>
      <c r="D9" s="74"/>
      <c r="E9" s="67"/>
      <c r="F9" s="67"/>
      <c r="G9" s="67"/>
      <c r="H9" s="67"/>
      <c r="I9" s="68"/>
    </row>
    <row r="10" spans="1:9" s="75" customFormat="1" ht="14.1" customHeight="1" x14ac:dyDescent="0.35">
      <c r="A10" s="76">
        <v>2015</v>
      </c>
      <c r="B10" s="122">
        <v>0.9</v>
      </c>
      <c r="C10" s="74"/>
      <c r="D10" s="74"/>
      <c r="E10" s="67"/>
      <c r="F10" s="67"/>
      <c r="G10" s="67"/>
      <c r="H10" s="67"/>
      <c r="I10" s="68"/>
    </row>
    <row r="11" spans="1:9" s="75" customFormat="1" ht="14.1" customHeight="1" x14ac:dyDescent="0.35">
      <c r="A11" s="76">
        <v>2016</v>
      </c>
      <c r="B11" s="122">
        <v>0.5</v>
      </c>
      <c r="C11" s="74"/>
      <c r="D11" s="74"/>
      <c r="E11" s="67"/>
      <c r="F11" s="67"/>
      <c r="G11" s="67"/>
      <c r="H11" s="67"/>
      <c r="I11" s="68"/>
    </row>
    <row r="12" spans="1:9" s="75" customFormat="1" ht="14.1" customHeight="1" x14ac:dyDescent="0.35">
      <c r="A12" s="76">
        <v>2017</v>
      </c>
      <c r="B12" s="122">
        <v>0.6</v>
      </c>
      <c r="C12" s="74"/>
      <c r="D12" s="74"/>
      <c r="E12" s="67"/>
      <c r="F12" s="67"/>
      <c r="G12" s="67"/>
      <c r="H12" s="67"/>
      <c r="I12" s="68"/>
    </row>
    <row r="13" spans="1:9" s="75" customFormat="1" ht="14.1" customHeight="1" x14ac:dyDescent="0.35">
      <c r="A13" s="76">
        <v>2018</v>
      </c>
      <c r="B13" s="122">
        <v>0.4</v>
      </c>
      <c r="C13" s="74"/>
      <c r="D13" s="74"/>
      <c r="E13" s="67"/>
      <c r="F13" s="67"/>
      <c r="G13" s="67"/>
      <c r="H13" s="67"/>
      <c r="I13" s="68"/>
    </row>
    <row r="14" spans="1:9" s="75" customFormat="1" ht="14.1" customHeight="1" x14ac:dyDescent="0.35">
      <c r="A14" s="76">
        <v>2019</v>
      </c>
      <c r="B14" s="122">
        <v>2.6</v>
      </c>
      <c r="C14" s="74"/>
      <c r="D14" s="74"/>
      <c r="E14" s="67"/>
      <c r="F14" s="67"/>
      <c r="G14" s="67"/>
      <c r="H14" s="67"/>
      <c r="I14" s="68"/>
    </row>
    <row r="15" spans="1:9" s="75" customFormat="1" ht="14.1" customHeight="1" x14ac:dyDescent="0.35">
      <c r="A15" s="79" t="s">
        <v>95</v>
      </c>
      <c r="B15" s="122">
        <f>B14-B13</f>
        <v>2.2000000000000002</v>
      </c>
      <c r="C15" s="74"/>
      <c r="D15" s="74"/>
      <c r="E15" s="67"/>
      <c r="F15" s="67"/>
      <c r="G15" s="67"/>
      <c r="H15" s="67"/>
      <c r="I15" s="68"/>
    </row>
    <row r="16" spans="1:9" customFormat="1" ht="6.75" customHeight="1" x14ac:dyDescent="0.35">
      <c r="A16" s="7"/>
      <c r="B16" s="36"/>
      <c r="C16" s="36"/>
      <c r="D16" s="36"/>
      <c r="E16" s="80"/>
      <c r="F16" s="80"/>
      <c r="G16" s="80"/>
      <c r="H16" s="81"/>
      <c r="I16" s="72"/>
    </row>
    <row r="17" spans="1:9" customFormat="1" ht="9" customHeight="1" x14ac:dyDescent="0.25">
      <c r="A17" s="85"/>
      <c r="B17" s="85"/>
      <c r="C17" s="85"/>
      <c r="D17" s="85"/>
      <c r="E17" s="85"/>
      <c r="F17" s="85"/>
      <c r="G17" s="85"/>
      <c r="H17" s="85"/>
      <c r="I17" s="85"/>
    </row>
    <row r="18" spans="1:9" customFormat="1" ht="12.75" customHeight="1" x14ac:dyDescent="0.25">
      <c r="A18" s="93"/>
      <c r="B18" s="86" t="s">
        <v>88</v>
      </c>
      <c r="C18" s="86">
        <v>2014</v>
      </c>
      <c r="D18" s="86">
        <v>2015</v>
      </c>
      <c r="E18" s="86">
        <v>2016</v>
      </c>
      <c r="F18" s="86">
        <v>2017</v>
      </c>
      <c r="G18" s="86">
        <v>2018</v>
      </c>
      <c r="H18" s="86">
        <v>2019</v>
      </c>
      <c r="I18" s="86" t="s">
        <v>95</v>
      </c>
    </row>
    <row r="19" spans="1:9" customFormat="1" ht="12.75" customHeight="1" x14ac:dyDescent="0.25">
      <c r="A19" s="94" t="s">
        <v>57</v>
      </c>
      <c r="B19" s="121">
        <v>0.94783371973564579</v>
      </c>
      <c r="C19" s="121">
        <v>1.3577081442673884</v>
      </c>
      <c r="D19" s="121">
        <v>1.0535709371670734</v>
      </c>
      <c r="E19" s="121">
        <v>0.60541016538704973</v>
      </c>
      <c r="F19" s="121">
        <v>0.74160538500447448</v>
      </c>
      <c r="G19" s="121">
        <v>0.42568829816555903</v>
      </c>
      <c r="H19" s="121">
        <v>2.9</v>
      </c>
      <c r="I19" s="121">
        <f>H19-G19</f>
        <v>2.4743117018344409</v>
      </c>
    </row>
    <row r="20" spans="1:9" customFormat="1" ht="13.5" customHeight="1" x14ac:dyDescent="0.25">
      <c r="A20" s="91" t="s">
        <v>58</v>
      </c>
      <c r="B20" s="112">
        <v>0.80440304826418285</v>
      </c>
      <c r="C20" s="113">
        <v>1.7864738409187582</v>
      </c>
      <c r="D20" s="113">
        <v>1.0506003430531732</v>
      </c>
      <c r="E20" s="113">
        <v>0.49313893653516294</v>
      </c>
      <c r="F20" s="112">
        <v>0.19446845289541917</v>
      </c>
      <c r="G20" s="112">
        <v>3.7537537537537538</v>
      </c>
      <c r="H20" s="113">
        <v>6.6723513110211048</v>
      </c>
      <c r="I20" s="112">
        <f>H20-G20</f>
        <v>2.918597557267351</v>
      </c>
    </row>
    <row r="21" spans="1:9" customFormat="1" ht="13.5" customHeight="1" x14ac:dyDescent="0.25">
      <c r="A21" s="92" t="s">
        <v>59</v>
      </c>
      <c r="B21" s="114">
        <v>0.54272371576423073</v>
      </c>
      <c r="C21" s="114">
        <v>0.84325396825396826</v>
      </c>
      <c r="D21" s="114">
        <v>0.49660852713178294</v>
      </c>
      <c r="E21" s="114">
        <v>0.1816860465116279</v>
      </c>
      <c r="F21" s="114">
        <v>0.32138442521631644</v>
      </c>
      <c r="G21" s="114">
        <v>0.2424536307431204</v>
      </c>
      <c r="H21" s="123">
        <v>0.18908059560387616</v>
      </c>
      <c r="I21" s="125">
        <f>H21-G21</f>
        <v>-5.337303513924424E-2</v>
      </c>
    </row>
    <row r="22" spans="1:9" customFormat="1" ht="13.5" customHeight="1" x14ac:dyDescent="0.25">
      <c r="A22" s="91" t="s">
        <v>60</v>
      </c>
      <c r="B22" s="115">
        <v>2.3323615160349855</v>
      </c>
      <c r="C22" s="116">
        <v>11.569826707441386</v>
      </c>
      <c r="D22" s="116">
        <v>0</v>
      </c>
      <c r="E22" s="116">
        <v>0</v>
      </c>
      <c r="F22" s="116">
        <v>11.608093716719916</v>
      </c>
      <c r="G22" s="116">
        <v>0</v>
      </c>
      <c r="H22" s="112">
        <v>1.5321154979375369</v>
      </c>
      <c r="I22" s="112">
        <f>H22-G22</f>
        <v>1.5321154979375369</v>
      </c>
    </row>
    <row r="23" spans="1:9" customFormat="1" ht="13.5" customHeight="1" x14ac:dyDescent="0.25">
      <c r="A23" s="95" t="s">
        <v>61</v>
      </c>
      <c r="B23" s="114">
        <v>3.678756476683938</v>
      </c>
      <c r="C23" s="114">
        <v>3.5453597497393115</v>
      </c>
      <c r="D23" s="114">
        <v>0</v>
      </c>
      <c r="E23" s="114">
        <v>5.2910052910052914E-2</v>
      </c>
      <c r="F23" s="114">
        <v>0.21798365122615804</v>
      </c>
      <c r="G23" s="114">
        <v>5.5279159756771695E-2</v>
      </c>
      <c r="H23" s="114">
        <v>0.63291139240506333</v>
      </c>
      <c r="I23" s="114">
        <f t="shared" ref="I21:I49" si="0">H23-G23</f>
        <v>0.57763223264829167</v>
      </c>
    </row>
    <row r="24" spans="1:9" customFormat="1" ht="13.5" customHeight="1" x14ac:dyDescent="0.25">
      <c r="A24" s="91" t="s">
        <v>62</v>
      </c>
      <c r="B24" s="115">
        <v>0</v>
      </c>
      <c r="C24" s="116">
        <v>2.6451527575717497E-2</v>
      </c>
      <c r="D24" s="116">
        <v>1.3455328310010763E-2</v>
      </c>
      <c r="E24" s="116">
        <v>0.16146393972012918</v>
      </c>
      <c r="F24" s="116">
        <v>0.15887726731100227</v>
      </c>
      <c r="G24" s="116">
        <v>0</v>
      </c>
      <c r="H24" s="112">
        <v>2.8522532800912718E-2</v>
      </c>
      <c r="I24" s="112">
        <f t="shared" si="0"/>
        <v>2.8522532800912718E-2</v>
      </c>
    </row>
    <row r="25" spans="1:9" customFormat="1" ht="13.5" customHeight="1" x14ac:dyDescent="0.25">
      <c r="A25" s="95" t="s">
        <v>63</v>
      </c>
      <c r="B25" s="114">
        <v>1.8408289241622573</v>
      </c>
      <c r="C25" s="114">
        <v>3.9370888157894739</v>
      </c>
      <c r="D25" s="114">
        <v>4.6437397034596373</v>
      </c>
      <c r="E25" s="114">
        <v>1.6474464579901154</v>
      </c>
      <c r="F25" s="114">
        <v>1.0995052226498077</v>
      </c>
      <c r="G25" s="114">
        <v>0.69542540475931758</v>
      </c>
      <c r="H25" s="114">
        <v>2.9394610987985534</v>
      </c>
      <c r="I25" s="114">
        <f t="shared" si="0"/>
        <v>2.2440356940392361</v>
      </c>
    </row>
    <row r="26" spans="1:9" customFormat="1" ht="13.5" customHeight="1" x14ac:dyDescent="0.25">
      <c r="A26" s="91" t="s">
        <v>89</v>
      </c>
      <c r="B26" s="115">
        <v>2.2430617158788491</v>
      </c>
      <c r="C26" s="116">
        <v>0.53043697903510989</v>
      </c>
      <c r="D26" s="116">
        <v>2.7117884356790674</v>
      </c>
      <c r="E26" s="116">
        <v>0.48184670551322278</v>
      </c>
      <c r="F26" s="116">
        <v>2.1372088053002777E-2</v>
      </c>
      <c r="G26" s="116">
        <v>5.9606596463341946E-2</v>
      </c>
      <c r="H26" s="112">
        <v>0.3846893633391037</v>
      </c>
      <c r="I26" s="112">
        <f t="shared" si="0"/>
        <v>0.32508276687576176</v>
      </c>
    </row>
    <row r="27" spans="1:9" customFormat="1" ht="13.5" customHeight="1" x14ac:dyDescent="0.25">
      <c r="A27" s="95" t="s">
        <v>64</v>
      </c>
      <c r="B27" s="114">
        <v>0</v>
      </c>
      <c r="C27" s="114">
        <v>0</v>
      </c>
      <c r="D27" s="114">
        <v>5.5147058823529411</v>
      </c>
      <c r="E27" s="114">
        <v>1.8907563025210083</v>
      </c>
      <c r="F27" s="114">
        <v>0.90634441087613304</v>
      </c>
      <c r="G27" s="114">
        <v>0</v>
      </c>
      <c r="H27" s="114">
        <v>0.26441036488630354</v>
      </c>
      <c r="I27" s="114">
        <f t="shared" si="0"/>
        <v>0.26441036488630354</v>
      </c>
    </row>
    <row r="28" spans="1:9" customFormat="1" ht="13.5" customHeight="1" x14ac:dyDescent="0.25">
      <c r="A28" s="91" t="s">
        <v>65</v>
      </c>
      <c r="B28" s="115">
        <v>0.12432656444260257</v>
      </c>
      <c r="C28" s="116">
        <v>0.60410793395086582</v>
      </c>
      <c r="D28" s="116">
        <v>0.94097519247219841</v>
      </c>
      <c r="E28" s="116">
        <v>0.3849443969204448</v>
      </c>
      <c r="F28" s="116">
        <v>4.6685340802987862E-2</v>
      </c>
      <c r="G28" s="116">
        <v>0.19351717464925011</v>
      </c>
      <c r="H28" s="112">
        <v>5.3886010362694305</v>
      </c>
      <c r="I28" s="112">
        <f t="shared" si="0"/>
        <v>5.19508386162018</v>
      </c>
    </row>
    <row r="29" spans="1:9" customFormat="1" ht="13.5" customHeight="1" x14ac:dyDescent="0.25">
      <c r="A29" s="95" t="s">
        <v>66</v>
      </c>
      <c r="B29" s="114">
        <v>0.2024070021881838</v>
      </c>
      <c r="C29" s="114">
        <v>0.68234365307618572</v>
      </c>
      <c r="D29" s="114">
        <v>0.98913664951400804</v>
      </c>
      <c r="E29" s="114">
        <v>1.400800457404231</v>
      </c>
      <c r="F29" s="114">
        <v>0.78767519981466461</v>
      </c>
      <c r="G29" s="114">
        <v>0.13837383074113024</v>
      </c>
      <c r="H29" s="114">
        <v>2.0791969997793958</v>
      </c>
      <c r="I29" s="114">
        <f t="shared" si="0"/>
        <v>1.9408231690382656</v>
      </c>
    </row>
    <row r="30" spans="1:9" customFormat="1" ht="13.5" customHeight="1" x14ac:dyDescent="0.25">
      <c r="A30" s="91" t="s">
        <v>67</v>
      </c>
      <c r="B30" s="115">
        <v>2.8301886792452833</v>
      </c>
      <c r="C30" s="116">
        <v>0.25211330268426518</v>
      </c>
      <c r="D30" s="116">
        <v>0.3781004234724743</v>
      </c>
      <c r="E30" s="116">
        <v>1.5124016938898973E-2</v>
      </c>
      <c r="F30" s="116">
        <v>7.9491255961844198E-2</v>
      </c>
      <c r="G30" s="116">
        <v>1.1866059817945382</v>
      </c>
      <c r="H30" s="112">
        <v>16.775350505379848</v>
      </c>
      <c r="I30" s="112">
        <f t="shared" si="0"/>
        <v>15.588744523585309</v>
      </c>
    </row>
    <row r="31" spans="1:9" customFormat="1" ht="13.5" customHeight="1" x14ac:dyDescent="0.25">
      <c r="A31" s="95" t="s">
        <v>68</v>
      </c>
      <c r="B31" s="114">
        <v>0</v>
      </c>
      <c r="C31" s="114">
        <v>0</v>
      </c>
      <c r="D31" s="114">
        <v>0.40398599515216804</v>
      </c>
      <c r="E31" s="114">
        <v>0.37705359547535683</v>
      </c>
      <c r="F31" s="114">
        <v>7.590847913862719</v>
      </c>
      <c r="G31" s="114">
        <v>0.10964912280701754</v>
      </c>
      <c r="H31" s="114">
        <v>11.48053424268258</v>
      </c>
      <c r="I31" s="114">
        <f t="shared" si="0"/>
        <v>11.370885119875563</v>
      </c>
    </row>
    <row r="32" spans="1:9" customFormat="1" ht="13.5" customHeight="1" x14ac:dyDescent="0.25">
      <c r="A32" s="91" t="s">
        <v>69</v>
      </c>
      <c r="B32" s="115">
        <v>0.76164569874192456</v>
      </c>
      <c r="C32" s="116">
        <v>6.1220366379310347</v>
      </c>
      <c r="D32" s="116">
        <v>0.2531818803886684</v>
      </c>
      <c r="E32" s="116">
        <v>0.45846448610921037</v>
      </c>
      <c r="F32" s="116">
        <v>0.20391517128874387</v>
      </c>
      <c r="G32" s="116">
        <v>0.10096930533117932</v>
      </c>
      <c r="H32" s="112">
        <v>1.5898472909838923</v>
      </c>
      <c r="I32" s="112">
        <f t="shared" si="0"/>
        <v>1.488877985652713</v>
      </c>
    </row>
    <row r="33" spans="1:9" customFormat="1" ht="13.5" customHeight="1" x14ac:dyDescent="0.25">
      <c r="A33" s="95" t="s">
        <v>70</v>
      </c>
      <c r="B33" s="114">
        <v>0.50344406294104016</v>
      </c>
      <c r="C33" s="114">
        <v>0.65302102513595683</v>
      </c>
      <c r="D33" s="114">
        <v>0.63059654433093704</v>
      </c>
      <c r="E33" s="114">
        <v>0.48766132761592468</v>
      </c>
      <c r="F33" s="114">
        <v>0.52202013506235234</v>
      </c>
      <c r="G33" s="114">
        <v>0.47333868411845814</v>
      </c>
      <c r="H33" s="114">
        <v>2.3640612611108796</v>
      </c>
      <c r="I33" s="114">
        <f t="shared" si="0"/>
        <v>1.8907225769924214</v>
      </c>
    </row>
    <row r="34" spans="1:9" customFormat="1" ht="13.5" customHeight="1" x14ac:dyDescent="0.25">
      <c r="A34" s="91" t="s">
        <v>90</v>
      </c>
      <c r="B34" s="115">
        <v>7.622596764631151E-2</v>
      </c>
      <c r="C34" s="116">
        <v>0</v>
      </c>
      <c r="D34" s="116">
        <v>0.13414416025755679</v>
      </c>
      <c r="E34" s="116">
        <v>8.9429440171704525E-2</v>
      </c>
      <c r="F34" s="116">
        <v>4.469873055605221E-2</v>
      </c>
      <c r="G34" s="116">
        <v>4.4718719255880508E-2</v>
      </c>
      <c r="H34" s="112">
        <v>1.6235230450076668</v>
      </c>
      <c r="I34" s="112">
        <f t="shared" si="0"/>
        <v>1.5788043257517863</v>
      </c>
    </row>
    <row r="35" spans="1:9" customFormat="1" ht="13.5" customHeight="1" x14ac:dyDescent="0.25">
      <c r="A35" s="95" t="s">
        <v>71</v>
      </c>
      <c r="B35" s="114">
        <v>0.66055827828681013</v>
      </c>
      <c r="C35" s="114">
        <v>0.37601838312095259</v>
      </c>
      <c r="D35" s="114">
        <v>0.63057186344857574</v>
      </c>
      <c r="E35" s="114">
        <v>0.21743857360295715</v>
      </c>
      <c r="F35" s="114">
        <v>0.10595465140919687</v>
      </c>
      <c r="G35" s="114">
        <v>0.34064296359378327</v>
      </c>
      <c r="H35" s="114">
        <v>0.32327586206896552</v>
      </c>
      <c r="I35" s="114">
        <f t="shared" si="0"/>
        <v>-1.7367101524817741E-2</v>
      </c>
    </row>
    <row r="36" spans="1:9" customFormat="1" ht="13.5" customHeight="1" x14ac:dyDescent="0.25">
      <c r="A36" s="91" t="s">
        <v>72</v>
      </c>
      <c r="B36" s="115">
        <v>3.6549226210075734</v>
      </c>
      <c r="C36" s="116">
        <v>0.93071354705274045</v>
      </c>
      <c r="D36" s="116">
        <v>0.82808877111626367</v>
      </c>
      <c r="E36" s="116">
        <v>0</v>
      </c>
      <c r="F36" s="116">
        <v>6.2597809076682318E-2</v>
      </c>
      <c r="G36" s="116">
        <v>0</v>
      </c>
      <c r="H36" s="112">
        <v>4.1517537580529709</v>
      </c>
      <c r="I36" s="112">
        <f t="shared" si="0"/>
        <v>4.1517537580529709</v>
      </c>
    </row>
    <row r="37" spans="1:9" customFormat="1" ht="13.5" customHeight="1" x14ac:dyDescent="0.25">
      <c r="A37" s="95" t="s">
        <v>73</v>
      </c>
      <c r="B37" s="114">
        <v>1.5589552672910245</v>
      </c>
      <c r="C37" s="114">
        <v>1.5643464070676947</v>
      </c>
      <c r="D37" s="114">
        <v>1.7678255745433118</v>
      </c>
      <c r="E37" s="114">
        <v>0.44463491723362081</v>
      </c>
      <c r="F37" s="114">
        <v>0.58803009916778792</v>
      </c>
      <c r="G37" s="114">
        <v>0.54798370099761129</v>
      </c>
      <c r="H37" s="114">
        <v>9.0359185970177247</v>
      </c>
      <c r="I37" s="114">
        <f t="shared" si="0"/>
        <v>8.4879348960201142</v>
      </c>
    </row>
    <row r="38" spans="1:9" customFormat="1" ht="13.5" customHeight="1" x14ac:dyDescent="0.25">
      <c r="A38" s="91" t="s">
        <v>74</v>
      </c>
      <c r="B38" s="115">
        <v>1.387934588429298</v>
      </c>
      <c r="C38" s="116">
        <v>1.3249651324965133</v>
      </c>
      <c r="D38" s="116">
        <v>1.5432098765432098</v>
      </c>
      <c r="E38" s="116">
        <v>1.0521885521885523</v>
      </c>
      <c r="F38" s="116">
        <v>1.28099173553719</v>
      </c>
      <c r="G38" s="116">
        <v>0.43016534480440921</v>
      </c>
      <c r="H38" s="112">
        <v>0.17783857729138167</v>
      </c>
      <c r="I38" s="112">
        <f t="shared" si="0"/>
        <v>-0.25232676751302752</v>
      </c>
    </row>
    <row r="39" spans="1:9" customFormat="1" ht="13.5" customHeight="1" x14ac:dyDescent="0.25">
      <c r="A39" s="95" t="s">
        <v>91</v>
      </c>
      <c r="B39" s="114">
        <v>6.2034739454094295E-2</v>
      </c>
      <c r="C39" s="114">
        <v>0</v>
      </c>
      <c r="D39" s="114">
        <v>0.14359563469270534</v>
      </c>
      <c r="E39" s="114">
        <v>2.8719126938541069E-2</v>
      </c>
      <c r="F39" s="114">
        <v>5.8513750731421885E-2</v>
      </c>
      <c r="G39" s="114">
        <v>0</v>
      </c>
      <c r="H39" s="114">
        <v>0.5758710048949035</v>
      </c>
      <c r="I39" s="114">
        <f t="shared" si="0"/>
        <v>0.5758710048949035</v>
      </c>
    </row>
    <row r="40" spans="1:9" customFormat="1" ht="13.5" customHeight="1" x14ac:dyDescent="0.25">
      <c r="A40" s="91" t="s">
        <v>75</v>
      </c>
      <c r="B40" s="115">
        <v>1.4261460101867571</v>
      </c>
      <c r="C40" s="116">
        <v>1.2686291415198916</v>
      </c>
      <c r="D40" s="116">
        <v>1.130153999006458</v>
      </c>
      <c r="E40" s="116">
        <v>2.4838549428713365E-2</v>
      </c>
      <c r="F40" s="116">
        <v>0</v>
      </c>
      <c r="G40" s="116">
        <v>1.1598237067965669</v>
      </c>
      <c r="H40" s="112">
        <v>0.30267753201396974</v>
      </c>
      <c r="I40" s="112">
        <f t="shared" si="0"/>
        <v>-0.85714617478259714</v>
      </c>
    </row>
    <row r="41" spans="1:9" customFormat="1" ht="13.5" customHeight="1" x14ac:dyDescent="0.25">
      <c r="A41" s="95" t="s">
        <v>76</v>
      </c>
      <c r="B41" s="114">
        <v>0.31639679880885913</v>
      </c>
      <c r="C41" s="114">
        <v>0.19054878048780488</v>
      </c>
      <c r="D41" s="114">
        <v>0.51724137931034486</v>
      </c>
      <c r="E41" s="114">
        <v>0.24904214559386975</v>
      </c>
      <c r="F41" s="114">
        <v>0.29629629629629628</v>
      </c>
      <c r="G41" s="114">
        <v>0.29673590504451042</v>
      </c>
      <c r="H41" s="114">
        <v>4.5445902262787596</v>
      </c>
      <c r="I41" s="114">
        <f t="shared" si="0"/>
        <v>4.2478543212342492</v>
      </c>
    </row>
    <row r="42" spans="1:9" customFormat="1" ht="13.5" customHeight="1" x14ac:dyDescent="0.25">
      <c r="A42" s="91" t="s">
        <v>77</v>
      </c>
      <c r="B42" s="115">
        <v>0.97786374382119057</v>
      </c>
      <c r="C42" s="116">
        <v>1.0562571756601606</v>
      </c>
      <c r="D42" s="116">
        <v>1.1051022807430049</v>
      </c>
      <c r="E42" s="116">
        <v>0.28215377380672463</v>
      </c>
      <c r="F42" s="116">
        <v>0.14005602240896359</v>
      </c>
      <c r="G42" s="116">
        <v>0</v>
      </c>
      <c r="H42" s="112">
        <v>0.83682008368200833</v>
      </c>
      <c r="I42" s="112">
        <f t="shared" si="0"/>
        <v>0.83682008368200833</v>
      </c>
    </row>
    <row r="43" spans="1:9" customFormat="1" ht="13.5" customHeight="1" x14ac:dyDescent="0.25">
      <c r="A43" s="95" t="s">
        <v>78</v>
      </c>
      <c r="B43" s="114">
        <v>2.6976744186046511</v>
      </c>
      <c r="C43" s="114">
        <v>3.0819324549447225</v>
      </c>
      <c r="D43" s="114">
        <v>2.3212759897465109</v>
      </c>
      <c r="E43" s="114">
        <v>2.0649387638849328</v>
      </c>
      <c r="F43" s="114">
        <v>3.1004224894377641</v>
      </c>
      <c r="G43" s="114">
        <v>1.3157033448975584</v>
      </c>
      <c r="H43" s="114">
        <v>2.1381357075408065</v>
      </c>
      <c r="I43" s="114">
        <f t="shared" si="0"/>
        <v>0.82243236264324815</v>
      </c>
    </row>
    <row r="44" spans="1:9" customFormat="1" ht="13.5" customHeight="1" x14ac:dyDescent="0.25">
      <c r="A44" s="91" t="s">
        <v>79</v>
      </c>
      <c r="B44" s="115">
        <v>0.12839325018341893</v>
      </c>
      <c r="C44" s="116">
        <v>0</v>
      </c>
      <c r="D44" s="116">
        <v>0</v>
      </c>
      <c r="E44" s="116">
        <v>0</v>
      </c>
      <c r="F44" s="116">
        <v>3.5816618911174783E-2</v>
      </c>
      <c r="G44" s="116">
        <v>0</v>
      </c>
      <c r="H44" s="112">
        <v>0.14265335235378032</v>
      </c>
      <c r="I44" s="112">
        <f t="shared" si="0"/>
        <v>0.14265335235378032</v>
      </c>
    </row>
    <row r="45" spans="1:9" customFormat="1" ht="13.5" customHeight="1" x14ac:dyDescent="0.25">
      <c r="A45" s="95" t="s">
        <v>80</v>
      </c>
      <c r="B45" s="114">
        <v>0.72178477690288712</v>
      </c>
      <c r="C45" s="114">
        <v>1.2498653162374744</v>
      </c>
      <c r="D45" s="114">
        <v>0.18880497556641493</v>
      </c>
      <c r="E45" s="114">
        <v>0.17769880053309639</v>
      </c>
      <c r="F45" s="114">
        <v>0.19039086123866053</v>
      </c>
      <c r="G45" s="114">
        <v>4.5940048237050647E-2</v>
      </c>
      <c r="H45" s="114">
        <v>0.79690612914566972</v>
      </c>
      <c r="I45" s="114">
        <f t="shared" si="0"/>
        <v>0.75096608090861905</v>
      </c>
    </row>
    <row r="46" spans="1:9" customFormat="1" ht="13.5" customHeight="1" x14ac:dyDescent="0.25">
      <c r="A46" s="91" t="s">
        <v>81</v>
      </c>
      <c r="B46" s="115">
        <v>0.51646223369916067</v>
      </c>
      <c r="C46" s="116">
        <v>0.38948393378773127</v>
      </c>
      <c r="D46" s="116">
        <v>1.2640449438202246</v>
      </c>
      <c r="E46" s="116">
        <v>1.75561797752809</v>
      </c>
      <c r="F46" s="116">
        <v>1.5151515151515151</v>
      </c>
      <c r="G46" s="116">
        <v>0</v>
      </c>
      <c r="H46" s="112">
        <v>4.2079207920792081</v>
      </c>
      <c r="I46" s="112">
        <f t="shared" si="0"/>
        <v>4.2079207920792081</v>
      </c>
    </row>
    <row r="47" spans="1:9" customFormat="1" ht="13.5" customHeight="1" x14ac:dyDescent="0.25">
      <c r="A47" s="95" t="s">
        <v>92</v>
      </c>
      <c r="B47" s="114">
        <v>0.61565523306948111</v>
      </c>
      <c r="C47" s="114">
        <v>0.21920210434020165</v>
      </c>
      <c r="D47" s="114">
        <v>0.75050927415031632</v>
      </c>
      <c r="E47" s="114">
        <v>0.81483864050605781</v>
      </c>
      <c r="F47" s="114">
        <v>0.15050526768436895</v>
      </c>
      <c r="G47" s="114">
        <v>0</v>
      </c>
      <c r="H47" s="114">
        <v>0.62090765409799054</v>
      </c>
      <c r="I47" s="114">
        <f t="shared" si="0"/>
        <v>0.62090765409799054</v>
      </c>
    </row>
    <row r="48" spans="1:9" customFormat="1" ht="13.5" customHeight="1" x14ac:dyDescent="0.25">
      <c r="A48" s="91" t="s">
        <v>82</v>
      </c>
      <c r="B48" s="115">
        <v>2.1399529210357371E-2</v>
      </c>
      <c r="C48" s="116">
        <v>2.1258503401360544E-2</v>
      </c>
      <c r="D48" s="116">
        <v>2.0665426741062205E-2</v>
      </c>
      <c r="E48" s="116">
        <v>0.57863194874974166</v>
      </c>
      <c r="F48" s="116">
        <v>0</v>
      </c>
      <c r="G48" s="116">
        <v>5.7055914796500573E-2</v>
      </c>
      <c r="H48" s="112">
        <v>5.1857439185366774</v>
      </c>
      <c r="I48" s="112">
        <f t="shared" si="0"/>
        <v>5.1286880037401765</v>
      </c>
    </row>
    <row r="49" spans="1:9" customFormat="1" ht="13.5" customHeight="1" x14ac:dyDescent="0.25">
      <c r="A49" s="95" t="s">
        <v>83</v>
      </c>
      <c r="B49" s="114">
        <v>1.4212620807276861</v>
      </c>
      <c r="C49" s="114">
        <v>0.35419126328217237</v>
      </c>
      <c r="D49" s="114">
        <v>2.501454333915067</v>
      </c>
      <c r="E49" s="114">
        <v>0.2326934264107039</v>
      </c>
      <c r="F49" s="114">
        <v>0.18633540372670807</v>
      </c>
      <c r="G49" s="114">
        <v>0</v>
      </c>
      <c r="H49" s="114">
        <v>8.9076723016905071</v>
      </c>
      <c r="I49" s="114">
        <f>H49-G49</f>
        <v>8.9076723016905071</v>
      </c>
    </row>
    <row r="50" spans="1:9" customFormat="1" ht="13.5" customHeight="1" x14ac:dyDescent="0.25">
      <c r="A50" s="97" t="s">
        <v>84</v>
      </c>
      <c r="B50" s="117">
        <v>2.6309930987027177E-2</v>
      </c>
      <c r="C50" s="118">
        <v>0.13963654025175051</v>
      </c>
      <c r="D50" s="118">
        <v>6.4867414935230863E-2</v>
      </c>
      <c r="E50" s="118">
        <v>0.10221532050400015</v>
      </c>
      <c r="F50" s="118">
        <v>0.15910117656302175</v>
      </c>
      <c r="G50" s="118">
        <v>9.4876660341555979E-2</v>
      </c>
      <c r="H50" s="124">
        <v>1.2</v>
      </c>
      <c r="I50" s="124">
        <f>H50-G50</f>
        <v>1.1051233396584439</v>
      </c>
    </row>
    <row r="51" spans="1:9" customFormat="1" ht="13.5" customHeight="1" x14ac:dyDescent="0.25">
      <c r="A51" s="95" t="s">
        <v>93</v>
      </c>
      <c r="B51" s="114">
        <v>3.036815548495608E-2</v>
      </c>
      <c r="C51" s="114">
        <v>8.1093605189990731E-2</v>
      </c>
      <c r="D51" s="114">
        <v>3.8140536659786416E-2</v>
      </c>
      <c r="E51" s="114">
        <v>8.5255317239522579E-2</v>
      </c>
      <c r="F51" s="114">
        <v>0.18189167340339529</v>
      </c>
      <c r="G51" s="114">
        <v>0.10856780964444042</v>
      </c>
      <c r="H51" s="114">
        <v>1.2907316410407372</v>
      </c>
      <c r="I51" s="114">
        <f>H51-G51</f>
        <v>1.1821638313962968</v>
      </c>
    </row>
    <row r="52" spans="1:9" customFormat="1" ht="13.5" customHeight="1" x14ac:dyDescent="0.25">
      <c r="A52" s="91" t="s">
        <v>85</v>
      </c>
      <c r="B52" s="115">
        <v>0</v>
      </c>
      <c r="C52" s="115">
        <v>0.54365206267988486</v>
      </c>
      <c r="D52" s="116">
        <v>0.25392794794477064</v>
      </c>
      <c r="E52" s="113">
        <v>0.22218695445167433</v>
      </c>
      <c r="F52" s="113">
        <v>0</v>
      </c>
      <c r="G52" s="113">
        <v>0</v>
      </c>
      <c r="H52" s="113">
        <v>0.14717906786590351</v>
      </c>
      <c r="I52" s="113">
        <f>H52-G52</f>
        <v>0.14717906786590351</v>
      </c>
    </row>
    <row r="53" spans="1:9" ht="2.25" customHeight="1" x14ac:dyDescent="0.25">
      <c r="A53" s="83" t="s">
        <v>94</v>
      </c>
      <c r="B53" s="119">
        <v>2.6309930987027177E-2</v>
      </c>
      <c r="C53" s="119">
        <v>0.13963654025175051</v>
      </c>
      <c r="D53" s="120">
        <v>6.4867414935230863E-2</v>
      </c>
      <c r="E53" s="119">
        <v>0.10221532050400015</v>
      </c>
      <c r="F53" s="119">
        <v>0.15910117656302175</v>
      </c>
      <c r="G53" s="119">
        <v>9.4876660341555979E-2</v>
      </c>
      <c r="H53" s="82">
        <f>H19+H50</f>
        <v>4.0999999999999996</v>
      </c>
      <c r="I53" s="87">
        <f>H53-G53</f>
        <v>4.0051233396584438</v>
      </c>
    </row>
    <row r="54" spans="1:9" ht="3.75" customHeight="1" x14ac:dyDescent="0.25">
      <c r="I54" s="102"/>
    </row>
    <row r="55" spans="1:9" x14ac:dyDescent="0.25">
      <c r="A55" s="101" t="s">
        <v>99</v>
      </c>
      <c r="B55" s="101"/>
      <c r="C55" s="101"/>
      <c r="D55" s="101"/>
      <c r="E55" s="101"/>
      <c r="F55" s="101"/>
      <c r="G55" s="101"/>
      <c r="H55" s="101"/>
      <c r="I55" s="101"/>
    </row>
    <row r="56" spans="1:9" x14ac:dyDescent="0.25">
      <c r="I56" s="102"/>
    </row>
    <row r="57" spans="1:9" x14ac:dyDescent="0.25">
      <c r="I57" s="102"/>
    </row>
    <row r="58" spans="1:9" x14ac:dyDescent="0.25">
      <c r="I58" s="102"/>
    </row>
    <row r="59" spans="1:9" x14ac:dyDescent="0.25">
      <c r="I59" s="102"/>
    </row>
    <row r="60" spans="1:9" x14ac:dyDescent="0.25">
      <c r="I60" s="102"/>
    </row>
    <row r="61" spans="1:9" x14ac:dyDescent="0.25">
      <c r="I61" s="102"/>
    </row>
    <row r="62" spans="1:9" x14ac:dyDescent="0.25">
      <c r="I62" s="102"/>
    </row>
    <row r="63" spans="1:9" x14ac:dyDescent="0.25">
      <c r="I63" s="102"/>
    </row>
    <row r="64" spans="1:9" x14ac:dyDescent="0.25">
      <c r="I64" s="102"/>
    </row>
    <row r="65" spans="9:9" x14ac:dyDescent="0.25">
      <c r="I65" s="102"/>
    </row>
    <row r="66" spans="9:9" x14ac:dyDescent="0.25">
      <c r="I66" s="102"/>
    </row>
    <row r="67" spans="9:9" x14ac:dyDescent="0.25">
      <c r="I67" s="102"/>
    </row>
    <row r="68" spans="9:9" x14ac:dyDescent="0.25">
      <c r="I68" s="102"/>
    </row>
    <row r="69" spans="9:9" x14ac:dyDescent="0.25">
      <c r="I69" s="102"/>
    </row>
    <row r="70" spans="9:9" x14ac:dyDescent="0.25">
      <c r="I70" s="102"/>
    </row>
    <row r="71" spans="9:9" x14ac:dyDescent="0.25">
      <c r="I71" s="102"/>
    </row>
    <row r="72" spans="9:9" x14ac:dyDescent="0.25">
      <c r="I72" s="102"/>
    </row>
    <row r="73" spans="9:9" x14ac:dyDescent="0.25">
      <c r="I73" s="102"/>
    </row>
    <row r="74" spans="9:9" x14ac:dyDescent="0.25">
      <c r="I74" s="102"/>
    </row>
    <row r="75" spans="9:9" x14ac:dyDescent="0.25">
      <c r="I75" s="102"/>
    </row>
    <row r="76" spans="9:9" x14ac:dyDescent="0.25">
      <c r="I76" s="102"/>
    </row>
    <row r="77" spans="9:9" x14ac:dyDescent="0.25">
      <c r="I77" s="102"/>
    </row>
    <row r="78" spans="9:9" x14ac:dyDescent="0.25">
      <c r="I78" s="102"/>
    </row>
    <row r="79" spans="9:9" x14ac:dyDescent="0.25">
      <c r="I79" s="102"/>
    </row>
    <row r="80" spans="9:9" x14ac:dyDescent="0.25">
      <c r="I80" s="102"/>
    </row>
    <row r="81" spans="9:9" x14ac:dyDescent="0.25">
      <c r="I81" s="102"/>
    </row>
    <row r="82" spans="9:9" x14ac:dyDescent="0.25">
      <c r="I82" s="102"/>
    </row>
    <row r="83" spans="9:9" x14ac:dyDescent="0.25">
      <c r="I83" s="102"/>
    </row>
    <row r="84" spans="9:9" x14ac:dyDescent="0.25">
      <c r="I84" s="102"/>
    </row>
    <row r="85" spans="9:9" x14ac:dyDescent="0.25">
      <c r="I85" s="102"/>
    </row>
  </sheetData>
  <mergeCells count="3">
    <mergeCell ref="B16:D16"/>
    <mergeCell ref="E16:G16"/>
    <mergeCell ref="A55:I55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D10" sqref="D10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2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9" customFormat="1" ht="27" x14ac:dyDescent="0.25">
      <c r="A8" s="34" t="s">
        <v>4</v>
      </c>
      <c r="B8" s="21" t="s">
        <v>5</v>
      </c>
      <c r="C8" s="21" t="s">
        <v>6</v>
      </c>
      <c r="D8" s="21" t="s">
        <v>7</v>
      </c>
      <c r="E8" s="10"/>
      <c r="F8" s="10"/>
      <c r="G8" s="10"/>
      <c r="H8" s="10"/>
      <c r="I8" s="10"/>
      <c r="J8" s="10"/>
      <c r="K8" s="10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272702.82199999999</v>
      </c>
      <c r="C10" s="23">
        <v>77627.478600000002</v>
      </c>
      <c r="D10" s="32">
        <f t="shared" ref="D10:D16" si="0">(C10/B10)*100</f>
        <v>28.465960869301167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293113.7</v>
      </c>
      <c r="C11" s="25">
        <v>88540.24308</v>
      </c>
      <c r="D11" s="33">
        <f t="shared" si="0"/>
        <v>30.206791112117926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380021.59999999992</v>
      </c>
      <c r="C12" s="23">
        <v>87260.673800000004</v>
      </c>
      <c r="D12" s="32">
        <f t="shared" si="0"/>
        <v>22.962030000399984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377416.60000000003</v>
      </c>
      <c r="C13" s="25">
        <v>83826.518730000011</v>
      </c>
      <c r="D13" s="33">
        <f t="shared" si="0"/>
        <v>22.21060725203926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340334.69999999995</v>
      </c>
      <c r="C14" s="23">
        <v>100494.15695999999</v>
      </c>
      <c r="D14" s="32">
        <f t="shared" si="0"/>
        <v>29.528037240986592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340765.00000000006</v>
      </c>
      <c r="C15" s="25">
        <v>80275.926240000015</v>
      </c>
      <c r="D15" s="33">
        <f t="shared" si="0"/>
        <v>23.557562026616583</v>
      </c>
      <c r="E15"/>
      <c r="F15"/>
      <c r="G15"/>
      <c r="H15"/>
      <c r="I15"/>
      <c r="J15"/>
      <c r="K15"/>
    </row>
    <row r="16" spans="1:11" ht="15.75" x14ac:dyDescent="0.3">
      <c r="A16" s="26" t="s">
        <v>38</v>
      </c>
      <c r="B16" s="23">
        <v>297383.7</v>
      </c>
      <c r="C16" s="23">
        <v>83288.235000000001</v>
      </c>
      <c r="D16" s="32">
        <f t="shared" si="0"/>
        <v>28.006993994627145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B16-B14</f>
        <v>-42950.999999999942</v>
      </c>
      <c r="C18" s="18">
        <f>C16-C15</f>
        <v>3012.3087599999853</v>
      </c>
      <c r="D18" s="18">
        <f>D16-D15</f>
        <v>4.4494319680105612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5" x14ac:dyDescent="0.25">
      <c r="A20" t="str">
        <f>A8</f>
        <v>Año</v>
      </c>
      <c r="B20" t="str">
        <f t="shared" ref="B20:D20" si="1">B8</f>
        <v>Gasto total ejercido</v>
      </c>
      <c r="C20" t="str">
        <f t="shared" si="1"/>
        <v>Gasto Ejercido en docentes</v>
      </c>
      <c r="D20" t="str">
        <f t="shared" si="1"/>
        <v>Costo docente (%)</v>
      </c>
      <c r="E20"/>
      <c r="F20"/>
      <c r="G20"/>
      <c r="H20"/>
      <c r="I20"/>
      <c r="J20"/>
      <c r="K20"/>
    </row>
    <row r="21" spans="1:11" ht="15" x14ac:dyDescent="0.25">
      <c r="A21">
        <f t="shared" ref="A21:D26" si="2">A10</f>
        <v>2013</v>
      </c>
      <c r="B21">
        <f t="shared" si="2"/>
        <v>272702.82199999999</v>
      </c>
      <c r="C21">
        <f t="shared" si="2"/>
        <v>77627.478600000002</v>
      </c>
      <c r="D21">
        <f t="shared" si="2"/>
        <v>28.465960869301167</v>
      </c>
      <c r="E21"/>
      <c r="F21"/>
      <c r="G21"/>
      <c r="H21"/>
      <c r="I21"/>
      <c r="J21"/>
      <c r="K21"/>
    </row>
    <row r="22" spans="1:11" ht="15" x14ac:dyDescent="0.25">
      <c r="A22">
        <f t="shared" si="2"/>
        <v>2014</v>
      </c>
      <c r="B22">
        <f t="shared" si="2"/>
        <v>293113.7</v>
      </c>
      <c r="C22">
        <f t="shared" si="2"/>
        <v>88540.24308</v>
      </c>
      <c r="D22">
        <f t="shared" si="2"/>
        <v>30.206791112117926</v>
      </c>
      <c r="E22"/>
      <c r="F22"/>
      <c r="G22"/>
      <c r="H22"/>
      <c r="I22"/>
      <c r="J22"/>
      <c r="K22"/>
    </row>
    <row r="23" spans="1:11" ht="15" x14ac:dyDescent="0.25">
      <c r="A23">
        <f t="shared" si="2"/>
        <v>2015</v>
      </c>
      <c r="B23">
        <f t="shared" si="2"/>
        <v>380021.59999999992</v>
      </c>
      <c r="C23">
        <f t="shared" si="2"/>
        <v>87260.673800000004</v>
      </c>
      <c r="D23">
        <f t="shared" si="2"/>
        <v>22.962030000399984</v>
      </c>
      <c r="E23"/>
      <c r="F23"/>
      <c r="G23"/>
      <c r="H23"/>
      <c r="I23"/>
      <c r="J23"/>
      <c r="K23"/>
    </row>
    <row r="24" spans="1:11" ht="15" x14ac:dyDescent="0.25">
      <c r="A24">
        <f t="shared" si="2"/>
        <v>2016</v>
      </c>
      <c r="B24">
        <f t="shared" si="2"/>
        <v>377416.60000000003</v>
      </c>
      <c r="C24">
        <f t="shared" si="2"/>
        <v>83826.518730000011</v>
      </c>
      <c r="D24">
        <f t="shared" si="2"/>
        <v>22.21060725203926</v>
      </c>
      <c r="E24"/>
      <c r="F24"/>
      <c r="G24"/>
      <c r="H24"/>
      <c r="I24"/>
      <c r="J24"/>
      <c r="K24"/>
    </row>
    <row r="25" spans="1:11" ht="15" x14ac:dyDescent="0.25">
      <c r="A25">
        <f>A14</f>
        <v>2017</v>
      </c>
      <c r="B25">
        <f t="shared" si="2"/>
        <v>340334.69999999995</v>
      </c>
      <c r="C25">
        <f t="shared" si="2"/>
        <v>100494.15695999999</v>
      </c>
      <c r="D25">
        <f t="shared" si="2"/>
        <v>29.528037240986592</v>
      </c>
      <c r="E25"/>
      <c r="F25"/>
      <c r="G25"/>
      <c r="H25"/>
      <c r="I25"/>
      <c r="J25"/>
      <c r="K25"/>
    </row>
    <row r="26" spans="1:11" ht="15" x14ac:dyDescent="0.25">
      <c r="A26">
        <f>A15</f>
        <v>2018</v>
      </c>
      <c r="B26">
        <f t="shared" si="2"/>
        <v>340765.00000000006</v>
      </c>
      <c r="C26">
        <f t="shared" si="2"/>
        <v>80275.926240000015</v>
      </c>
      <c r="D26">
        <f t="shared" si="2"/>
        <v>23.557562026616583</v>
      </c>
      <c r="E26"/>
      <c r="F26"/>
      <c r="G26"/>
      <c r="H26"/>
      <c r="I26"/>
      <c r="J26"/>
      <c r="K26"/>
    </row>
    <row r="27" spans="1:11" ht="15" x14ac:dyDescent="0.25">
      <c r="A27" t="str">
        <f t="shared" ref="A27:D27" si="3">A16</f>
        <v>2019</v>
      </c>
      <c r="B27">
        <f t="shared" si="3"/>
        <v>297383.7</v>
      </c>
      <c r="C27">
        <f t="shared" si="3"/>
        <v>83288.235000000001</v>
      </c>
      <c r="D27">
        <f t="shared" si="3"/>
        <v>28.006993994627145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F18" sqref="F18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13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28" customFormat="1" ht="40.5" x14ac:dyDescent="0.25">
      <c r="A8" s="34" t="s">
        <v>4</v>
      </c>
      <c r="B8" s="21" t="s">
        <v>12</v>
      </c>
      <c r="C8" s="21" t="s">
        <v>11</v>
      </c>
      <c r="D8" s="21" t="s">
        <v>10</v>
      </c>
      <c r="E8" s="30"/>
      <c r="F8" s="29"/>
      <c r="G8" s="29"/>
      <c r="H8" s="29"/>
      <c r="I8" s="29"/>
      <c r="J8" s="29"/>
      <c r="K8" s="29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289428.73300000001</v>
      </c>
      <c r="C10" s="23">
        <v>272702.82199999999</v>
      </c>
      <c r="D10" s="32">
        <f>(C10/B10)*100</f>
        <v>94.221060629802764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314864.8</v>
      </c>
      <c r="C11" s="25">
        <v>293113.7</v>
      </c>
      <c r="D11" s="33">
        <f>(C11/B11)*100</f>
        <v>93.091923898765444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378700.29999999993</v>
      </c>
      <c r="C12" s="23">
        <v>380021.59999999992</v>
      </c>
      <c r="D12" s="32">
        <f t="shared" ref="D12:D16" si="0">(C12/B12)*100</f>
        <v>100.34890386936584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383632.00000000006</v>
      </c>
      <c r="C13" s="25">
        <v>377416.60000000003</v>
      </c>
      <c r="D13" s="33">
        <f t="shared" si="0"/>
        <v>98.379853609709301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341839.19999999995</v>
      </c>
      <c r="C14" s="23">
        <v>340334.69999999995</v>
      </c>
      <c r="D14" s="32">
        <f t="shared" si="0"/>
        <v>99.559880786053796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344938.7</v>
      </c>
      <c r="C15" s="25">
        <v>340765.00000000006</v>
      </c>
      <c r="D15" s="33">
        <f t="shared" si="0"/>
        <v>98.790016892856627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298904.42800000001</v>
      </c>
      <c r="C16" s="23">
        <v>297383.7</v>
      </c>
      <c r="D16" s="32">
        <f>(C16/B16)*100</f>
        <v>99.491232695957251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26">
        <f>B16-B15</f>
        <v>-46034.271999999997</v>
      </c>
      <c r="C18" s="126">
        <f t="shared" ref="C18" si="1">C16-C15</f>
        <v>-43381.300000000047</v>
      </c>
      <c r="D18" s="18">
        <f>D16-D15</f>
        <v>0.7012158031006237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 t="shared" ref="B20:D20" si="2">B8</f>
        <v>Presupuesto Reprogramado total</v>
      </c>
      <c r="C20" t="str">
        <f t="shared" si="2"/>
        <v>Presupuesto
Ejercido Total</v>
      </c>
      <c r="D20" s="27" t="str">
        <f t="shared" si="2"/>
        <v>Evolución del Presupuesto Reprogramado Total</v>
      </c>
      <c r="E20"/>
      <c r="F20"/>
      <c r="G20"/>
      <c r="H20"/>
      <c r="I20"/>
      <c r="J20"/>
      <c r="K20"/>
    </row>
    <row r="21" spans="1:11" ht="15" x14ac:dyDescent="0.25">
      <c r="A21">
        <f t="shared" ref="A21:D26" si="3">A10</f>
        <v>2013</v>
      </c>
      <c r="B21">
        <f t="shared" si="3"/>
        <v>289428.73300000001</v>
      </c>
      <c r="C21">
        <f t="shared" si="3"/>
        <v>272702.82199999999</v>
      </c>
      <c r="D21">
        <f t="shared" si="3"/>
        <v>94.221060629802764</v>
      </c>
      <c r="E21"/>
      <c r="F21"/>
      <c r="G21"/>
      <c r="H21"/>
      <c r="I21"/>
      <c r="J21"/>
      <c r="K21"/>
    </row>
    <row r="22" spans="1:11" ht="15" x14ac:dyDescent="0.25">
      <c r="A22">
        <f t="shared" si="3"/>
        <v>2014</v>
      </c>
      <c r="B22">
        <f t="shared" si="3"/>
        <v>314864.8</v>
      </c>
      <c r="C22">
        <f t="shared" si="3"/>
        <v>293113.7</v>
      </c>
      <c r="D22">
        <f t="shared" si="3"/>
        <v>93.091923898765444</v>
      </c>
      <c r="E22"/>
      <c r="F22"/>
      <c r="G22"/>
      <c r="H22"/>
      <c r="I22"/>
      <c r="J22"/>
      <c r="K22"/>
    </row>
    <row r="23" spans="1:11" ht="15" x14ac:dyDescent="0.25">
      <c r="A23">
        <f t="shared" si="3"/>
        <v>2015</v>
      </c>
      <c r="B23">
        <f t="shared" si="3"/>
        <v>378700.29999999993</v>
      </c>
      <c r="C23">
        <f t="shared" si="3"/>
        <v>380021.59999999992</v>
      </c>
      <c r="D23">
        <f t="shared" si="3"/>
        <v>100.34890386936584</v>
      </c>
      <c r="E23"/>
      <c r="F23"/>
      <c r="G23"/>
      <c r="H23"/>
      <c r="I23"/>
      <c r="J23"/>
      <c r="K23"/>
    </row>
    <row r="24" spans="1:11" ht="15" x14ac:dyDescent="0.25">
      <c r="A24">
        <f t="shared" si="3"/>
        <v>2016</v>
      </c>
      <c r="B24">
        <f t="shared" si="3"/>
        <v>383632.00000000006</v>
      </c>
      <c r="C24">
        <f t="shared" si="3"/>
        <v>377416.60000000003</v>
      </c>
      <c r="D24">
        <f t="shared" si="3"/>
        <v>98.379853609709301</v>
      </c>
      <c r="E24"/>
      <c r="F24"/>
      <c r="G24"/>
      <c r="H24"/>
      <c r="I24"/>
      <c r="J24"/>
      <c r="K24"/>
    </row>
    <row r="25" spans="1:11" ht="15" x14ac:dyDescent="0.25">
      <c r="A25">
        <f>A14</f>
        <v>2017</v>
      </c>
      <c r="B25">
        <f t="shared" si="3"/>
        <v>341839.19999999995</v>
      </c>
      <c r="C25">
        <f t="shared" si="3"/>
        <v>340334.69999999995</v>
      </c>
      <c r="D25">
        <f t="shared" si="3"/>
        <v>99.559880786053796</v>
      </c>
      <c r="E25"/>
      <c r="F25"/>
      <c r="G25"/>
      <c r="H25"/>
      <c r="I25"/>
      <c r="J25"/>
      <c r="K25"/>
    </row>
    <row r="26" spans="1:11" ht="15" x14ac:dyDescent="0.25">
      <c r="A26">
        <f>A15</f>
        <v>2018</v>
      </c>
      <c r="B26">
        <f t="shared" si="3"/>
        <v>344938.7</v>
      </c>
      <c r="C26">
        <f t="shared" si="3"/>
        <v>340765.00000000006</v>
      </c>
      <c r="D26">
        <f t="shared" si="3"/>
        <v>98.790016892856627</v>
      </c>
      <c r="E26"/>
      <c r="F26"/>
      <c r="G26"/>
      <c r="H26"/>
      <c r="I26"/>
      <c r="J26"/>
      <c r="K26"/>
    </row>
    <row r="27" spans="1:11" ht="15" x14ac:dyDescent="0.25">
      <c r="A27">
        <f t="shared" ref="A27:D27" si="4">A16</f>
        <v>2019</v>
      </c>
      <c r="B27">
        <f t="shared" si="4"/>
        <v>298904.42800000001</v>
      </c>
      <c r="C27">
        <f t="shared" si="4"/>
        <v>297383.7</v>
      </c>
      <c r="D27">
        <f t="shared" si="4"/>
        <v>99.491232695957251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6" zoomScaleNormal="100" workbookViewId="0">
      <selection activeCell="B19" sqref="B19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17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28" customFormat="1" ht="54" x14ac:dyDescent="0.25">
      <c r="A8" s="34" t="s">
        <v>4</v>
      </c>
      <c r="B8" s="21" t="s">
        <v>16</v>
      </c>
      <c r="C8" s="21" t="s">
        <v>15</v>
      </c>
      <c r="D8" s="21" t="s">
        <v>14</v>
      </c>
      <c r="E8" s="30"/>
      <c r="F8" s="29"/>
      <c r="G8" s="29"/>
      <c r="H8" s="29"/>
      <c r="I8" s="29"/>
      <c r="J8" s="29"/>
      <c r="K8" s="29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254564.7</v>
      </c>
      <c r="C10" s="23">
        <v>260665.1</v>
      </c>
      <c r="D10" s="32">
        <f>(C10/B10)*100</f>
        <v>102.39640452898615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271990.90000000002</v>
      </c>
      <c r="C11" s="25">
        <v>271865.40000000002</v>
      </c>
      <c r="D11" s="33">
        <f>(C11/B11)*100</f>
        <v>99.953858750421432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355160.19999999995</v>
      </c>
      <c r="C12" s="23">
        <v>355160.19999999995</v>
      </c>
      <c r="D12" s="32">
        <f t="shared" ref="D12:D16" si="0">(C12/B12)*100</f>
        <v>100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371403.9</v>
      </c>
      <c r="C13" s="25">
        <v>371403.9</v>
      </c>
      <c r="D13" s="33">
        <f t="shared" si="0"/>
        <v>100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337092.49999999994</v>
      </c>
      <c r="C14" s="23">
        <v>337092.49999999994</v>
      </c>
      <c r="D14" s="32">
        <f t="shared" si="0"/>
        <v>100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338675.00000000006</v>
      </c>
      <c r="C15" s="25">
        <v>338675.00000000006</v>
      </c>
      <c r="D15" s="33">
        <f t="shared" si="0"/>
        <v>100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293830.853</v>
      </c>
      <c r="C16" s="23">
        <v>293830.853</v>
      </c>
      <c r="D16" s="32">
        <f t="shared" si="0"/>
        <v>100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-44844.147000000055</v>
      </c>
      <c r="C18" s="18">
        <f>C16-C15</f>
        <v>-44844.147000000055</v>
      </c>
      <c r="D18" s="18">
        <f>D16-D15</f>
        <v>0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Presupuesto Reprogramado
(Recursos Fiscales)</v>
      </c>
      <c r="C20" t="str">
        <f>C8</f>
        <v>Presupuesto Ejercido (Recursos Fiscales)</v>
      </c>
      <c r="D20" s="27" t="str">
        <f>D8</f>
        <v>Evolución del Presupuesto Reprogramado
(Recursos fiscales)</v>
      </c>
      <c r="E20"/>
      <c r="F20"/>
      <c r="G20"/>
      <c r="H20"/>
      <c r="I20"/>
      <c r="J20"/>
      <c r="K20"/>
    </row>
    <row r="21" spans="1:11" ht="15" x14ac:dyDescent="0.25">
      <c r="A21">
        <f t="shared" ref="A21:D27" si="1">A10</f>
        <v>2013</v>
      </c>
      <c r="B21">
        <f t="shared" si="1"/>
        <v>254564.7</v>
      </c>
      <c r="C21">
        <f t="shared" si="1"/>
        <v>260665.1</v>
      </c>
      <c r="D21">
        <f t="shared" si="1"/>
        <v>102.39640452898615</v>
      </c>
      <c r="E21"/>
      <c r="F21"/>
      <c r="G21"/>
      <c r="H21"/>
      <c r="I21"/>
      <c r="J21"/>
      <c r="K21"/>
    </row>
    <row r="22" spans="1:11" ht="15" x14ac:dyDescent="0.25">
      <c r="A22">
        <f t="shared" si="1"/>
        <v>2014</v>
      </c>
      <c r="B22">
        <f t="shared" si="1"/>
        <v>271990.90000000002</v>
      </c>
      <c r="C22">
        <f t="shared" si="1"/>
        <v>271865.40000000002</v>
      </c>
      <c r="D22">
        <f t="shared" si="1"/>
        <v>99.953858750421432</v>
      </c>
      <c r="E22"/>
      <c r="F22"/>
      <c r="G22"/>
      <c r="H22"/>
      <c r="I22"/>
      <c r="J22"/>
      <c r="K22"/>
    </row>
    <row r="23" spans="1:11" ht="15" x14ac:dyDescent="0.25">
      <c r="A23">
        <f t="shared" si="1"/>
        <v>2015</v>
      </c>
      <c r="B23">
        <f t="shared" si="1"/>
        <v>355160.19999999995</v>
      </c>
      <c r="C23">
        <f t="shared" si="1"/>
        <v>355160.19999999995</v>
      </c>
      <c r="D23">
        <f t="shared" si="1"/>
        <v>100</v>
      </c>
      <c r="E23"/>
      <c r="F23"/>
      <c r="G23"/>
      <c r="H23"/>
      <c r="I23"/>
      <c r="J23"/>
      <c r="K23"/>
    </row>
    <row r="24" spans="1:11" ht="15" x14ac:dyDescent="0.25">
      <c r="A24">
        <f t="shared" si="1"/>
        <v>2016</v>
      </c>
      <c r="B24">
        <f t="shared" si="1"/>
        <v>371403.9</v>
      </c>
      <c r="C24">
        <f t="shared" si="1"/>
        <v>371403.9</v>
      </c>
      <c r="D24">
        <f t="shared" si="1"/>
        <v>100</v>
      </c>
      <c r="E24"/>
      <c r="F24"/>
      <c r="G24"/>
      <c r="H24"/>
      <c r="I24"/>
      <c r="J24"/>
      <c r="K24"/>
    </row>
    <row r="25" spans="1:11" ht="15" x14ac:dyDescent="0.25">
      <c r="A25">
        <f t="shared" si="1"/>
        <v>2017</v>
      </c>
      <c r="B25">
        <f t="shared" si="1"/>
        <v>337092.49999999994</v>
      </c>
      <c r="C25">
        <f t="shared" si="1"/>
        <v>337092.49999999994</v>
      </c>
      <c r="D25">
        <f t="shared" si="1"/>
        <v>100</v>
      </c>
      <c r="E25"/>
      <c r="F25"/>
      <c r="G25"/>
      <c r="H25"/>
      <c r="I25"/>
      <c r="J25"/>
      <c r="K25"/>
    </row>
    <row r="26" spans="1:11" ht="15" x14ac:dyDescent="0.25">
      <c r="A26">
        <f t="shared" si="1"/>
        <v>2018</v>
      </c>
      <c r="B26">
        <f t="shared" si="1"/>
        <v>338675.00000000006</v>
      </c>
      <c r="C26">
        <f t="shared" si="1"/>
        <v>338675.00000000006</v>
      </c>
      <c r="D26">
        <f t="shared" si="1"/>
        <v>100</v>
      </c>
      <c r="E26"/>
      <c r="F26"/>
      <c r="G26"/>
      <c r="H26"/>
      <c r="I26"/>
      <c r="J26"/>
      <c r="K26"/>
    </row>
    <row r="27" spans="1:11" ht="15" x14ac:dyDescent="0.25">
      <c r="A27">
        <f t="shared" si="1"/>
        <v>2019</v>
      </c>
      <c r="B27">
        <f t="shared" si="1"/>
        <v>293830.853</v>
      </c>
      <c r="C27">
        <f t="shared" si="1"/>
        <v>293830.853</v>
      </c>
      <c r="D27">
        <f t="shared" si="1"/>
        <v>100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F16" sqref="F16"/>
    </sheetView>
  </sheetViews>
  <sheetFormatPr baseColWidth="10" defaultRowHeight="13.5" x14ac:dyDescent="0.25"/>
  <cols>
    <col min="1" max="1" width="23.42578125" style="14" customWidth="1"/>
    <col min="2" max="4" width="23.140625" style="14" customWidth="1"/>
    <col min="5" max="5" width="11.5703125" style="14" bestFit="1" customWidth="1"/>
    <col min="6" max="6" width="15.140625" style="14" bestFit="1" customWidth="1"/>
    <col min="7" max="7" width="11.5703125" style="14" bestFit="1" customWidth="1"/>
    <col min="8" max="8" width="15.140625" style="14" bestFit="1" customWidth="1"/>
    <col min="9" max="9" width="11.5703125" style="14" bestFit="1" customWidth="1"/>
    <col min="10" max="10" width="20.140625" style="14" bestFit="1" customWidth="1"/>
    <col min="11" max="11" width="16.5703125" style="14" bestFit="1" customWidth="1"/>
    <col min="12" max="16384" width="11.42578125" style="14"/>
  </cols>
  <sheetData>
    <row r="1" spans="1:11" customFormat="1" ht="15" customHeight="1" x14ac:dyDescent="0.25">
      <c r="B1" s="1"/>
      <c r="C1" s="1"/>
      <c r="D1" s="2" t="s">
        <v>0</v>
      </c>
    </row>
    <row r="2" spans="1:11" customFormat="1" ht="15" customHeight="1" x14ac:dyDescent="0.25">
      <c r="B2" s="1"/>
      <c r="C2" s="1"/>
      <c r="D2" s="3" t="s">
        <v>1</v>
      </c>
    </row>
    <row r="3" spans="1:11" customFormat="1" ht="15" customHeight="1" x14ac:dyDescent="0.25">
      <c r="B3" s="1"/>
      <c r="C3" s="1"/>
      <c r="D3" s="1"/>
    </row>
    <row r="4" spans="1:11" customFormat="1" ht="12.75" customHeight="1" x14ac:dyDescent="0.25">
      <c r="B4" s="1"/>
      <c r="C4" s="1"/>
      <c r="D4" s="1"/>
    </row>
    <row r="5" spans="1:11" customFormat="1" ht="23.25" customHeight="1" x14ac:dyDescent="0.25">
      <c r="A5" s="4" t="s">
        <v>21</v>
      </c>
      <c r="B5" s="4"/>
      <c r="C5" s="4"/>
      <c r="D5" s="4"/>
    </row>
    <row r="6" spans="1:11" customFormat="1" ht="25.5" customHeight="1" x14ac:dyDescent="0.25">
      <c r="A6" s="5" t="s">
        <v>3</v>
      </c>
      <c r="C6" s="6"/>
      <c r="D6" s="6"/>
    </row>
    <row r="7" spans="1:11" customFormat="1" ht="12.75" customHeight="1" x14ac:dyDescent="0.35">
      <c r="A7" s="7"/>
      <c r="B7" s="36"/>
      <c r="C7" s="36"/>
      <c r="D7" s="36"/>
    </row>
    <row r="8" spans="1:11" s="28" customFormat="1" ht="40.5" x14ac:dyDescent="0.25">
      <c r="A8" s="34" t="s">
        <v>4</v>
      </c>
      <c r="B8" s="21" t="s">
        <v>20</v>
      </c>
      <c r="C8" s="21" t="s">
        <v>19</v>
      </c>
      <c r="D8" s="21" t="s">
        <v>18</v>
      </c>
      <c r="E8" s="30"/>
      <c r="F8" s="29"/>
      <c r="G8" s="29"/>
      <c r="H8" s="29"/>
      <c r="I8" s="29"/>
      <c r="J8" s="29"/>
      <c r="K8" s="29"/>
    </row>
    <row r="9" spans="1:11" ht="15.75" hidden="1" x14ac:dyDescent="0.3">
      <c r="A9" s="11" t="s">
        <v>8</v>
      </c>
      <c r="B9" s="12"/>
      <c r="C9" s="12"/>
      <c r="D9" s="13"/>
      <c r="E9"/>
      <c r="F9"/>
      <c r="G9"/>
      <c r="H9"/>
      <c r="I9"/>
      <c r="J9"/>
      <c r="K9"/>
    </row>
    <row r="10" spans="1:11" ht="15.75" x14ac:dyDescent="0.3">
      <c r="A10" s="22">
        <v>2013</v>
      </c>
      <c r="B10" s="23">
        <v>289428.73300000001</v>
      </c>
      <c r="C10" s="23">
        <v>272702.82199999999</v>
      </c>
      <c r="D10" s="32">
        <f>(C10/B10)*100</f>
        <v>94.221060629802764</v>
      </c>
      <c r="E10"/>
      <c r="F10"/>
      <c r="G10"/>
      <c r="H10"/>
      <c r="I10"/>
      <c r="J10"/>
      <c r="K10"/>
    </row>
    <row r="11" spans="1:11" ht="15.75" x14ac:dyDescent="0.3">
      <c r="A11" s="24">
        <v>2014</v>
      </c>
      <c r="B11" s="25">
        <v>314864.8</v>
      </c>
      <c r="C11" s="25">
        <v>293113.7</v>
      </c>
      <c r="D11" s="33">
        <f>(C11/B11)*100</f>
        <v>93.091923898765444</v>
      </c>
      <c r="E11"/>
      <c r="F11"/>
      <c r="G11"/>
      <c r="H11"/>
      <c r="I11"/>
      <c r="J11"/>
      <c r="K11"/>
    </row>
    <row r="12" spans="1:11" ht="15.75" x14ac:dyDescent="0.3">
      <c r="A12" s="26">
        <v>2015</v>
      </c>
      <c r="B12" s="23">
        <v>378700.29999999993</v>
      </c>
      <c r="C12" s="23">
        <v>380021.59999999992</v>
      </c>
      <c r="D12" s="32">
        <f t="shared" ref="D12:D16" si="0">(C12/B12)*100</f>
        <v>100.34890386936584</v>
      </c>
      <c r="E12"/>
      <c r="F12"/>
      <c r="G12"/>
      <c r="H12"/>
      <c r="I12"/>
      <c r="J12"/>
      <c r="K12"/>
    </row>
    <row r="13" spans="1:11" ht="15.75" x14ac:dyDescent="0.3">
      <c r="A13" s="24">
        <v>2016</v>
      </c>
      <c r="B13" s="25">
        <v>367600.70000000007</v>
      </c>
      <c r="C13" s="25">
        <v>361385.30000000005</v>
      </c>
      <c r="D13" s="33">
        <f t="shared" si="0"/>
        <v>98.309197996630587</v>
      </c>
      <c r="E13"/>
      <c r="F13"/>
      <c r="G13"/>
      <c r="H13"/>
      <c r="I13"/>
      <c r="J13"/>
      <c r="K13"/>
    </row>
    <row r="14" spans="1:11" ht="15.75" x14ac:dyDescent="0.3">
      <c r="A14" s="26">
        <v>2017</v>
      </c>
      <c r="B14" s="23">
        <v>341839.19999999995</v>
      </c>
      <c r="C14" s="23">
        <v>340334.69999999995</v>
      </c>
      <c r="D14" s="32">
        <f t="shared" si="0"/>
        <v>99.559880786053796</v>
      </c>
      <c r="E14"/>
      <c r="F14"/>
      <c r="G14"/>
      <c r="H14"/>
      <c r="I14"/>
      <c r="J14"/>
      <c r="K14"/>
    </row>
    <row r="15" spans="1:11" ht="15.75" x14ac:dyDescent="0.3">
      <c r="A15" s="24">
        <v>2018</v>
      </c>
      <c r="B15" s="25">
        <v>344938.7</v>
      </c>
      <c r="C15" s="25">
        <v>340765.00000000006</v>
      </c>
      <c r="D15" s="33">
        <f t="shared" si="0"/>
        <v>98.790016892856627</v>
      </c>
      <c r="E15"/>
      <c r="F15"/>
      <c r="G15"/>
      <c r="H15"/>
      <c r="I15"/>
      <c r="J15"/>
      <c r="K15"/>
    </row>
    <row r="16" spans="1:11" ht="15.75" x14ac:dyDescent="0.3">
      <c r="A16" s="35">
        <v>2019</v>
      </c>
      <c r="B16" s="23">
        <v>298904.42800000001</v>
      </c>
      <c r="C16" s="23">
        <v>297383.7</v>
      </c>
      <c r="D16" s="32">
        <f t="shared" si="0"/>
        <v>99.491232695957251</v>
      </c>
      <c r="E16"/>
      <c r="F16"/>
      <c r="G16"/>
      <c r="H16"/>
      <c r="I16"/>
      <c r="J16"/>
      <c r="K16"/>
    </row>
    <row r="17" spans="1:11" ht="12" customHeight="1" x14ac:dyDescent="0.25">
      <c r="A17" s="15"/>
      <c r="B17" s="15"/>
      <c r="C17" s="15"/>
      <c r="D17" s="16"/>
      <c r="E17"/>
      <c r="F17"/>
      <c r="G17"/>
      <c r="H17"/>
      <c r="I17"/>
      <c r="J17"/>
      <c r="K17"/>
    </row>
    <row r="18" spans="1:11" ht="20.25" customHeight="1" x14ac:dyDescent="0.3">
      <c r="A18" s="17" t="s">
        <v>95</v>
      </c>
      <c r="B18" s="18">
        <f>B16-B15</f>
        <v>-46034.271999999997</v>
      </c>
      <c r="C18" s="18">
        <f>C16-C15</f>
        <v>-43381.300000000047</v>
      </c>
      <c r="D18" s="18">
        <f>D16-D15</f>
        <v>0.7012158031006237</v>
      </c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ht="17.25" customHeight="1" x14ac:dyDescent="0.25">
      <c r="A20" t="str">
        <f>A8</f>
        <v>Año</v>
      </c>
      <c r="B20" t="str">
        <f>B8</f>
        <v>Presupuesto Reprogramado
(Gasto Corriente)</v>
      </c>
      <c r="C20" t="str">
        <f>C8</f>
        <v>Presupuesto Ejercido (Gasto Corriente)</v>
      </c>
      <c r="D20" s="27" t="str">
        <f>D8</f>
        <v xml:space="preserve">Evolución del Gasto Corriente </v>
      </c>
      <c r="E20"/>
      <c r="F20"/>
      <c r="G20"/>
      <c r="H20"/>
      <c r="I20"/>
      <c r="J20"/>
      <c r="K20"/>
    </row>
    <row r="21" spans="1:11" ht="15" x14ac:dyDescent="0.25">
      <c r="A21">
        <f t="shared" ref="A21:D27" si="1">A10</f>
        <v>2013</v>
      </c>
      <c r="B21">
        <f t="shared" si="1"/>
        <v>289428.73300000001</v>
      </c>
      <c r="C21">
        <f t="shared" si="1"/>
        <v>272702.82199999999</v>
      </c>
      <c r="D21">
        <f t="shared" si="1"/>
        <v>94.221060629802764</v>
      </c>
      <c r="E21"/>
      <c r="F21"/>
      <c r="G21"/>
      <c r="H21"/>
      <c r="I21"/>
      <c r="J21"/>
      <c r="K21"/>
    </row>
    <row r="22" spans="1:11" ht="15" x14ac:dyDescent="0.25">
      <c r="A22">
        <f t="shared" si="1"/>
        <v>2014</v>
      </c>
      <c r="B22">
        <f t="shared" si="1"/>
        <v>314864.8</v>
      </c>
      <c r="C22">
        <f t="shared" si="1"/>
        <v>293113.7</v>
      </c>
      <c r="D22">
        <f t="shared" si="1"/>
        <v>93.091923898765444</v>
      </c>
      <c r="E22"/>
      <c r="F22"/>
      <c r="G22"/>
      <c r="H22"/>
      <c r="I22"/>
      <c r="J22"/>
      <c r="K22"/>
    </row>
    <row r="23" spans="1:11" ht="15" x14ac:dyDescent="0.25">
      <c r="A23">
        <f t="shared" si="1"/>
        <v>2015</v>
      </c>
      <c r="B23">
        <f t="shared" si="1"/>
        <v>378700.29999999993</v>
      </c>
      <c r="C23">
        <f t="shared" si="1"/>
        <v>380021.59999999992</v>
      </c>
      <c r="D23">
        <f t="shared" si="1"/>
        <v>100.34890386936584</v>
      </c>
      <c r="E23"/>
      <c r="F23"/>
      <c r="G23"/>
      <c r="H23"/>
      <c r="I23"/>
      <c r="J23"/>
      <c r="K23"/>
    </row>
    <row r="24" spans="1:11" ht="15" x14ac:dyDescent="0.25">
      <c r="A24">
        <f t="shared" si="1"/>
        <v>2016</v>
      </c>
      <c r="B24">
        <f t="shared" si="1"/>
        <v>367600.70000000007</v>
      </c>
      <c r="C24">
        <f t="shared" si="1"/>
        <v>361385.30000000005</v>
      </c>
      <c r="D24">
        <f t="shared" si="1"/>
        <v>98.309197996630587</v>
      </c>
      <c r="E24"/>
      <c r="F24"/>
      <c r="G24"/>
      <c r="H24"/>
      <c r="I24"/>
      <c r="J24"/>
      <c r="K24"/>
    </row>
    <row r="25" spans="1:11" ht="15" x14ac:dyDescent="0.25">
      <c r="A25">
        <f t="shared" si="1"/>
        <v>2017</v>
      </c>
      <c r="B25">
        <f t="shared" si="1"/>
        <v>341839.19999999995</v>
      </c>
      <c r="C25">
        <f t="shared" si="1"/>
        <v>340334.69999999995</v>
      </c>
      <c r="D25">
        <f t="shared" si="1"/>
        <v>99.559880786053796</v>
      </c>
      <c r="E25"/>
      <c r="F25"/>
      <c r="G25"/>
      <c r="H25"/>
      <c r="I25"/>
      <c r="J25"/>
      <c r="K25"/>
    </row>
    <row r="26" spans="1:11" ht="15" x14ac:dyDescent="0.25">
      <c r="A26">
        <f t="shared" si="1"/>
        <v>2018</v>
      </c>
      <c r="B26">
        <f t="shared" si="1"/>
        <v>344938.7</v>
      </c>
      <c r="C26">
        <f t="shared" si="1"/>
        <v>340765.00000000006</v>
      </c>
      <c r="D26">
        <f t="shared" si="1"/>
        <v>98.790016892856627</v>
      </c>
      <c r="E26"/>
      <c r="F26"/>
      <c r="G26"/>
      <c r="H26"/>
      <c r="I26"/>
      <c r="J26"/>
      <c r="K26"/>
    </row>
    <row r="27" spans="1:11" ht="15" x14ac:dyDescent="0.25">
      <c r="A27">
        <f t="shared" si="1"/>
        <v>2019</v>
      </c>
      <c r="B27">
        <f t="shared" si="1"/>
        <v>298904.42800000001</v>
      </c>
      <c r="C27">
        <f t="shared" si="1"/>
        <v>297383.7</v>
      </c>
      <c r="D27">
        <f t="shared" si="1"/>
        <v>99.491232695957251</v>
      </c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5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5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5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5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5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5" hidden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5" hidden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5" hidden="1" x14ac:dyDescent="0.25">
      <c r="A45"/>
      <c r="B45"/>
      <c r="C45"/>
      <c r="D45"/>
    </row>
    <row r="46" spans="1:11" ht="15" hidden="1" x14ac:dyDescent="0.25">
      <c r="A46"/>
      <c r="B46"/>
      <c r="C46"/>
      <c r="D46"/>
    </row>
    <row r="47" spans="1:11" ht="9" customHeight="1" x14ac:dyDescent="0.25">
      <c r="A47"/>
      <c r="B47"/>
      <c r="C47"/>
      <c r="D47"/>
    </row>
    <row r="48" spans="1:11" ht="18.75" customHeight="1" x14ac:dyDescent="0.25">
      <c r="A48" s="19" t="s">
        <v>9</v>
      </c>
      <c r="B48" s="20"/>
      <c r="C48" s="20"/>
      <c r="D48" s="20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Resumen_general</vt:lpstr>
      <vt:lpstr>certificación</vt:lpstr>
      <vt:lpstr>servtec</vt:lpstr>
      <vt:lpstr>capacitacion</vt:lpstr>
      <vt:lpstr>becas_ext</vt:lpstr>
      <vt:lpstr>cd</vt:lpstr>
      <vt:lpstr>eprt</vt:lpstr>
      <vt:lpstr>epr</vt:lpstr>
      <vt:lpstr>egc</vt:lpstr>
      <vt:lpstr>egi</vt:lpstr>
      <vt:lpstr>auto</vt:lpstr>
      <vt:lpstr>capip</vt:lpstr>
      <vt:lpstr>cnpr</vt:lpstr>
      <vt:lpstr>Resumen_general!Títulos_a_imprimir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AZAHALIA MORA TORRES</dc:creator>
  <cp:lastModifiedBy>FLOR DE AZAHALIA MORA TORRES</cp:lastModifiedBy>
  <cp:lastPrinted>2019-05-08T19:44:29Z</cp:lastPrinted>
  <dcterms:created xsi:type="dcterms:W3CDTF">2019-05-07T22:38:19Z</dcterms:created>
  <dcterms:modified xsi:type="dcterms:W3CDTF">2019-05-08T23:55:53Z</dcterms:modified>
</cp:coreProperties>
</file>