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ajo\2018\Estadistica\Indicadores\"/>
    </mc:Choice>
  </mc:AlternateContent>
  <bookViews>
    <workbookView xWindow="0" yWindow="0" windowWidth="21600" windowHeight="9000" tabRatio="805" activeTab="2"/>
  </bookViews>
  <sheets>
    <sheet name="Resumen" sheetId="52" r:id="rId1"/>
    <sheet name="REP" sheetId="59" state="hidden" r:id="rId2"/>
    <sheet name="BECAS" sheetId="61" r:id="rId3"/>
    <sheet name="CAP" sheetId="63" r:id="rId4"/>
    <sheet name="SERV-TEC" sheetId="57" r:id="rId5"/>
    <sheet name="CERT" sheetId="62" r:id="rId6"/>
    <sheet name="B-EXT" sheetId="55" r:id="rId7"/>
    <sheet name="C-PSP" sheetId="25" r:id="rId8"/>
    <sheet name="EPRT" sheetId="40" r:id="rId9"/>
    <sheet name="EPR" sheetId="48" r:id="rId10"/>
    <sheet name="EGC" sheetId="42" r:id="rId11"/>
    <sheet name="EGI" sheetId="43" r:id="rId12"/>
    <sheet name="AUTOF" sheetId="44" r:id="rId13"/>
    <sheet name="CAIP" sheetId="45" r:id="rId14"/>
    <sheet name="CNPR" sheetId="46" r:id="rId15"/>
  </sheets>
  <definedNames>
    <definedName name="_xlnm._FilterDatabase" localSheetId="12" hidden="1">AUTOF!$B$21:$B$31</definedName>
    <definedName name="_xlnm._FilterDatabase" localSheetId="13" hidden="1">CAIP!$B$21:$B$28</definedName>
    <definedName name="_xlnm._FilterDatabase" localSheetId="14" hidden="1">CNPR!$B$22:$B$27</definedName>
    <definedName name="_xlnm._FilterDatabase" localSheetId="10" hidden="1">EGC!$B$20:$B$25</definedName>
    <definedName name="_xlnm._FilterDatabase" localSheetId="11" hidden="1">EGI!$B$21:$B$30</definedName>
    <definedName name="_xlnm._FilterDatabase" localSheetId="9" hidden="1">EPR!$B$20:$B$29</definedName>
    <definedName name="_xlnm._FilterDatabase" localSheetId="8" hidden="1">EPRT!$B$20:$B$30</definedName>
    <definedName name="_xlnm.Print_Area" localSheetId="2">BECAS!$A$1:$H$52</definedName>
    <definedName name="_xlnm.Print_Area" localSheetId="6">'B-EXT'!$A$1:$H$52</definedName>
    <definedName name="_xlnm.Print_Area" localSheetId="3">CAP!$A$1:$H$52</definedName>
    <definedName name="_xlnm.Print_Area" localSheetId="4">'SERV-TEC'!$A$1:$H$26</definedName>
  </definedNames>
  <calcPr calcId="162913"/>
</workbook>
</file>

<file path=xl/calcChain.xml><?xml version="1.0" encoding="utf-8"?>
<calcChain xmlns="http://schemas.openxmlformats.org/spreadsheetml/2006/main">
  <c r="E21" i="52" l="1"/>
  <c r="E26" i="52"/>
  <c r="E16" i="52"/>
  <c r="D27" i="52"/>
  <c r="C27" i="52"/>
  <c r="I14" i="46"/>
  <c r="I14" i="45"/>
  <c r="I14" i="44"/>
  <c r="I14" i="42"/>
  <c r="I14" i="48"/>
  <c r="I14" i="40"/>
  <c r="I14" i="25"/>
  <c r="H18" i="55"/>
  <c r="H19" i="55"/>
  <c r="H20" i="55"/>
  <c r="H21" i="55"/>
  <c r="H22" i="55"/>
  <c r="H23" i="55"/>
  <c r="H24" i="55"/>
  <c r="H25" i="55"/>
  <c r="H26" i="55"/>
  <c r="H27" i="55"/>
  <c r="H28" i="55"/>
  <c r="H29" i="55"/>
  <c r="H30" i="55"/>
  <c r="H31" i="55"/>
  <c r="H32" i="55"/>
  <c r="H33" i="55"/>
  <c r="H34" i="55"/>
  <c r="H35" i="55"/>
  <c r="H36" i="55"/>
  <c r="H37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C15" i="55"/>
  <c r="F15" i="62"/>
  <c r="H18" i="61"/>
  <c r="H19" i="61"/>
  <c r="H20" i="61"/>
  <c r="H21" i="61"/>
  <c r="H22" i="61"/>
  <c r="H23" i="61"/>
  <c r="H24" i="61"/>
  <c r="H25" i="61"/>
  <c r="H26" i="61"/>
  <c r="H27" i="61"/>
  <c r="H28" i="61"/>
  <c r="H29" i="61"/>
  <c r="H30" i="61"/>
  <c r="H31" i="61"/>
  <c r="H32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B15" i="61"/>
  <c r="E28" i="52"/>
  <c r="E27" i="52"/>
  <c r="E24" i="52"/>
  <c r="E23" i="52"/>
  <c r="E22" i="52"/>
  <c r="E15" i="52"/>
  <c r="E14" i="52"/>
  <c r="E13" i="52"/>
  <c r="E12" i="52"/>
  <c r="H18" i="57" l="1"/>
  <c r="H19" i="57"/>
  <c r="H20" i="57"/>
  <c r="H21" i="57"/>
  <c r="H22" i="57"/>
  <c r="H23" i="57"/>
  <c r="H24" i="57"/>
  <c r="H25" i="57"/>
  <c r="H18" i="63" l="1"/>
  <c r="H19" i="63"/>
  <c r="H20" i="63"/>
  <c r="H21" i="63"/>
  <c r="H22" i="63"/>
  <c r="H23" i="63"/>
  <c r="H24" i="63"/>
  <c r="H25" i="63"/>
  <c r="H26" i="63"/>
  <c r="H27" i="63"/>
  <c r="H28" i="63"/>
  <c r="H30" i="63"/>
  <c r="H31" i="63"/>
  <c r="H32" i="63"/>
  <c r="H33" i="63"/>
  <c r="H35" i="63"/>
  <c r="H36" i="63"/>
  <c r="H37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D16" i="52" l="1"/>
  <c r="C16" i="52"/>
  <c r="D15" i="52"/>
  <c r="C15" i="52"/>
  <c r="D14" i="52"/>
  <c r="C14" i="52"/>
  <c r="D13" i="52"/>
  <c r="C13" i="52"/>
  <c r="C28" i="52"/>
  <c r="C26" i="52"/>
  <c r="C25" i="52"/>
  <c r="C24" i="52"/>
  <c r="C23" i="52"/>
  <c r="C22" i="52"/>
  <c r="C21" i="52"/>
  <c r="D12" i="52"/>
  <c r="C12" i="52"/>
  <c r="B14" i="57" l="1"/>
  <c r="B13" i="57"/>
  <c r="B12" i="57"/>
  <c r="B11" i="57"/>
  <c r="B10" i="57"/>
  <c r="B9" i="57"/>
  <c r="B14" i="63"/>
  <c r="B13" i="63"/>
  <c r="B12" i="63"/>
  <c r="B11" i="63"/>
  <c r="B10" i="63"/>
  <c r="B9" i="63"/>
  <c r="F14" i="62" l="1"/>
  <c r="H18" i="62"/>
  <c r="H19" i="62"/>
  <c r="H21" i="62"/>
  <c r="H22" i="62"/>
  <c r="H23" i="62"/>
  <c r="H24" i="62"/>
  <c r="H25" i="62"/>
  <c r="H26" i="62"/>
  <c r="H27" i="62"/>
  <c r="H28" i="62"/>
  <c r="H29" i="62"/>
  <c r="H30" i="62"/>
  <c r="H31" i="62"/>
  <c r="H32" i="62"/>
  <c r="H33" i="62"/>
  <c r="H34" i="62"/>
  <c r="H35" i="62"/>
  <c r="H36" i="62"/>
  <c r="H37" i="62"/>
  <c r="H38" i="62"/>
  <c r="H39" i="62"/>
  <c r="H40" i="62"/>
  <c r="H41" i="62"/>
  <c r="H43" i="62"/>
  <c r="H44" i="62"/>
  <c r="H45" i="62"/>
  <c r="H46" i="62"/>
  <c r="H47" i="62"/>
  <c r="H48" i="62"/>
  <c r="H49" i="62"/>
  <c r="H50" i="62"/>
  <c r="H51" i="62"/>
  <c r="H52" i="62"/>
  <c r="H53" i="62"/>
  <c r="F9" i="62"/>
  <c r="F10" i="62"/>
  <c r="F11" i="62"/>
  <c r="F12" i="62"/>
  <c r="F13" i="62"/>
  <c r="G51" i="62"/>
  <c r="F51" i="62"/>
  <c r="G48" i="62"/>
  <c r="F48" i="62"/>
  <c r="G51" i="63" l="1"/>
  <c r="F51" i="63"/>
  <c r="E51" i="63"/>
  <c r="D51" i="63"/>
  <c r="C51" i="63"/>
  <c r="B51" i="63"/>
  <c r="G48" i="63"/>
  <c r="F48" i="63"/>
  <c r="E48" i="63"/>
  <c r="D48" i="63"/>
  <c r="C48" i="63"/>
  <c r="B48" i="63"/>
  <c r="B15" i="63" l="1"/>
  <c r="B15" i="62"/>
  <c r="G51" i="59" l="1"/>
  <c r="F51" i="59"/>
  <c r="H51" i="59" s="1"/>
  <c r="E51" i="59"/>
  <c r="D51" i="59"/>
  <c r="C51" i="59"/>
  <c r="B51" i="59"/>
  <c r="H50" i="59"/>
  <c r="H49" i="59"/>
  <c r="G48" i="59"/>
  <c r="F48" i="59"/>
  <c r="B13" i="59" s="1"/>
  <c r="E48" i="59"/>
  <c r="B12" i="59" s="1"/>
  <c r="D48" i="59"/>
  <c r="B11" i="59" s="1"/>
  <c r="C48" i="59"/>
  <c r="B10" i="59" s="1"/>
  <c r="B48" i="59"/>
  <c r="B9" i="59" s="1"/>
  <c r="H47" i="59"/>
  <c r="H46" i="59"/>
  <c r="H45" i="59"/>
  <c r="H44" i="59"/>
  <c r="H43" i="59"/>
  <c r="H42" i="59"/>
  <c r="H41" i="59"/>
  <c r="H40" i="59"/>
  <c r="H39" i="59"/>
  <c r="H38" i="59"/>
  <c r="H37" i="59"/>
  <c r="H36" i="59"/>
  <c r="H35" i="59"/>
  <c r="H34" i="59"/>
  <c r="H33" i="59"/>
  <c r="H32" i="59"/>
  <c r="H31" i="59"/>
  <c r="H30" i="59"/>
  <c r="H29" i="59"/>
  <c r="H28" i="59"/>
  <c r="H27" i="59"/>
  <c r="H26" i="59"/>
  <c r="H25" i="59"/>
  <c r="H24" i="59"/>
  <c r="H23" i="59"/>
  <c r="H22" i="59"/>
  <c r="H21" i="59"/>
  <c r="H20" i="59"/>
  <c r="H19" i="59"/>
  <c r="H18" i="59"/>
  <c r="B14" i="59"/>
  <c r="B15" i="59" l="1"/>
  <c r="H48" i="59"/>
  <c r="I12" i="25" l="1"/>
  <c r="B15" i="57" l="1"/>
  <c r="G14" i="48" l="1"/>
  <c r="D23" i="52" s="1"/>
  <c r="J13" i="46" l="1"/>
  <c r="I13" i="46"/>
  <c r="J12" i="46"/>
  <c r="I12" i="46"/>
  <c r="G14" i="46"/>
  <c r="D28" i="52" s="1"/>
  <c r="G14" i="45"/>
  <c r="J13" i="45"/>
  <c r="I13" i="45"/>
  <c r="J12" i="45"/>
  <c r="I12" i="45"/>
  <c r="J13" i="44"/>
  <c r="I13" i="44"/>
  <c r="J12" i="44"/>
  <c r="I12" i="44"/>
  <c r="G14" i="44"/>
  <c r="D26" i="52" s="1"/>
  <c r="G14" i="43"/>
  <c r="D25" i="52" s="1"/>
  <c r="I13" i="43"/>
  <c r="I12" i="43"/>
  <c r="J12" i="42"/>
  <c r="I12" i="42"/>
  <c r="J13" i="42"/>
  <c r="I13" i="42"/>
  <c r="G14" i="42"/>
  <c r="D24" i="52" s="1"/>
  <c r="J13" i="48"/>
  <c r="I13" i="48"/>
  <c r="J12" i="48"/>
  <c r="I12" i="48"/>
  <c r="J13" i="40"/>
  <c r="I13" i="40"/>
  <c r="J12" i="40"/>
  <c r="I12" i="40"/>
  <c r="G14" i="40"/>
  <c r="D22" i="52" s="1"/>
  <c r="J13" i="25"/>
  <c r="I13" i="25"/>
  <c r="J12" i="25"/>
  <c r="G14" i="25"/>
  <c r="D21" i="52" s="1"/>
  <c r="E14" i="40" l="1"/>
  <c r="F14" i="40"/>
  <c r="F14" i="25"/>
  <c r="E14" i="25" l="1"/>
  <c r="F14" i="45" l="1"/>
  <c r="F14" i="48" l="1"/>
  <c r="F14" i="42"/>
  <c r="F14" i="43"/>
  <c r="F14" i="44"/>
  <c r="F14" i="46"/>
  <c r="E14" i="48" l="1"/>
  <c r="B14" i="42" l="1"/>
  <c r="B14" i="48"/>
  <c r="D14" i="48" l="1"/>
  <c r="C14" i="48"/>
  <c r="E14" i="46"/>
  <c r="D14" i="46"/>
  <c r="C14" i="46"/>
  <c r="B14" i="46"/>
  <c r="E14" i="45"/>
  <c r="D14" i="45"/>
  <c r="C14" i="45"/>
  <c r="B14" i="45"/>
  <c r="E14" i="44"/>
  <c r="D14" i="44"/>
  <c r="C14" i="44"/>
  <c r="B14" i="44"/>
  <c r="D14" i="43"/>
  <c r="C14" i="43"/>
  <c r="E14" i="43"/>
  <c r="D14" i="42"/>
  <c r="C14" i="42"/>
  <c r="E14" i="42"/>
  <c r="D14" i="40"/>
  <c r="C14" i="40"/>
  <c r="B14" i="40"/>
  <c r="B14" i="25"/>
  <c r="C14" i="25"/>
  <c r="D14" i="25"/>
</calcChain>
</file>

<file path=xl/sharedStrings.xml><?xml version="1.0" encoding="utf-8"?>
<sst xmlns="http://schemas.openxmlformats.org/spreadsheetml/2006/main" count="372" uniqueCount="124">
  <si>
    <t>ABS</t>
  </si>
  <si>
    <t>%</t>
  </si>
  <si>
    <t>Gasto total ejercido</t>
  </si>
  <si>
    <t>EVOLUCIÓN DEL PRESUPUESTO REPROGRAMADO TOTAL</t>
  </si>
  <si>
    <t>Presupuesto ejercido total</t>
  </si>
  <si>
    <t>Presupuesto reprogramado total</t>
  </si>
  <si>
    <t>Evolución del presupuesto reprogramado total (%)</t>
  </si>
  <si>
    <t>EVOLUCIÓN DEL PRESUPUESTO REPROGRAMADO</t>
  </si>
  <si>
    <t xml:space="preserve">Presupuesto ejercido (Recursos fiscales) </t>
  </si>
  <si>
    <t>Presupuesto reprogramado (Recursos fiscales)</t>
  </si>
  <si>
    <t>Evolución del presupuesto reprogramado (Recursos  Fiscales) (%)</t>
  </si>
  <si>
    <t>EVOLUCIÓN DEL GASTO CORRIENTE</t>
  </si>
  <si>
    <t>Gasto corriente ejercido</t>
  </si>
  <si>
    <t>Presupuesto reprogramado (gasto corriente)</t>
  </si>
  <si>
    <t>Evolución del gasto corriente (%)</t>
  </si>
  <si>
    <t>EVOLUCIÓN DEL GASTO DE INVERSIÓN</t>
  </si>
  <si>
    <t>Gasto de inversión ejercido</t>
  </si>
  <si>
    <t xml:space="preserve"> Presupuesto reprogramado (Gasto de inversión)</t>
  </si>
  <si>
    <t>Evolución del gasto de inversión (Recursos Fiscales) (%)</t>
  </si>
  <si>
    <t>AUTOFINANCIAMIENTO</t>
  </si>
  <si>
    <t xml:space="preserve">Ingresos propios ejercidos </t>
  </si>
  <si>
    <t>Presupuesto ejercido</t>
  </si>
  <si>
    <t>Índice de autofinanciamiento (%)</t>
  </si>
  <si>
    <t>CAPTACIÓN DE INGRESOS PROPIOS</t>
  </si>
  <si>
    <t xml:space="preserve">Ingresos propios captados </t>
  </si>
  <si>
    <t>Ingresos propios programados</t>
  </si>
  <si>
    <t>Captación de Ingresos propios</t>
  </si>
  <si>
    <t>CUMPLIMIENTO DE NORMATIVIDAD DE PARTIDAS RESTRINGIDAS</t>
  </si>
  <si>
    <t xml:space="preserve">Presupuesto ejercido de partidas sujetas a restricción </t>
  </si>
  <si>
    <t>Presupuesto autorizado de partidas sujetas a restricción</t>
  </si>
  <si>
    <t>No.</t>
  </si>
  <si>
    <t>INDICADOR</t>
  </si>
  <si>
    <t>Personas Capacitadas</t>
  </si>
  <si>
    <t>Evolución del presupuesto ejercido de partidas sujetas a restricción (%)</t>
  </si>
  <si>
    <t>Gasto ejercido en Docente</t>
  </si>
  <si>
    <t>Var. 2017-2018</t>
  </si>
  <si>
    <t>Ciudad de México</t>
  </si>
  <si>
    <t>Oaxaca</t>
  </si>
  <si>
    <t>Fuente: Dirección de Servicios Tecnológicos y de Capacitación</t>
  </si>
  <si>
    <t>SERVICIOS TECNOLÓGICOS PROPORCIONADOS</t>
  </si>
  <si>
    <t>CERTIFICACIÓN DE COMPETENCIAS</t>
  </si>
  <si>
    <t>2013</t>
  </si>
  <si>
    <t>2014</t>
  </si>
  <si>
    <t>2015</t>
  </si>
  <si>
    <t>2016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</si>
  <si>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</si>
  <si>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</si>
  <si>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</si>
  <si>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</si>
  <si>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</si>
  <si>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</si>
  <si>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</si>
  <si>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</si>
  <si>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</si>
  <si>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</si>
  <si>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</si>
  <si>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</si>
  <si>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</si>
  <si>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</si>
  <si>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</si>
  <si>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</si>
  <si>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</si>
  <si>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</si>
  <si>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</si>
  <si>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</si>
  <si>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</si>
  <si>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</si>
  <si>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</si>
  <si>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</si>
  <si>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</si>
  <si>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</si>
  <si>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</si>
  <si>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</si>
  <si>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</si>
  <si>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</si>
  <si>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Colegios Estatales</t>
  </si>
  <si>
    <t>Planteles Federales</t>
  </si>
  <si>
    <t>COBERTURA DE BECADOS EXTERNOS (%)</t>
  </si>
  <si>
    <t>Año</t>
  </si>
  <si>
    <t>2017</t>
  </si>
  <si>
    <t>Fuente: Dirección de Vinculación Social</t>
  </si>
  <si>
    <t>Valor</t>
  </si>
  <si>
    <t>Variación 2016-2017</t>
  </si>
  <si>
    <t>Entidad</t>
  </si>
  <si>
    <t>2018</t>
  </si>
  <si>
    <t>var. 2017-2018</t>
  </si>
  <si>
    <t>Costo Docente (%)</t>
  </si>
  <si>
    <t>Evolución del Presupuesto Reprogramado Total  (%)</t>
  </si>
  <si>
    <t>Evolución del Presupuesto Reprogramado  (%)</t>
  </si>
  <si>
    <t>Evolución del Gasto Corriente  (%)</t>
  </si>
  <si>
    <t>Evolución del Gasto de Inversión  (%)</t>
  </si>
  <si>
    <t>Autofinanciamiento  (%)</t>
  </si>
  <si>
    <t>Captación de Ingresos Propios  (%)</t>
  </si>
  <si>
    <t>Cumplimiento de Normatividad de Partidas Restringidas  (%)</t>
  </si>
  <si>
    <t>Fuente: Dirección de Administración Financiera</t>
  </si>
  <si>
    <t xml:space="preserve">Académicos </t>
  </si>
  <si>
    <t>Certificación de Competencias.</t>
  </si>
  <si>
    <t>REPROBACIÓN</t>
  </si>
  <si>
    <t>Cobertura de Becados
externos (%)</t>
  </si>
  <si>
    <t>Var.</t>
  </si>
  <si>
    <t>CIFRAS AL PRIMER SEMESTRE DE 2018</t>
  </si>
  <si>
    <t>INDICADORES DE GESTIÓN</t>
  </si>
  <si>
    <t>Servicios Tecnológicos Proporcionados</t>
  </si>
  <si>
    <t>Alumnos becados (%)</t>
  </si>
  <si>
    <t>Fuente: Dirección de Servicios Educativos</t>
  </si>
  <si>
    <t>Variación 2017-2018</t>
  </si>
  <si>
    <t>CIFRAS AL PRIMER SEMESTRE DE CADA AÑO</t>
  </si>
  <si>
    <t>(MILES DE PESOS)</t>
  </si>
  <si>
    <t>Fuente: Dirección de Acreditación y Operación de Centros de Evaluación</t>
  </si>
  <si>
    <t>CAPACITACIÓN</t>
  </si>
  <si>
    <t>Oficinas Nacionales</t>
  </si>
  <si>
    <t>Otros</t>
  </si>
  <si>
    <t>Columna1</t>
  </si>
  <si>
    <t>Columna2</t>
  </si>
  <si>
    <t>Columna3</t>
  </si>
  <si>
    <t>Total</t>
  </si>
  <si>
    <t>Var. 2017-2018 (%)</t>
  </si>
  <si>
    <t>ALUMNOS BECADOS (%)</t>
  </si>
  <si>
    <t>Variación 2017-2018 (%)</t>
  </si>
  <si>
    <t>Variación 2016-2017 (%)</t>
  </si>
  <si>
    <t>Financieros Ramo XI</t>
  </si>
  <si>
    <t>Valor (%)</t>
  </si>
  <si>
    <t>COSTO DOCENTE</t>
  </si>
  <si>
    <t>Variación
2017-2018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</si>
</sst>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-* #,##0.00\ [$€]_-;\-* #,##0.00\ [$€]_-;_-* &quot;-&quot;??\ [$€]_-;_-@_-"/>
    <numFmt numFmtId="168" formatCode="_-* #,##0.00\ &quot;Pts&quot;_-;\-* #,##0.00\ &quot;Pts&quot;_-;_-* &quot;-&quot;??\ &quot;Pts&quot;_-;_-@_-"/>
    <numFmt numFmtId="169" formatCode="0.00_ ;[Red]\-0.00\ "/>
    <numFmt numFmtId="170" formatCode="0.0_ ;[Red]\-0.0\ "/>
    <numFmt numFmtId="171" formatCode="#,##0.0_ ;[Red]\-#,##0.0\ "/>
    <numFmt numFmtId="172" formatCode="0.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color indexed="57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i/>
      <sz val="9"/>
      <color indexed="57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2" borderId="0" applyNumberFormat="0" applyBorder="0" applyAlignment="0" applyProtection="0"/>
    <xf numFmtId="9" fontId="3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4" borderId="0" applyNumberFormat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24">
    <xf numFmtId="0" fontId="0" fillId="0" borderId="0" xfId="0"/>
    <xf numFmtId="0" fontId="2" fillId="0" borderId="0" xfId="3" applyFont="1"/>
    <xf numFmtId="0" fontId="2" fillId="0" borderId="0" xfId="3" applyFont="1" applyAlignment="1">
      <alignment vertical="center"/>
    </xf>
    <xf numFmtId="0" fontId="4" fillId="0" borderId="0" xfId="3" applyAlignment="1">
      <alignment vertical="center"/>
    </xf>
    <xf numFmtId="0" fontId="4" fillId="0" borderId="0" xfId="3"/>
    <xf numFmtId="0" fontId="13" fillId="0" borderId="0" xfId="3" applyFont="1"/>
    <xf numFmtId="0" fontId="13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3" fillId="0" borderId="0" xfId="3" applyFont="1" applyFill="1" applyBorder="1" applyAlignment="1">
      <alignment vertical="top"/>
    </xf>
    <xf numFmtId="3" fontId="12" fillId="0" borderId="0" xfId="3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2" fillId="0" borderId="0" xfId="3" applyFont="1" applyBorder="1" applyAlignment="1">
      <alignment horizontal="center"/>
    </xf>
    <xf numFmtId="0" fontId="13" fillId="0" borderId="0" xfId="3" applyFont="1" applyFill="1" applyBorder="1"/>
    <xf numFmtId="0" fontId="13" fillId="0" borderId="0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left" vertical="center" wrapText="1"/>
    </xf>
    <xf numFmtId="164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0" fontId="13" fillId="0" borderId="0" xfId="3" applyFont="1" applyBorder="1" applyAlignment="1">
      <alignment vertical="top"/>
    </xf>
    <xf numFmtId="165" fontId="12" fillId="0" borderId="0" xfId="3" applyNumberFormat="1" applyFont="1" applyFill="1" applyBorder="1" applyAlignment="1">
      <alignment horizontal="center" vertical="center"/>
    </xf>
    <xf numFmtId="164" fontId="12" fillId="0" borderId="0" xfId="3" applyNumberFormat="1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vertical="top" wrapText="1"/>
    </xf>
    <xf numFmtId="0" fontId="13" fillId="0" borderId="1" xfId="9" applyFont="1" applyFill="1" applyBorder="1" applyAlignment="1">
      <alignment horizontal="center" vertical="center"/>
    </xf>
    <xf numFmtId="0" fontId="13" fillId="0" borderId="1" xfId="9" applyFont="1" applyFill="1" applyBorder="1" applyAlignment="1">
      <alignment horizontal="left" vertical="center" wrapText="1"/>
    </xf>
    <xf numFmtId="3" fontId="13" fillId="0" borderId="1" xfId="9" applyNumberFormat="1" applyFont="1" applyFill="1" applyBorder="1" applyAlignment="1">
      <alignment horizontal="center" vertical="center"/>
    </xf>
    <xf numFmtId="0" fontId="15" fillId="0" borderId="0" xfId="11" applyFont="1" applyAlignment="1">
      <alignment vertical="center"/>
    </xf>
    <xf numFmtId="0" fontId="13" fillId="0" borderId="0" xfId="3" applyFont="1" applyAlignment="1">
      <alignment horizontal="center" vertical="center" wrapText="1"/>
    </xf>
    <xf numFmtId="0" fontId="9" fillId="0" borderId="0" xfId="3" applyFont="1"/>
    <xf numFmtId="0" fontId="9" fillId="0" borderId="0" xfId="3" applyFont="1" applyAlignment="1">
      <alignment vertical="center" wrapText="1"/>
    </xf>
    <xf numFmtId="0" fontId="9" fillId="0" borderId="0" xfId="3" applyFont="1" applyAlignment="1">
      <alignment vertical="center"/>
    </xf>
    <xf numFmtId="0" fontId="9" fillId="0" borderId="0" xfId="3" applyFont="1" applyFill="1" applyBorder="1" applyAlignment="1">
      <alignment vertical="top"/>
    </xf>
    <xf numFmtId="0" fontId="16" fillId="0" borderId="0" xfId="3" applyFont="1" applyBorder="1" applyAlignment="1">
      <alignment horizontal="center"/>
    </xf>
    <xf numFmtId="0" fontId="16" fillId="0" borderId="0" xfId="3" applyFont="1" applyFill="1" applyBorder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3" fontId="4" fillId="0" borderId="1" xfId="3" applyNumberFormat="1" applyFont="1" applyFill="1" applyBorder="1" applyAlignment="1">
      <alignment horizontal="center" vertical="center"/>
    </xf>
    <xf numFmtId="3" fontId="4" fillId="0" borderId="0" xfId="3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 wrapText="1"/>
    </xf>
    <xf numFmtId="3" fontId="4" fillId="0" borderId="1" xfId="5" applyNumberFormat="1" applyFont="1" applyFill="1" applyBorder="1" applyAlignment="1">
      <alignment horizontal="center" vertical="center"/>
    </xf>
    <xf numFmtId="166" fontId="4" fillId="0" borderId="1" xfId="5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vertical="center" wrapText="1"/>
    </xf>
    <xf numFmtId="0" fontId="13" fillId="0" borderId="1" xfId="3" applyFont="1" applyBorder="1" applyAlignment="1">
      <alignment horizontal="left" vertical="center" wrapText="1"/>
    </xf>
    <xf numFmtId="0" fontId="13" fillId="0" borderId="4" xfId="9" applyFont="1" applyFill="1" applyBorder="1" applyAlignment="1">
      <alignment vertical="center"/>
    </xf>
    <xf numFmtId="0" fontId="13" fillId="0" borderId="4" xfId="9" applyFont="1" applyFill="1" applyBorder="1" applyAlignment="1">
      <alignment vertical="center" wrapText="1"/>
    </xf>
    <xf numFmtId="164" fontId="13" fillId="0" borderId="4" xfId="9" applyNumberFormat="1" applyFont="1" applyFill="1" applyBorder="1" applyAlignment="1">
      <alignment horizontal="center" vertical="center"/>
    </xf>
    <xf numFmtId="0" fontId="2" fillId="0" borderId="0" xfId="19" applyFont="1"/>
    <xf numFmtId="0" fontId="2" fillId="0" borderId="0" xfId="19" applyFont="1" applyAlignment="1">
      <alignment horizontal="centerContinuous" vertical="center" wrapText="1"/>
    </xf>
    <xf numFmtId="0" fontId="2" fillId="0" borderId="0" xfId="19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0" borderId="0" xfId="11" applyFont="1" applyBorder="1" applyAlignment="1">
      <alignment vertical="center"/>
    </xf>
    <xf numFmtId="0" fontId="18" fillId="0" borderId="0" xfId="11" applyFont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3" applyFont="1" applyFill="1" applyBorder="1" applyAlignment="1">
      <alignment horizontal="center" vertical="center"/>
    </xf>
    <xf numFmtId="0" fontId="4" fillId="0" borderId="0" xfId="23" applyFont="1"/>
    <xf numFmtId="0" fontId="4" fillId="0" borderId="0" xfId="23" applyFont="1" applyAlignment="1">
      <alignment vertical="center"/>
    </xf>
    <xf numFmtId="0" fontId="19" fillId="0" borderId="0" xfId="23" applyFont="1" applyAlignment="1">
      <alignment vertical="center"/>
    </xf>
    <xf numFmtId="0" fontId="13" fillId="0" borderId="0" xfId="23" applyFont="1"/>
    <xf numFmtId="0" fontId="14" fillId="0" borderId="0" xfId="23" applyFont="1" applyAlignment="1">
      <alignment vertical="center"/>
    </xf>
    <xf numFmtId="0" fontId="13" fillId="0" borderId="0" xfId="23" applyFont="1" applyAlignment="1">
      <alignment wrapText="1"/>
    </xf>
    <xf numFmtId="0" fontId="13" fillId="0" borderId="0" xfId="23" applyFont="1" applyAlignment="1">
      <alignment vertical="center"/>
    </xf>
    <xf numFmtId="0" fontId="7" fillId="0" borderId="0" xfId="0" applyFont="1" applyFill="1"/>
    <xf numFmtId="0" fontId="0" fillId="0" borderId="0" xfId="0" applyFill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/>
    <xf numFmtId="0" fontId="24" fillId="0" borderId="0" xfId="0" applyFont="1" applyFill="1"/>
    <xf numFmtId="0" fontId="22" fillId="0" borderId="0" xfId="0" applyFont="1" applyFill="1" applyAlignment="1">
      <alignment vertical="center"/>
    </xf>
    <xf numFmtId="0" fontId="25" fillId="0" borderId="0" xfId="0" applyFont="1"/>
    <xf numFmtId="0" fontId="25" fillId="0" borderId="0" xfId="0" applyFont="1" applyFill="1"/>
    <xf numFmtId="0" fontId="26" fillId="0" borderId="0" xfId="0" applyFont="1" applyFill="1"/>
    <xf numFmtId="0" fontId="10" fillId="0" borderId="0" xfId="0" applyFont="1"/>
    <xf numFmtId="165" fontId="27" fillId="0" borderId="0" xfId="0" applyNumberFormat="1" applyFont="1" applyFill="1" applyAlignment="1">
      <alignment horizontal="center"/>
    </xf>
    <xf numFmtId="165" fontId="27" fillId="0" borderId="0" xfId="0" applyNumberFormat="1" applyFont="1" applyFill="1" applyBorder="1" applyAlignment="1">
      <alignment horizontal="center"/>
    </xf>
    <xf numFmtId="0" fontId="15" fillId="0" borderId="0" xfId="23" applyFont="1" applyAlignment="1"/>
    <xf numFmtId="0" fontId="0" fillId="0" borderId="0" xfId="0" applyAlignment="1"/>
    <xf numFmtId="0" fontId="22" fillId="0" borderId="0" xfId="0" applyFont="1" applyFill="1" applyBorder="1" applyAlignment="1">
      <alignment horizontal="center" vertical="center" wrapText="1"/>
    </xf>
    <xf numFmtId="3" fontId="20" fillId="0" borderId="0" xfId="0" applyNumberFormat="1" applyFont="1"/>
    <xf numFmtId="0" fontId="23" fillId="0" borderId="0" xfId="0" applyFont="1" applyFill="1" applyAlignment="1">
      <alignment horizontal="center"/>
    </xf>
    <xf numFmtId="9" fontId="0" fillId="0" borderId="0" xfId="1" applyNumberFormat="1" applyFont="1"/>
    <xf numFmtId="3" fontId="0" fillId="0" borderId="0" xfId="0" applyNumberFormat="1"/>
    <xf numFmtId="3" fontId="27" fillId="0" borderId="0" xfId="0" applyNumberFormat="1" applyFont="1" applyFill="1" applyAlignment="1">
      <alignment horizontal="center" vertical="center"/>
    </xf>
    <xf numFmtId="166" fontId="27" fillId="0" borderId="0" xfId="0" applyNumberFormat="1" applyFont="1" applyFill="1" applyAlignment="1">
      <alignment horizontal="center" vertical="center"/>
    </xf>
    <xf numFmtId="3" fontId="10" fillId="0" borderId="0" xfId="0" applyNumberFormat="1" applyFont="1"/>
    <xf numFmtId="0" fontId="28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166" fontId="10" fillId="0" borderId="0" xfId="1" applyNumberFormat="1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" fontId="29" fillId="0" borderId="0" xfId="0" applyNumberFormat="1" applyFont="1" applyFill="1" applyAlignment="1">
      <alignment horizontal="center" vertical="center"/>
    </xf>
    <xf numFmtId="1" fontId="30" fillId="0" borderId="0" xfId="1" applyNumberFormat="1" applyFont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/>
    </xf>
    <xf numFmtId="0" fontId="0" fillId="0" borderId="0" xfId="0" applyBorder="1" applyAlignment="1"/>
    <xf numFmtId="0" fontId="33" fillId="0" borderId="0" xfId="0" applyFont="1"/>
    <xf numFmtId="0" fontId="34" fillId="0" borderId="0" xfId="0" applyFont="1"/>
    <xf numFmtId="0" fontId="23" fillId="0" borderId="0" xfId="0" applyFont="1" applyFill="1" applyBorder="1"/>
    <xf numFmtId="165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Alignment="1">
      <alignment horizontal="center"/>
    </xf>
    <xf numFmtId="165" fontId="22" fillId="0" borderId="0" xfId="0" applyNumberFormat="1" applyFont="1" applyFill="1" applyAlignment="1">
      <alignment horizontal="center"/>
    </xf>
    <xf numFmtId="164" fontId="22" fillId="0" borderId="0" xfId="0" applyNumberFormat="1" applyFont="1" applyFill="1" applyAlignment="1">
      <alignment horizontal="center"/>
    </xf>
    <xf numFmtId="2" fontId="22" fillId="0" borderId="0" xfId="0" applyNumberFormat="1" applyFont="1" applyFill="1" applyAlignment="1">
      <alignment horizontal="center"/>
    </xf>
    <xf numFmtId="0" fontId="22" fillId="0" borderId="8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164" fontId="28" fillId="0" borderId="10" xfId="1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center"/>
    </xf>
    <xf numFmtId="166" fontId="28" fillId="0" borderId="0" xfId="1" applyNumberFormat="1" applyFont="1" applyFill="1" applyBorder="1" applyAlignment="1">
      <alignment horizontal="center" vertical="center"/>
    </xf>
    <xf numFmtId="164" fontId="0" fillId="0" borderId="0" xfId="0" applyNumberFormat="1" applyFont="1" applyFill="1"/>
    <xf numFmtId="0" fontId="13" fillId="0" borderId="1" xfId="10" applyFont="1" applyFill="1" applyBorder="1" applyAlignment="1">
      <alignment horizontal="center" vertical="center"/>
    </xf>
    <xf numFmtId="0" fontId="13" fillId="0" borderId="1" xfId="10" applyFont="1" applyFill="1" applyBorder="1" applyAlignment="1">
      <alignment horizontal="left" vertical="center" wrapText="1"/>
    </xf>
    <xf numFmtId="164" fontId="13" fillId="0" borderId="1" xfId="1" applyNumberFormat="1" applyFont="1" applyFill="1" applyBorder="1" applyAlignment="1">
      <alignment horizontal="center" vertical="center"/>
    </xf>
    <xf numFmtId="0" fontId="13" fillId="5" borderId="1" xfId="9" applyFont="1" applyFill="1" applyBorder="1" applyAlignment="1">
      <alignment horizontal="center" vertical="center"/>
    </xf>
    <xf numFmtId="0" fontId="13" fillId="5" borderId="1" xfId="9" applyFont="1" applyFill="1" applyBorder="1" applyAlignment="1">
      <alignment horizontal="left" vertical="center" wrapText="1"/>
    </xf>
    <xf numFmtId="164" fontId="13" fillId="5" borderId="1" xfId="1" applyNumberFormat="1" applyFont="1" applyFill="1" applyBorder="1" applyAlignment="1">
      <alignment horizontal="center" vertical="center"/>
    </xf>
    <xf numFmtId="3" fontId="13" fillId="0" borderId="4" xfId="9" applyNumberFormat="1" applyFont="1" applyFill="1" applyBorder="1" applyAlignment="1">
      <alignment horizontal="center" vertical="center"/>
    </xf>
    <xf numFmtId="0" fontId="4" fillId="0" borderId="0" xfId="23" applyFont="1" applyAlignment="1">
      <alignment horizontal="center" vertical="center"/>
    </xf>
    <xf numFmtId="164" fontId="13" fillId="0" borderId="1" xfId="1" applyNumberFormat="1" applyFont="1" applyFill="1" applyBorder="1" applyAlignment="1">
      <alignment horizontal="center" vertical="center" wrapText="1"/>
    </xf>
    <xf numFmtId="3" fontId="13" fillId="5" borderId="4" xfId="9" applyNumberFormat="1" applyFont="1" applyFill="1" applyBorder="1" applyAlignment="1">
      <alignment horizontal="center" vertical="center"/>
    </xf>
    <xf numFmtId="3" fontId="13" fillId="5" borderId="1" xfId="9" applyNumberFormat="1" applyFont="1" applyFill="1" applyBorder="1" applyAlignment="1">
      <alignment horizontal="center" vertical="center"/>
    </xf>
    <xf numFmtId="0" fontId="16" fillId="5" borderId="1" xfId="7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0" fontId="22" fillId="0" borderId="7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12" fillId="5" borderId="1" xfId="7" applyFont="1" applyFill="1" applyBorder="1" applyAlignment="1">
      <alignment horizontal="left" vertical="center" wrapText="1"/>
    </xf>
    <xf numFmtId="164" fontId="12" fillId="5" borderId="1" xfId="7" applyNumberFormat="1" applyFont="1" applyFill="1" applyBorder="1" applyAlignment="1">
      <alignment horizontal="center" vertical="center"/>
    </xf>
    <xf numFmtId="0" fontId="13" fillId="0" borderId="2" xfId="3" applyFont="1" applyBorder="1" applyAlignment="1">
      <alignment horizontal="left" vertical="center" wrapText="1"/>
    </xf>
    <xf numFmtId="3" fontId="4" fillId="0" borderId="2" xfId="3" applyNumberFormat="1" applyFont="1" applyFill="1" applyBorder="1" applyAlignment="1">
      <alignment horizontal="center" vertical="center"/>
    </xf>
    <xf numFmtId="3" fontId="4" fillId="0" borderId="2" xfId="5" applyNumberFormat="1" applyFont="1" applyFill="1" applyBorder="1" applyAlignment="1">
      <alignment horizontal="center" vertical="center"/>
    </xf>
    <xf numFmtId="166" fontId="4" fillId="0" borderId="2" xfId="5" applyNumberFormat="1" applyFont="1" applyFill="1" applyBorder="1" applyAlignment="1">
      <alignment horizontal="center" vertical="center"/>
    </xf>
    <xf numFmtId="164" fontId="16" fillId="5" borderId="1" xfId="3" applyNumberFormat="1" applyFont="1" applyFill="1" applyBorder="1" applyAlignment="1">
      <alignment horizontal="center" vertical="center"/>
    </xf>
    <xf numFmtId="0" fontId="37" fillId="0" borderId="0" xfId="0" applyFont="1" applyFill="1"/>
    <xf numFmtId="165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3" fontId="38" fillId="0" borderId="0" xfId="0" applyNumberFormat="1" applyFont="1" applyFill="1" applyBorder="1" applyAlignment="1">
      <alignment horizontal="center" vertical="center"/>
    </xf>
    <xf numFmtId="166" fontId="38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7" fillId="0" borderId="0" xfId="0" applyFont="1" applyFill="1" applyBorder="1"/>
    <xf numFmtId="165" fontId="37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Border="1"/>
    <xf numFmtId="165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center"/>
    </xf>
    <xf numFmtId="0" fontId="39" fillId="0" borderId="0" xfId="0" applyFont="1"/>
    <xf numFmtId="165" fontId="39" fillId="0" borderId="0" xfId="0" applyNumberFormat="1" applyFont="1"/>
    <xf numFmtId="3" fontId="37" fillId="0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 vertical="center"/>
    </xf>
    <xf numFmtId="165" fontId="23" fillId="0" borderId="0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166" fontId="28" fillId="0" borderId="0" xfId="1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2" fillId="5" borderId="1" xfId="7" applyFont="1" applyFill="1" applyBorder="1" applyAlignment="1">
      <alignment horizontal="center" vertical="center" wrapText="1"/>
    </xf>
    <xf numFmtId="0" fontId="32" fillId="5" borderId="2" xfId="7" applyFont="1" applyFill="1" applyBorder="1" applyAlignment="1">
      <alignment horizontal="center" vertical="center" wrapText="1"/>
    </xf>
    <xf numFmtId="165" fontId="13" fillId="5" borderId="1" xfId="9" applyNumberFormat="1" applyFont="1" applyFill="1" applyBorder="1" applyAlignment="1">
      <alignment horizontal="center" vertical="center"/>
    </xf>
    <xf numFmtId="0" fontId="13" fillId="0" borderId="6" xfId="9" applyFont="1" applyFill="1" applyBorder="1" applyAlignment="1">
      <alignment horizontal="center" vertical="center"/>
    </xf>
    <xf numFmtId="0" fontId="13" fillId="0" borderId="6" xfId="9" applyFont="1" applyFill="1" applyBorder="1" applyAlignment="1">
      <alignment horizontal="left" vertical="center" wrapText="1"/>
    </xf>
    <xf numFmtId="3" fontId="13" fillId="0" borderId="6" xfId="9" applyNumberFormat="1" applyFont="1" applyFill="1" applyBorder="1" applyAlignment="1">
      <alignment horizontal="center" vertical="center"/>
    </xf>
    <xf numFmtId="0" fontId="16" fillId="0" borderId="5" xfId="3" applyFont="1" applyFill="1" applyBorder="1" applyAlignment="1">
      <alignment horizontal="center" vertical="center"/>
    </xf>
    <xf numFmtId="3" fontId="4" fillId="0" borderId="5" xfId="3" applyNumberFormat="1" applyFont="1" applyFill="1" applyBorder="1" applyAlignment="1">
      <alignment horizontal="center" vertical="center"/>
    </xf>
    <xf numFmtId="164" fontId="16" fillId="0" borderId="5" xfId="3" applyNumberFormat="1" applyFont="1" applyFill="1" applyBorder="1" applyAlignment="1">
      <alignment horizontal="center" vertical="center"/>
    </xf>
    <xf numFmtId="165" fontId="4" fillId="0" borderId="1" xfId="3" applyNumberFormat="1" applyFont="1" applyFill="1" applyBorder="1" applyAlignment="1">
      <alignment horizontal="center" vertical="center"/>
    </xf>
    <xf numFmtId="165" fontId="4" fillId="0" borderId="2" xfId="3" applyNumberFormat="1" applyFont="1" applyFill="1" applyBorder="1" applyAlignment="1">
      <alignment horizontal="center" vertical="center"/>
    </xf>
    <xf numFmtId="165" fontId="4" fillId="0" borderId="1" xfId="5" applyNumberFormat="1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169" fontId="23" fillId="0" borderId="0" xfId="0" applyNumberFormat="1" applyFont="1" applyFill="1" applyBorder="1" applyAlignment="1">
      <alignment horizontal="center" vertical="center"/>
    </xf>
    <xf numFmtId="169" fontId="22" fillId="0" borderId="0" xfId="0" applyNumberFormat="1" applyFont="1" applyFill="1" applyBorder="1" applyAlignment="1">
      <alignment horizontal="center" vertical="center"/>
    </xf>
    <xf numFmtId="170" fontId="27" fillId="0" borderId="0" xfId="1" applyNumberFormat="1" applyFont="1" applyFill="1" applyBorder="1" applyAlignment="1">
      <alignment horizontal="center" vertical="center"/>
    </xf>
    <xf numFmtId="171" fontId="23" fillId="0" borderId="0" xfId="0" applyNumberFormat="1" applyFont="1" applyFill="1" applyAlignment="1">
      <alignment horizontal="center"/>
    </xf>
    <xf numFmtId="171" fontId="22" fillId="0" borderId="0" xfId="0" applyNumberFormat="1" applyFont="1" applyFill="1" applyAlignment="1">
      <alignment horizontal="center"/>
    </xf>
    <xf numFmtId="171" fontId="37" fillId="0" borderId="0" xfId="0" applyNumberFormat="1" applyFont="1" applyFill="1" applyAlignment="1">
      <alignment horizontal="center"/>
    </xf>
    <xf numFmtId="166" fontId="13" fillId="5" borderId="1" xfId="1" applyNumberFormat="1" applyFont="1" applyFill="1" applyBorder="1" applyAlignment="1">
      <alignment horizontal="center" vertical="center"/>
    </xf>
    <xf numFmtId="166" fontId="13" fillId="0" borderId="1" xfId="1" applyNumberFormat="1" applyFont="1" applyFill="1" applyBorder="1" applyAlignment="1">
      <alignment horizontal="center" vertical="center"/>
    </xf>
    <xf numFmtId="170" fontId="23" fillId="0" borderId="0" xfId="1" applyNumberFormat="1" applyFont="1" applyFill="1" applyBorder="1" applyAlignment="1">
      <alignment horizontal="center" vertical="center"/>
    </xf>
    <xf numFmtId="170" fontId="22" fillId="0" borderId="0" xfId="1" applyNumberFormat="1" applyFont="1" applyFill="1" applyBorder="1" applyAlignment="1">
      <alignment horizontal="center" vertical="center"/>
    </xf>
    <xf numFmtId="166" fontId="39" fillId="0" borderId="0" xfId="1" applyNumberFormat="1" applyFont="1" applyAlignment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165" fontId="27" fillId="0" borderId="0" xfId="0" applyNumberFormat="1" applyFont="1" applyFill="1" applyBorder="1" applyAlignment="1">
      <alignment horizontal="center" vertical="center"/>
    </xf>
    <xf numFmtId="165" fontId="27" fillId="0" borderId="0" xfId="0" applyNumberFormat="1" applyFont="1" applyFill="1" applyAlignment="1">
      <alignment horizontal="center" vertical="center"/>
    </xf>
    <xf numFmtId="170" fontId="23" fillId="0" borderId="0" xfId="0" applyNumberFormat="1" applyFont="1" applyFill="1" applyAlignment="1">
      <alignment horizontal="center"/>
    </xf>
    <xf numFmtId="170" fontId="22" fillId="0" borderId="0" xfId="0" applyNumberFormat="1" applyFont="1" applyFill="1" applyAlignment="1">
      <alignment horizontal="center"/>
    </xf>
    <xf numFmtId="165" fontId="13" fillId="5" borderId="4" xfId="9" applyNumberFormat="1" applyFont="1" applyFill="1" applyBorder="1" applyAlignment="1">
      <alignment horizontal="center" vertical="center"/>
    </xf>
    <xf numFmtId="166" fontId="28" fillId="0" borderId="10" xfId="1" applyNumberFormat="1" applyFont="1" applyFill="1" applyBorder="1" applyAlignment="1">
      <alignment horizontal="center" vertical="center" wrapText="1"/>
    </xf>
    <xf numFmtId="172" fontId="13" fillId="5" borderId="1" xfId="1" applyNumberFormat="1" applyFont="1" applyFill="1" applyBorder="1" applyAlignment="1">
      <alignment horizontal="center" vertical="center"/>
    </xf>
    <xf numFmtId="9" fontId="13" fillId="0" borderId="1" xfId="1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0" fontId="12" fillId="5" borderId="1" xfId="7" applyFont="1" applyFill="1" applyBorder="1" applyAlignment="1">
      <alignment horizontal="center" vertical="center" wrapText="1"/>
    </xf>
    <xf numFmtId="0" fontId="32" fillId="0" borderId="6" xfId="23" applyFont="1" applyBorder="1" applyAlignment="1">
      <alignment horizontal="center" vertical="center"/>
    </xf>
    <xf numFmtId="0" fontId="32" fillId="5" borderId="1" xfId="7" applyFont="1" applyFill="1" applyBorder="1" applyAlignment="1">
      <alignment horizontal="center" vertical="center" wrapText="1"/>
    </xf>
    <xf numFmtId="0" fontId="16" fillId="5" borderId="1" xfId="7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center" vertical="center"/>
    </xf>
    <xf numFmtId="0" fontId="21" fillId="5" borderId="1" xfId="7" applyFont="1" applyFill="1" applyBorder="1" applyAlignment="1">
      <alignment horizontal="center" vertical="center"/>
    </xf>
    <xf numFmtId="0" fontId="35" fillId="0" borderId="0" xfId="7" applyFont="1" applyFill="1" applyBorder="1" applyAlignment="1">
      <alignment horizontal="center"/>
    </xf>
    <xf numFmtId="0" fontId="32" fillId="5" borderId="1" xfId="7" applyFont="1" applyFill="1" applyBorder="1" applyAlignment="1">
      <alignment horizontal="center" vertical="center"/>
    </xf>
    <xf numFmtId="166" fontId="16" fillId="5" borderId="1" xfId="1" applyNumberFormat="1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 wrapText="1"/>
    </xf>
    <xf numFmtId="0" fontId="16" fillId="5" borderId="1" xfId="7" applyFont="1" applyFill="1" applyBorder="1" applyAlignment="1">
      <alignment horizontal="center" vertical="center" wrapText="1"/>
    </xf>
    <xf numFmtId="1" fontId="12" fillId="5" borderId="3" xfId="7" applyNumberFormat="1" applyFont="1" applyFill="1" applyBorder="1" applyAlignment="1">
      <alignment horizontal="center" vertical="center"/>
    </xf>
    <xf numFmtId="1" fontId="12" fillId="5" borderId="1" xfId="7" applyNumberFormat="1" applyFont="1" applyFill="1" applyBorder="1" applyAlignment="1">
      <alignment horizontal="center" vertical="center"/>
    </xf>
    <xf numFmtId="0" fontId="32" fillId="0" borderId="1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/>
    </xf>
    <xf numFmtId="0" fontId="12" fillId="5" borderId="3" xfId="7" applyFont="1" applyFill="1" applyBorder="1" applyAlignment="1">
      <alignment horizontal="center" vertical="center"/>
    </xf>
    <xf numFmtId="0" fontId="12" fillId="5" borderId="1" xfId="7" applyFont="1" applyFill="1" applyBorder="1" applyAlignment="1">
      <alignment horizontal="center" vertical="center"/>
    </xf>
    <xf numFmtId="0" fontId="12" fillId="5" borderId="5" xfId="7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164" fontId="16" fillId="5" borderId="1" xfId="7" applyNumberFormat="1" applyFont="1" applyFill="1" applyBorder="1" applyAlignment="1">
      <alignment horizontal="center" vertical="center"/>
    </xf>
  </cellXfs>
  <cellStyles count="24">
    <cellStyle name="20% - Énfasis1" xfId="10" builtinId="30"/>
    <cellStyle name="Énfasis1" xfId="9" builtinId="29"/>
    <cellStyle name="Énfasis3" xfId="7" builtinId="37"/>
    <cellStyle name="Euro" xfId="14"/>
    <cellStyle name="Euro 2" xfId="15"/>
    <cellStyle name="Millares 2" xfId="2"/>
    <cellStyle name="Moneda 2" xfId="16"/>
    <cellStyle name="Normal" xfId="0" builtinId="0"/>
    <cellStyle name="Normal 2" xfId="3"/>
    <cellStyle name="Normal 3" xfId="4"/>
    <cellStyle name="Normal 3 2" xfId="11"/>
    <cellStyle name="Normal 3 2 2" xfId="23"/>
    <cellStyle name="Normal 3 3 2" xfId="19"/>
    <cellStyle name="Normal 4" xfId="17"/>
    <cellStyle name="Normal 4 2" xfId="18"/>
    <cellStyle name="Porcentaje" xfId="1" builtinId="5"/>
    <cellStyle name="Porcentaje 2" xfId="13"/>
    <cellStyle name="Porcentaje 3" xfId="21"/>
    <cellStyle name="Porcentual 2" xfId="5"/>
    <cellStyle name="Porcentual 3" xfId="6"/>
    <cellStyle name="Porcentual 3 2" xfId="12"/>
    <cellStyle name="Porcentual 3 2 2" xfId="20"/>
    <cellStyle name="Porcentual 4" xfId="8"/>
    <cellStyle name="Porcentual 4 2" xfId="22"/>
  </cellStyles>
  <dxfs count="10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0.0_ ;[Red]\-0.0\ 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theme="6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1" formatCode="#,##0.0_ ;[Red]\-#,##0.0\ 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relative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theme="6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170" formatCode="0.0_ ;[Red]\-0.0\ 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9" formatCode="0.00_ ;[Red]\-0.00\ 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0.0_ ;[Red]\-0.0\ 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relative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9" defaultPivotStyle="PivotStyleLight16"/>
  <colors>
    <mruColors>
      <color rgb="FFD9D9D9"/>
      <color rgb="FFFF66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REP!$A$8</c:f>
              <c:strCache>
                <c:ptCount val="1"/>
                <c:pt idx="0">
                  <c:v>Año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REP!$A$9:$A$14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EE-426E-8492-14624763ED7A}"/>
            </c:ext>
          </c:extLst>
        </c:ser>
        <c:ser>
          <c:idx val="1"/>
          <c:order val="1"/>
          <c:tx>
            <c:strRef>
              <c:f>REP!$B$8</c:f>
              <c:strCache>
                <c:ptCount val="1"/>
                <c:pt idx="0">
                  <c:v>Valor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REP!$B$9:$B$14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EE-426E-8492-14624763E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5896336"/>
        <c:axId val="2005900080"/>
      </c:lineChart>
      <c:catAx>
        <c:axId val="20058963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05900080"/>
        <c:crosses val="autoZero"/>
        <c:auto val="1"/>
        <c:lblAlgn val="ctr"/>
        <c:lblOffset val="100"/>
        <c:noMultiLvlLbl val="0"/>
      </c:catAx>
      <c:valAx>
        <c:axId val="200590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05896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569334473859289E-2"/>
          <c:y val="0.19767305206252203"/>
          <c:w val="0.81969410508923157"/>
          <c:h val="0.67145563520977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EGC!$A$13</c:f>
              <c:strCache>
                <c:ptCount val="1"/>
                <c:pt idx="0">
                  <c:v>Presupuesto reprogramado (gasto corriente)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EGC!$B$10:$G$11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EGC!$B$13:$G$13</c:f>
              <c:numCache>
                <c:formatCode>#,##0</c:formatCode>
                <c:ptCount val="6"/>
                <c:pt idx="0">
                  <c:v>648900.69999999995</c:v>
                </c:pt>
                <c:pt idx="1">
                  <c:v>636228.20000000007</c:v>
                </c:pt>
                <c:pt idx="2">
                  <c:v>692840.46200000006</c:v>
                </c:pt>
                <c:pt idx="3">
                  <c:v>690154.16099999996</c:v>
                </c:pt>
                <c:pt idx="4">
                  <c:v>658646.19099999999</c:v>
                </c:pt>
                <c:pt idx="5">
                  <c:v>635662.96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84-478C-8C5E-3CD00EB2DD57}"/>
            </c:ext>
          </c:extLst>
        </c:ser>
        <c:ser>
          <c:idx val="1"/>
          <c:order val="1"/>
          <c:tx>
            <c:strRef>
              <c:f>EGC!$A$12</c:f>
              <c:strCache>
                <c:ptCount val="1"/>
                <c:pt idx="0">
                  <c:v>Gasto corriente ejercido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EGC!$B$10:$G$11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EGC!$B$12:$G$12</c:f>
              <c:numCache>
                <c:formatCode>#,##0</c:formatCode>
                <c:ptCount val="6"/>
                <c:pt idx="0">
                  <c:v>591915.69999999995</c:v>
                </c:pt>
                <c:pt idx="1">
                  <c:v>601977.4</c:v>
                </c:pt>
                <c:pt idx="2">
                  <c:v>676403.33799999999</c:v>
                </c:pt>
                <c:pt idx="3">
                  <c:v>674285.7</c:v>
                </c:pt>
                <c:pt idx="4">
                  <c:v>653670.79200000002</c:v>
                </c:pt>
                <c:pt idx="5">
                  <c:v>628777.63899999997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84-478C-8C5E-3CD00EB2D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991080576"/>
        <c:axId val="1065919696"/>
      </c:barChart>
      <c:lineChart>
        <c:grouping val="stacked"/>
        <c:varyColors val="0"/>
        <c:ser>
          <c:idx val="2"/>
          <c:order val="2"/>
          <c:tx>
            <c:strRef>
              <c:f>EGC!$A$14</c:f>
              <c:strCache>
                <c:ptCount val="1"/>
                <c:pt idx="0">
                  <c:v>Evolución del gasto corriente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EGC!$B$10:$G$11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EGC!$B$14:$G$14</c:f>
              <c:numCache>
                <c:formatCode>0.0</c:formatCode>
                <c:ptCount val="6"/>
                <c:pt idx="0">
                  <c:v>91.218224914844441</c:v>
                </c:pt>
                <c:pt idx="1">
                  <c:v>94.616585684193183</c:v>
                </c:pt>
                <c:pt idx="2">
                  <c:v>97.627574470383621</c:v>
                </c:pt>
                <c:pt idx="3">
                  <c:v>97.700736748872544</c:v>
                </c:pt>
                <c:pt idx="4">
                  <c:v>99.244602175191204</c:v>
                </c:pt>
                <c:pt idx="5">
                  <c:v>98.916828345637754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84-478C-8C5E-3CD00EB2D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920240"/>
        <c:axId val="1065915344"/>
      </c:lineChart>
      <c:catAx>
        <c:axId val="99108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591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591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1080576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</c:dispUnitsLbl>
        </c:dispUnits>
      </c:valAx>
      <c:catAx>
        <c:axId val="10659202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65915344"/>
        <c:crosses val="autoZero"/>
        <c:auto val="1"/>
        <c:lblAlgn val="ctr"/>
        <c:lblOffset val="100"/>
        <c:noMultiLvlLbl val="0"/>
      </c:catAx>
      <c:valAx>
        <c:axId val="106591534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5920240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3622355559707233E-2"/>
          <c:y val="2.3880597014925373E-2"/>
          <c:w val="0.95944518464463469"/>
          <c:h val="0.128359149136208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103409852329799E-2"/>
          <c:y val="0.19767305206252203"/>
          <c:w val="0.83915995690947653"/>
          <c:h val="0.67145563520977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EGI!$A$13</c:f>
              <c:strCache>
                <c:ptCount val="1"/>
                <c:pt idx="0">
                  <c:v> Presupuesto reprogramado (Gasto de inversión)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EGI!$B$10:$G$11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EGI!$B$13:$G$13</c:f>
              <c:numCache>
                <c:formatCode>#,##0</c:formatCode>
                <c:ptCount val="6"/>
                <c:pt idx="0">
                  <c:v>8247.4</c:v>
                </c:pt>
                <c:pt idx="1">
                  <c:v>11074.7</c:v>
                </c:pt>
                <c:pt idx="2">
                  <c:v>0</c:v>
                </c:pt>
                <c:pt idx="3">
                  <c:v>39440.1</c:v>
                </c:pt>
                <c:pt idx="4">
                  <c:v>0</c:v>
                </c:pt>
                <c:pt idx="5" formatCode="#,##0.0">
                  <c:v>21.923999999999999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0-4426-9C07-D10412356112}"/>
            </c:ext>
          </c:extLst>
        </c:ser>
        <c:ser>
          <c:idx val="1"/>
          <c:order val="1"/>
          <c:tx>
            <c:strRef>
              <c:f>EGI!$A$12</c:f>
              <c:strCache>
                <c:ptCount val="1"/>
                <c:pt idx="0">
                  <c:v>Gasto de inversión ejercido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EGI!$B$10:$G$11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EGI!$B$12:$G$12</c:f>
              <c:numCache>
                <c:formatCode>#,##0</c:formatCode>
                <c:ptCount val="6"/>
                <c:pt idx="0">
                  <c:v>8247.4</c:v>
                </c:pt>
                <c:pt idx="1">
                  <c:v>11074.7</c:v>
                </c:pt>
                <c:pt idx="2">
                  <c:v>0</c:v>
                </c:pt>
                <c:pt idx="3">
                  <c:v>39440.1</c:v>
                </c:pt>
                <c:pt idx="4">
                  <c:v>0</c:v>
                </c:pt>
                <c:pt idx="5" formatCode="#,##0.0">
                  <c:v>21.923999999999999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70-4426-9C07-D10412356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1065924592"/>
        <c:axId val="1065914256"/>
      </c:barChart>
      <c:lineChart>
        <c:grouping val="stacked"/>
        <c:varyColors val="0"/>
        <c:ser>
          <c:idx val="2"/>
          <c:order val="2"/>
          <c:tx>
            <c:strRef>
              <c:f>EGI!$A$14</c:f>
              <c:strCache>
                <c:ptCount val="1"/>
                <c:pt idx="0">
                  <c:v>Evolución del gasto de inversión (Recursos Fiscales)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EGI!$B$10:$G$11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EGI!$B$14:$G$14</c:f>
              <c:numCache>
                <c:formatCode>0.0</c:formatCode>
                <c:ptCount val="6"/>
                <c:pt idx="0">
                  <c:v>99.550984445423424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100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B70-4426-9C07-D10412356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921328"/>
        <c:axId val="1065917520"/>
      </c:lineChart>
      <c:catAx>
        <c:axId val="106592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591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591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5924592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</c:dispUnitsLbl>
        </c:dispUnits>
      </c:valAx>
      <c:catAx>
        <c:axId val="10659213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65917520"/>
        <c:crosses val="autoZero"/>
        <c:auto val="1"/>
        <c:lblAlgn val="ctr"/>
        <c:lblOffset val="100"/>
        <c:noMultiLvlLbl val="0"/>
      </c:catAx>
      <c:valAx>
        <c:axId val="106591752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%</a:t>
                </a:r>
              </a:p>
            </c:rich>
          </c:tx>
          <c:overlay val="0"/>
          <c:spPr>
            <a:noFill/>
            <a:ln>
              <a:solidFill>
                <a:schemeClr val="accent1">
                  <a:alpha val="97000"/>
                </a:schemeClr>
              </a:solidFill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5921328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3622355559707233E-2"/>
          <c:y val="2.3880597014925373E-2"/>
          <c:w val="0.95944518464463469"/>
          <c:h val="0.128359149136208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36031555799484E-2"/>
          <c:y val="0.1410825372716735"/>
          <c:w val="0.8064669227868565"/>
          <c:h val="0.72804636476278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AUTOF!$A$13</c:f>
              <c:strCache>
                <c:ptCount val="1"/>
                <c:pt idx="0">
                  <c:v>Presupuesto ejercido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AUTOF!$B$10:$G$11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AUTOF!$B$13:$G$13</c:f>
              <c:numCache>
                <c:formatCode>#,##0</c:formatCode>
                <c:ptCount val="6"/>
                <c:pt idx="0">
                  <c:v>600163.1</c:v>
                </c:pt>
                <c:pt idx="1">
                  <c:v>613052.1</c:v>
                </c:pt>
                <c:pt idx="2">
                  <c:v>676403.33799999999</c:v>
                </c:pt>
                <c:pt idx="3">
                  <c:v>713725.79999999993</c:v>
                </c:pt>
                <c:pt idx="4">
                  <c:v>653670.79200000002</c:v>
                </c:pt>
                <c:pt idx="5">
                  <c:v>628799.56299999997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9-486F-BCE3-F993D32012FF}"/>
            </c:ext>
          </c:extLst>
        </c:ser>
        <c:ser>
          <c:idx val="1"/>
          <c:order val="1"/>
          <c:tx>
            <c:strRef>
              <c:f>AUTOF!$A$12</c:f>
              <c:strCache>
                <c:ptCount val="1"/>
                <c:pt idx="0">
                  <c:v>Ingresos propios ejercidos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AUTOF!$B$10:$G$11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AUTOF!$B$12:$G$12</c:f>
              <c:numCache>
                <c:formatCode>#,##0</c:formatCode>
                <c:ptCount val="6"/>
                <c:pt idx="0">
                  <c:v>40487.199999999997</c:v>
                </c:pt>
                <c:pt idx="1">
                  <c:v>43697.9</c:v>
                </c:pt>
                <c:pt idx="2">
                  <c:v>35517.936000000002</c:v>
                </c:pt>
                <c:pt idx="3">
                  <c:v>9432.4</c:v>
                </c:pt>
                <c:pt idx="4">
                  <c:v>9727.9009999999998</c:v>
                </c:pt>
                <c:pt idx="5">
                  <c:v>8828.8590000000004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39-486F-BCE3-F993D3201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1065925136"/>
        <c:axId val="1065921872"/>
      </c:barChart>
      <c:lineChart>
        <c:grouping val="stacked"/>
        <c:varyColors val="0"/>
        <c:ser>
          <c:idx val="2"/>
          <c:order val="2"/>
          <c:tx>
            <c:strRef>
              <c:f>AUTOF!$A$14</c:f>
              <c:strCache>
                <c:ptCount val="1"/>
                <c:pt idx="0">
                  <c:v>Índice de autofinanciamiento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AUTOF!$B$10:$G$11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AUTOF!$B$14:$G$14</c:f>
              <c:numCache>
                <c:formatCode>0.0</c:formatCode>
                <c:ptCount val="6"/>
                <c:pt idx="0">
                  <c:v>6.7460328700648207</c:v>
                </c:pt>
                <c:pt idx="1">
                  <c:v>7.1279259951968195</c:v>
                </c:pt>
                <c:pt idx="2">
                  <c:v>5.2509995153217295</c:v>
                </c:pt>
                <c:pt idx="3">
                  <c:v>1.3215719538231629</c:v>
                </c:pt>
                <c:pt idx="4">
                  <c:v>1.4881957583321237</c:v>
                </c:pt>
                <c:pt idx="5">
                  <c:v>1.4040816055719811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D39-486F-BCE3-F993D3201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922416"/>
        <c:axId val="1065922960"/>
      </c:lineChart>
      <c:catAx>
        <c:axId val="106592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592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592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5925136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</c:dispUnitsLbl>
        </c:dispUnits>
      </c:valAx>
      <c:catAx>
        <c:axId val="1065922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65922960"/>
        <c:crosses val="autoZero"/>
        <c:auto val="1"/>
        <c:lblAlgn val="ctr"/>
        <c:lblOffset val="100"/>
        <c:noMultiLvlLbl val="0"/>
      </c:catAx>
      <c:valAx>
        <c:axId val="106592296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95046295023595451"/>
              <c:y val="0.54362520474414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5922416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852697647653"/>
          <c:y val="0.15805596608116293"/>
          <c:w val="0.74116876331601644"/>
          <c:h val="0.711073208156672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CAIP!$A$13</c:f>
              <c:strCache>
                <c:ptCount val="1"/>
                <c:pt idx="0">
                  <c:v>Ingresos propios programados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CAIP!$B$10:$G$11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CAIP!$B$13:$G$13</c:f>
              <c:numCache>
                <c:formatCode>#,##0</c:formatCode>
                <c:ptCount val="6"/>
                <c:pt idx="0">
                  <c:v>59356.6</c:v>
                </c:pt>
                <c:pt idx="1">
                  <c:v>77937</c:v>
                </c:pt>
                <c:pt idx="2">
                  <c:v>51955.052000000003</c:v>
                </c:pt>
                <c:pt idx="3">
                  <c:v>25300.861000000001</c:v>
                </c:pt>
                <c:pt idx="4">
                  <c:v>14703.3</c:v>
                </c:pt>
                <c:pt idx="5">
                  <c:v>15714.18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FC-4DFA-A245-B21E2D20F82C}"/>
            </c:ext>
          </c:extLst>
        </c:ser>
        <c:ser>
          <c:idx val="1"/>
          <c:order val="1"/>
          <c:tx>
            <c:strRef>
              <c:f>CAIP!$A$12</c:f>
              <c:strCache>
                <c:ptCount val="1"/>
                <c:pt idx="0">
                  <c:v>Ingresos propios captados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CAIP!$B$10:$G$11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CAIP!$B$12:$G$12</c:f>
              <c:numCache>
                <c:formatCode>#,##0</c:formatCode>
                <c:ptCount val="6"/>
                <c:pt idx="0">
                  <c:v>50840.892169999999</c:v>
                </c:pt>
                <c:pt idx="1">
                  <c:v>49810.515930000001</c:v>
                </c:pt>
                <c:pt idx="2">
                  <c:v>30547.599999999999</c:v>
                </c:pt>
                <c:pt idx="3">
                  <c:v>19808.7</c:v>
                </c:pt>
                <c:pt idx="4">
                  <c:v>18126.743999999999</c:v>
                </c:pt>
                <c:pt idx="5">
                  <c:v>17287.697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FC-4DFA-A245-B21E2D20F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1065916432"/>
        <c:axId val="1065918608"/>
      </c:barChart>
      <c:lineChart>
        <c:grouping val="stacked"/>
        <c:varyColors val="0"/>
        <c:ser>
          <c:idx val="2"/>
          <c:order val="2"/>
          <c:tx>
            <c:strRef>
              <c:f>CAIP!$A$14</c:f>
              <c:strCache>
                <c:ptCount val="1"/>
                <c:pt idx="0">
                  <c:v>Captación de Ingresos propios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CAIP!$B$10:$G$11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CAIP!$B$14:$G$14</c:f>
              <c:numCache>
                <c:formatCode>0.0</c:formatCode>
                <c:ptCount val="6"/>
                <c:pt idx="0">
                  <c:v>85.6533092697358</c:v>
                </c:pt>
                <c:pt idx="1">
                  <c:v>63.911256437892149</c:v>
                </c:pt>
                <c:pt idx="2">
                  <c:v>58.796207152290016</c:v>
                </c:pt>
                <c:pt idx="3">
                  <c:v>78.292592493196182</c:v>
                </c:pt>
                <c:pt idx="4">
                  <c:v>123.28350778396685</c:v>
                </c:pt>
                <c:pt idx="5">
                  <c:v>110.01335736258588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AFC-4DFA-A245-B21E2D20F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926224"/>
        <c:axId val="1065924048"/>
      </c:lineChart>
      <c:catAx>
        <c:axId val="106591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591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591860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5916432"/>
        <c:crosses val="autoZero"/>
        <c:crossBetween val="between"/>
      </c:valAx>
      <c:catAx>
        <c:axId val="1065926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65924048"/>
        <c:crosses val="autoZero"/>
        <c:auto val="1"/>
        <c:lblAlgn val="ctr"/>
        <c:lblOffset val="100"/>
        <c:noMultiLvlLbl val="0"/>
      </c:catAx>
      <c:valAx>
        <c:axId val="106592404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5926224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5362929287065E-2"/>
          <c:y val="0.27501089636522713"/>
          <c:w val="0.83626481566754585"/>
          <c:h val="0.594118189771733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CNPR!$A$13</c:f>
              <c:strCache>
                <c:ptCount val="1"/>
                <c:pt idx="0">
                  <c:v>Presupuesto autorizado de partidas sujetas a restricción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CNPR!$B$10:$G$11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CNPR!$B$13:$G$13</c:f>
              <c:numCache>
                <c:formatCode>#,##0</c:formatCode>
                <c:ptCount val="6"/>
                <c:pt idx="0">
                  <c:v>657148.1</c:v>
                </c:pt>
                <c:pt idx="1">
                  <c:v>647302.9</c:v>
                </c:pt>
                <c:pt idx="2">
                  <c:v>692840.46200000006</c:v>
                </c:pt>
                <c:pt idx="3">
                  <c:v>729594.26099999994</c:v>
                </c:pt>
                <c:pt idx="4">
                  <c:v>658646.19099999999</c:v>
                </c:pt>
                <c:pt idx="5">
                  <c:v>635684.88399999996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F5-4D88-A6A9-2A304C501796}"/>
            </c:ext>
          </c:extLst>
        </c:ser>
        <c:ser>
          <c:idx val="1"/>
          <c:order val="1"/>
          <c:tx>
            <c:strRef>
              <c:f>CNPR!$A$12</c:f>
              <c:strCache>
                <c:ptCount val="1"/>
                <c:pt idx="0">
                  <c:v>Presupuesto ejercido de partidas sujetas a restricción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CNPR!$B$10:$G$11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CNPR!$B$12:$G$12</c:f>
              <c:numCache>
                <c:formatCode>#,##0</c:formatCode>
                <c:ptCount val="6"/>
                <c:pt idx="0">
                  <c:v>600163.1</c:v>
                </c:pt>
                <c:pt idx="1">
                  <c:v>613052.1</c:v>
                </c:pt>
                <c:pt idx="2">
                  <c:v>676403.33799999999</c:v>
                </c:pt>
                <c:pt idx="3">
                  <c:v>713725.79999999993</c:v>
                </c:pt>
                <c:pt idx="4">
                  <c:v>653670.79200000002</c:v>
                </c:pt>
                <c:pt idx="5">
                  <c:v>628799.56299999997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F5-4D88-A6A9-2A304C501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1065911536"/>
        <c:axId val="1065912080"/>
      </c:barChart>
      <c:lineChart>
        <c:grouping val="stacked"/>
        <c:varyColors val="0"/>
        <c:ser>
          <c:idx val="2"/>
          <c:order val="2"/>
          <c:tx>
            <c:strRef>
              <c:f>CNPR!$A$14</c:f>
              <c:strCache>
                <c:ptCount val="1"/>
                <c:pt idx="0">
                  <c:v>Evolución del presupuesto ejercido de partidas sujetas a restricción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CNPR!$B$10:$G$11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CNPR!$B$14:$G$14</c:f>
              <c:numCache>
                <c:formatCode>0.0</c:formatCode>
                <c:ptCount val="6"/>
                <c:pt idx="0">
                  <c:v>91.3284387491952</c:v>
                </c:pt>
                <c:pt idx="1">
                  <c:v>94.708690475509997</c:v>
                </c:pt>
                <c:pt idx="2">
                  <c:v>97.627574470383621</c:v>
                </c:pt>
                <c:pt idx="3">
                  <c:v>97.825029355596854</c:v>
                </c:pt>
                <c:pt idx="4">
                  <c:v>99.244602175191204</c:v>
                </c:pt>
                <c:pt idx="5">
                  <c:v>98.91686570291327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BF5-4D88-A6A9-2A304C501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913168"/>
        <c:axId val="1065913712"/>
      </c:lineChart>
      <c:catAx>
        <c:axId val="106591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591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591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5911536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</c:dispUnitsLbl>
        </c:dispUnits>
      </c:valAx>
      <c:catAx>
        <c:axId val="10659131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65913712"/>
        <c:crosses val="autoZero"/>
        <c:auto val="1"/>
        <c:lblAlgn val="ctr"/>
        <c:lblOffset val="100"/>
        <c:noMultiLvlLbl val="0"/>
      </c:catAx>
      <c:valAx>
        <c:axId val="1065913712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5913168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985594792489509E-2"/>
          <c:y val="2.4242424242424242E-2"/>
          <c:w val="0.96467467048079181"/>
          <c:h val="0.19848628012407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BECAS!$A$5</c:f>
              <c:strCache>
                <c:ptCount val="1"/>
                <c:pt idx="0">
                  <c:v>ALUMNOS BECADOS (%)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69D-449C-9503-F2D6428254B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69D-449C-9503-F2D6428254B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69D-449C-9503-F2D6428254B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69D-449C-9503-F2D6428254B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69D-449C-9503-F2D6428254B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69D-449C-9503-F2D6428254B8}"/>
              </c:ext>
            </c:extLst>
          </c:dPt>
          <c:cat>
            <c:numRef>
              <c:f>BECAS!$A$9:$A$14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BECAS!$B$9:$B$14</c:f>
              <c:numCache>
                <c:formatCode>#,##0.0</c:formatCode>
                <c:ptCount val="6"/>
                <c:pt idx="0">
                  <c:v>4.9000000000000004</c:v>
                </c:pt>
                <c:pt idx="1">
                  <c:v>4.4000000000000004</c:v>
                </c:pt>
                <c:pt idx="2">
                  <c:v>5.5</c:v>
                </c:pt>
                <c:pt idx="3">
                  <c:v>5.7</c:v>
                </c:pt>
                <c:pt idx="4">
                  <c:v>4.7</c:v>
                </c:pt>
                <c:pt idx="5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23-44CA-A533-8D59D0BB2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05896752"/>
        <c:axId val="2005900912"/>
      </c:barChart>
      <c:catAx>
        <c:axId val="200589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05900912"/>
        <c:crosses val="autoZero"/>
        <c:auto val="1"/>
        <c:lblAlgn val="ctr"/>
        <c:lblOffset val="100"/>
        <c:noMultiLvlLbl val="0"/>
      </c:catAx>
      <c:valAx>
        <c:axId val="200590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05896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2466516261091"/>
          <c:y val="8.4359903381642509E-2"/>
          <c:w val="0.83148101111820216"/>
          <c:h val="0.7377306763285024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CAP!$A$5</c:f>
              <c:strCache>
                <c:ptCount val="1"/>
                <c:pt idx="0">
                  <c:v>CAPACITACIÓN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43F-4DF7-9AD1-947AB440C58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43F-4DF7-9AD1-947AB440C58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43F-4DF7-9AD1-947AB440C58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43F-4DF7-9AD1-947AB440C58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43F-4DF7-9AD1-947AB440C58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43F-4DF7-9AD1-947AB440C58B}"/>
              </c:ext>
            </c:extLst>
          </c:dPt>
          <c:cat>
            <c:numRef>
              <c:f>CAP!$A$9:$A$14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CAP!$B$9:$B$14</c:f>
              <c:numCache>
                <c:formatCode>#,##0</c:formatCode>
                <c:ptCount val="6"/>
                <c:pt idx="0">
                  <c:v>138102</c:v>
                </c:pt>
                <c:pt idx="1">
                  <c:v>127817</c:v>
                </c:pt>
                <c:pt idx="2">
                  <c:v>60631</c:v>
                </c:pt>
                <c:pt idx="3">
                  <c:v>54266</c:v>
                </c:pt>
                <c:pt idx="4">
                  <c:v>58217</c:v>
                </c:pt>
                <c:pt idx="5">
                  <c:v>47444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43F-4DF7-9AD1-947AB440C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05896752"/>
        <c:axId val="2005900912"/>
      </c:barChart>
      <c:catAx>
        <c:axId val="200589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05900912"/>
        <c:crosses val="autoZero"/>
        <c:auto val="1"/>
        <c:lblAlgn val="ctr"/>
        <c:lblOffset val="100"/>
        <c:noMultiLvlLbl val="0"/>
      </c:catAx>
      <c:valAx>
        <c:axId val="200590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05896752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2466516261091"/>
          <c:y val="8.4359903381642509E-2"/>
          <c:w val="0.83148101111820216"/>
          <c:h val="0.7377306763285024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'SERV-TEC'!$A$5:$H$5</c:f>
              <c:strCache>
                <c:ptCount val="1"/>
                <c:pt idx="0">
                  <c:v>SERVICIOS TECNOLÓGICOS PROPORCIONADOS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7CE-4D98-881B-7ED90A7E244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7CE-4D98-881B-7ED90A7E244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7CE-4D98-881B-7ED90A7E244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7CE-4D98-881B-7ED90A7E244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7CE-4D98-881B-7ED90A7E244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7CE-4D98-881B-7ED90A7E244E}"/>
              </c:ext>
            </c:extLst>
          </c:dPt>
          <c:cat>
            <c:numRef>
              <c:f>'SERV-TEC'!$A$9:$A$14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'SERV-TEC'!$B$9:$B$14</c:f>
              <c:numCache>
                <c:formatCode>#,##0</c:formatCode>
                <c:ptCount val="6"/>
                <c:pt idx="0">
                  <c:v>7799</c:v>
                </c:pt>
                <c:pt idx="1">
                  <c:v>6423</c:v>
                </c:pt>
                <c:pt idx="2">
                  <c:v>7197</c:v>
                </c:pt>
                <c:pt idx="3">
                  <c:v>7200</c:v>
                </c:pt>
                <c:pt idx="4">
                  <c:v>7369</c:v>
                </c:pt>
                <c:pt idx="5">
                  <c:v>11712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6B6-4C6B-91D3-ED0840B0D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05896752"/>
        <c:axId val="2005900912"/>
      </c:barChart>
      <c:catAx>
        <c:axId val="200589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05900912"/>
        <c:crosses val="autoZero"/>
        <c:auto val="1"/>
        <c:lblAlgn val="ctr"/>
        <c:lblOffset val="100"/>
        <c:noMultiLvlLbl val="0"/>
      </c:catAx>
      <c:valAx>
        <c:axId val="200590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05896752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65808221340754"/>
          <c:y val="7.7779946599420724E-2"/>
          <c:w val="0.86818068794032321"/>
          <c:h val="0.794863392266956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CERT!$A$5</c:f>
              <c:strCache>
                <c:ptCount val="1"/>
                <c:pt idx="0">
                  <c:v>CERTIFICACIÓN DE COMPETENCIAS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CERT!$A$13:$A$14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CERT!$F$13:$F$14</c:f>
              <c:numCache>
                <c:formatCode>#,##0</c:formatCode>
                <c:ptCount val="2"/>
                <c:pt idx="0">
                  <c:v>56526</c:v>
                </c:pt>
                <c:pt idx="1">
                  <c:v>69287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AF8-403C-9595-8A61C2A3B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16167584"/>
        <c:axId val="316174112"/>
      </c:barChart>
      <c:catAx>
        <c:axId val="31616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s-MX" sz="7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MX"/>
          </a:p>
        </c:txPr>
        <c:crossAx val="316174112"/>
        <c:crosses val="autoZero"/>
        <c:auto val="1"/>
        <c:lblAlgn val="ctr"/>
        <c:lblOffset val="100"/>
        <c:noMultiLvlLbl val="0"/>
      </c:catAx>
      <c:valAx>
        <c:axId val="316174112"/>
        <c:scaling>
          <c:orientation val="minMax"/>
          <c:min val="0"/>
        </c:scaling>
        <c:delete val="0"/>
        <c:axPos val="l"/>
        <c:numFmt formatCode="#,##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s-MX" sz="8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MX"/>
          </a:p>
        </c:txPr>
        <c:crossAx val="316167584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</c:dispUnitsLbl>
        </c:dispUnits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611" l="0.70000000000000062" r="0.70000000000000062" t="0.75000000000000611" header="0.30000000000000032" footer="0.30000000000000032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89608991183796"/>
          <c:y val="8.4359903381642509E-2"/>
          <c:w val="0.8588314153038562"/>
          <c:h val="0.7377306763285024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'B-EXT'!$A$5:$H$5</c:f>
              <c:strCache>
                <c:ptCount val="1"/>
                <c:pt idx="0">
                  <c:v>COBERTURA DE BECADOS EXTERNOS (%)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637-45F1-9A3A-A9B62D27A10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637-45F1-9A3A-A9B62D27A10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637-45F1-9A3A-A9B62D27A10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637-45F1-9A3A-A9B62D27A10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637-45F1-9A3A-A9B62D27A10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637-45F1-9A3A-A9B62D27A10C}"/>
              </c:ext>
            </c:extLst>
          </c:dPt>
          <c:cat>
            <c:numRef>
              <c:f>'B-EXT'!$A$9:$A$14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'B-EXT'!$C$9:$C$14</c:f>
              <c:numCache>
                <c:formatCode>#,##0.0</c:formatCode>
                <c:ptCount val="5"/>
                <c:pt idx="0">
                  <c:v>7.8</c:v>
                </c:pt>
                <c:pt idx="1">
                  <c:v>5.9</c:v>
                </c:pt>
                <c:pt idx="2">
                  <c:v>6.4</c:v>
                </c:pt>
                <c:pt idx="3">
                  <c:v>6.3</c:v>
                </c:pt>
                <c:pt idx="4">
                  <c:v>4.91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637-45F1-9A3A-A9B62D27A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05896752"/>
        <c:axId val="2005900912"/>
      </c:barChart>
      <c:catAx>
        <c:axId val="200589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05900912"/>
        <c:crosses val="autoZero"/>
        <c:auto val="1"/>
        <c:lblAlgn val="ctr"/>
        <c:lblOffset val="100"/>
        <c:noMultiLvlLbl val="0"/>
      </c:catAx>
      <c:valAx>
        <c:axId val="200590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05896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649931234603343E-2"/>
          <c:y val="0.16419842884810007"/>
          <c:w val="0.81370139193253432"/>
          <c:h val="0.71884502110280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'C-PSP'!$A$13</c:f>
              <c:strCache>
                <c:ptCount val="1"/>
                <c:pt idx="0">
                  <c:v>Gasto total ejercido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'C-PSP'!$B$10:$G$11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'C-PSP'!$B$13:$G$13</c:f>
              <c:numCache>
                <c:formatCode>#,##0</c:formatCode>
                <c:ptCount val="6"/>
                <c:pt idx="0">
                  <c:v>600163.1</c:v>
                </c:pt>
                <c:pt idx="1">
                  <c:v>613052.1</c:v>
                </c:pt>
                <c:pt idx="2">
                  <c:v>676403.33799999999</c:v>
                </c:pt>
                <c:pt idx="3">
                  <c:v>713725.79999999993</c:v>
                </c:pt>
                <c:pt idx="4">
                  <c:v>653670.79200000002</c:v>
                </c:pt>
                <c:pt idx="5">
                  <c:v>628799.56299999997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9-4EC6-9D62-358A183E28D9}"/>
            </c:ext>
          </c:extLst>
        </c:ser>
        <c:ser>
          <c:idx val="1"/>
          <c:order val="1"/>
          <c:tx>
            <c:strRef>
              <c:f>'C-PSP'!$A$12</c:f>
              <c:strCache>
                <c:ptCount val="1"/>
                <c:pt idx="0">
                  <c:v>Gasto ejercido en Docente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'C-PSP'!$B$10:$G$11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'C-PSP'!$B$12:$G$12</c:f>
              <c:numCache>
                <c:formatCode>#,##0</c:formatCode>
                <c:ptCount val="6"/>
                <c:pt idx="0">
                  <c:v>137147.67283</c:v>
                </c:pt>
                <c:pt idx="1">
                  <c:v>151173.24499000001</c:v>
                </c:pt>
                <c:pt idx="2">
                  <c:v>137024.06844</c:v>
                </c:pt>
                <c:pt idx="3">
                  <c:v>163056.98287000001</c:v>
                </c:pt>
                <c:pt idx="4">
                  <c:v>162783.76650999999</c:v>
                </c:pt>
                <c:pt idx="5">
                  <c:v>160863.17627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C9-4EC6-9D62-358A183E2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991084928"/>
        <c:axId val="991076768"/>
      </c:barChart>
      <c:lineChart>
        <c:grouping val="stacked"/>
        <c:varyColors val="0"/>
        <c:ser>
          <c:idx val="2"/>
          <c:order val="2"/>
          <c:tx>
            <c:strRef>
              <c:f>'C-PSP'!$A$14</c:f>
              <c:strCache>
                <c:ptCount val="1"/>
                <c:pt idx="0">
                  <c:v>Costo Docente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'C-PSP'!$B$10:$G$11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'C-PSP'!$B$14:$G$14</c:f>
              <c:numCache>
                <c:formatCode>0.0</c:formatCode>
                <c:ptCount val="6"/>
                <c:pt idx="0">
                  <c:v>22.851733608747356</c:v>
                </c:pt>
                <c:pt idx="1">
                  <c:v>24.65911869317469</c:v>
                </c:pt>
                <c:pt idx="2">
                  <c:v>20.257745747552772</c:v>
                </c:pt>
                <c:pt idx="3">
                  <c:v>22.845886034945075</c:v>
                </c:pt>
                <c:pt idx="4">
                  <c:v>24.903019761972168</c:v>
                </c:pt>
                <c:pt idx="5">
                  <c:v>25.582583979944655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DC9-4EC6-9D62-358A183E2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072960"/>
        <c:axId val="991081664"/>
      </c:lineChart>
      <c:catAx>
        <c:axId val="99108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107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107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1084928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</c:dispUnitsLbl>
        </c:dispUnits>
      </c:valAx>
      <c:catAx>
        <c:axId val="9910729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91081664"/>
        <c:crossesAt val="11"/>
        <c:auto val="1"/>
        <c:lblAlgn val="ctr"/>
        <c:lblOffset val="100"/>
        <c:noMultiLvlLbl val="0"/>
      </c:catAx>
      <c:valAx>
        <c:axId val="991081664"/>
        <c:scaling>
          <c:orientation val="minMax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694610778443111"/>
              <c:y val="0.56660995123599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1072960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33" r="0.75000000000000533" t="1" header="0" footer="0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719597334709698E-2"/>
          <c:y val="0.24974375126186149"/>
          <c:w val="0.83066636138200811"/>
          <c:h val="0.636734746618211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EPRT!$A$13</c:f>
              <c:strCache>
                <c:ptCount val="1"/>
                <c:pt idx="0">
                  <c:v>Presupuesto reprogramado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EPRT!$B$10:$G$11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EPRT!$B$13:$G$13</c:f>
              <c:numCache>
                <c:formatCode>#,##0</c:formatCode>
                <c:ptCount val="6"/>
                <c:pt idx="0">
                  <c:v>657148.1</c:v>
                </c:pt>
                <c:pt idx="1">
                  <c:v>647302.9</c:v>
                </c:pt>
                <c:pt idx="2">
                  <c:v>692840.46200000006</c:v>
                </c:pt>
                <c:pt idx="3">
                  <c:v>729594.26099999994</c:v>
                </c:pt>
                <c:pt idx="4">
                  <c:v>658646.19099999999</c:v>
                </c:pt>
                <c:pt idx="5">
                  <c:v>635684.88399999996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6-4E63-A283-48D52E0D71F5}"/>
            </c:ext>
          </c:extLst>
        </c:ser>
        <c:ser>
          <c:idx val="1"/>
          <c:order val="1"/>
          <c:tx>
            <c:strRef>
              <c:f>EPRT!$A$12</c:f>
              <c:strCache>
                <c:ptCount val="1"/>
                <c:pt idx="0">
                  <c:v>Presupuesto ejercido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EPRT!$B$10:$G$11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EPRT!$B$12:$G$12</c:f>
              <c:numCache>
                <c:formatCode>#,##0</c:formatCode>
                <c:ptCount val="6"/>
                <c:pt idx="0">
                  <c:v>600163.1</c:v>
                </c:pt>
                <c:pt idx="1">
                  <c:v>613052.1</c:v>
                </c:pt>
                <c:pt idx="2">
                  <c:v>676403.33799999999</c:v>
                </c:pt>
                <c:pt idx="3">
                  <c:v>713725.79999999993</c:v>
                </c:pt>
                <c:pt idx="4">
                  <c:v>653670.79200000002</c:v>
                </c:pt>
                <c:pt idx="5">
                  <c:v>628799.56299999997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C6-4E63-A283-48D52E0D7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991079488"/>
        <c:axId val="991080032"/>
      </c:barChart>
      <c:lineChart>
        <c:grouping val="stacked"/>
        <c:varyColors val="0"/>
        <c:ser>
          <c:idx val="2"/>
          <c:order val="2"/>
          <c:tx>
            <c:strRef>
              <c:f>EPRT!$A$14</c:f>
              <c:strCache>
                <c:ptCount val="1"/>
                <c:pt idx="0">
                  <c:v>Evolución del presupuesto reprogramado total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EPRT!$B$10:$G$11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EPRT!$B$14:$G$14</c:f>
              <c:numCache>
                <c:formatCode>0.0</c:formatCode>
                <c:ptCount val="6"/>
                <c:pt idx="0">
                  <c:v>91.3284387491952</c:v>
                </c:pt>
                <c:pt idx="1">
                  <c:v>94.708690475509997</c:v>
                </c:pt>
                <c:pt idx="2">
                  <c:v>97.627574470383621</c:v>
                </c:pt>
                <c:pt idx="3">
                  <c:v>97.825029355596854</c:v>
                </c:pt>
                <c:pt idx="4">
                  <c:v>99.244602175191204</c:v>
                </c:pt>
                <c:pt idx="5">
                  <c:v>98.91686570291327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DC6-4E63-A283-48D52E0D7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070784"/>
        <c:axId val="991076224"/>
      </c:lineChart>
      <c:catAx>
        <c:axId val="99107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108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108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1079488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</c:dispUnitsLbl>
        </c:dispUnits>
      </c:valAx>
      <c:valAx>
        <c:axId val="99107622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00" b="0" i="0" baseline="0">
                    <a:effectLst/>
                  </a:rPr>
                  <a:t>%</a:t>
                </a:r>
                <a:endParaRPr lang="es-MX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1070784"/>
        <c:crosses val="max"/>
        <c:crossBetween val="between"/>
      </c:valAx>
      <c:catAx>
        <c:axId val="9910707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91076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2.0386784950804152E-2"/>
          <c:y val="2.4615384615384615E-2"/>
          <c:w val="0.95922625302986386"/>
          <c:h val="0.20153991520290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33207399199408E-2"/>
          <c:y val="0.29897007547410737"/>
          <c:w val="0.81996823620065373"/>
          <c:h val="0.5841944003516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EPR!$A$13</c:f>
              <c:strCache>
                <c:ptCount val="1"/>
                <c:pt idx="0">
                  <c:v>Presupuesto reprogramado (Recursos fiscales)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EPR!$B$10:$G$11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EPR!$B$13:$G$13</c:f>
              <c:numCache>
                <c:formatCode>#,##0</c:formatCode>
                <c:ptCount val="6"/>
                <c:pt idx="0">
                  <c:v>584645.80000000005</c:v>
                </c:pt>
                <c:pt idx="1">
                  <c:v>569365.9</c:v>
                </c:pt>
                <c:pt idx="2">
                  <c:v>640885.41</c:v>
                </c:pt>
                <c:pt idx="3">
                  <c:v>704293.39999999991</c:v>
                </c:pt>
                <c:pt idx="4">
                  <c:v>643942.89099999995</c:v>
                </c:pt>
                <c:pt idx="5">
                  <c:v>619970.70400000003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2-4321-8FB1-2EC2E5031B8F}"/>
            </c:ext>
          </c:extLst>
        </c:ser>
        <c:ser>
          <c:idx val="1"/>
          <c:order val="1"/>
          <c:tx>
            <c:strRef>
              <c:f>EPR!$A$12</c:f>
              <c:strCache>
                <c:ptCount val="1"/>
                <c:pt idx="0">
                  <c:v>Presupuesto ejercido (Recursos fiscales)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EPR!$B$10:$G$11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EPR!$B$12:$G$12</c:f>
              <c:numCache>
                <c:formatCode>#,##0</c:formatCode>
                <c:ptCount val="6"/>
                <c:pt idx="0">
                  <c:v>559675.9</c:v>
                </c:pt>
                <c:pt idx="1">
                  <c:v>569354.19999999995</c:v>
                </c:pt>
                <c:pt idx="2">
                  <c:v>640885.402</c:v>
                </c:pt>
                <c:pt idx="3">
                  <c:v>704293.39999999991</c:v>
                </c:pt>
                <c:pt idx="4">
                  <c:v>643942.89099999995</c:v>
                </c:pt>
                <c:pt idx="5">
                  <c:v>619970.70400000003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2-4321-8FB1-2EC2E5031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991071328"/>
        <c:axId val="991082208"/>
      </c:barChart>
      <c:lineChart>
        <c:grouping val="stacked"/>
        <c:varyColors val="0"/>
        <c:ser>
          <c:idx val="2"/>
          <c:order val="2"/>
          <c:tx>
            <c:strRef>
              <c:f>EPR!$A$14</c:f>
              <c:strCache>
                <c:ptCount val="1"/>
                <c:pt idx="0">
                  <c:v>Evolución del presupuesto reprogramado (Recursos  Fiscales)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EPR!$B$10:$G$11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EPR!$B$14:$G$14</c:f>
              <c:numCache>
                <c:formatCode>0.0</c:formatCode>
                <c:ptCount val="6"/>
                <c:pt idx="0">
                  <c:v>95.729055096265114</c:v>
                </c:pt>
                <c:pt idx="1">
                  <c:v>99.997945082415356</c:v>
                </c:pt>
                <c:pt idx="2">
                  <c:v>99.99999875172692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732-4321-8FB1-2EC2E5031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075136"/>
        <c:axId val="991078944"/>
      </c:lineChart>
      <c:catAx>
        <c:axId val="99107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108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108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1071328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</c:dispUnitsLbl>
        </c:dispUnits>
      </c:valAx>
      <c:catAx>
        <c:axId val="99107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91078944"/>
        <c:crosses val="autoZero"/>
        <c:auto val="1"/>
        <c:lblAlgn val="ctr"/>
        <c:lblOffset val="100"/>
        <c:noMultiLvlLbl val="0"/>
      </c:catAx>
      <c:valAx>
        <c:axId val="99107894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1075136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0922395415730793E-2"/>
          <c:y val="2.4615384615384615E-2"/>
          <c:w val="0.96695246193196671"/>
          <c:h val="0.20153991520290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5.wmf"/><Relationship Id="rId4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5.wmf"/><Relationship Id="rId4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38100</xdr:rowOff>
        </xdr:from>
        <xdr:to>
          <xdr:col>1</xdr:col>
          <xdr:colOff>428625</xdr:colOff>
          <xdr:row>3</xdr:row>
          <xdr:rowOff>57150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1899757</xdr:colOff>
      <xdr:row>2</xdr:row>
      <xdr:rowOff>117724</xdr:rowOff>
    </xdr:from>
    <xdr:to>
      <xdr:col>4</xdr:col>
      <xdr:colOff>650163</xdr:colOff>
      <xdr:row>3</xdr:row>
      <xdr:rowOff>95142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382" y="517774"/>
          <a:ext cx="3160481" cy="17744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15</xdr:row>
      <xdr:rowOff>47625</xdr:rowOff>
    </xdr:from>
    <xdr:to>
      <xdr:col>9</xdr:col>
      <xdr:colOff>396874</xdr:colOff>
      <xdr:row>31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66675</xdr:colOff>
      <xdr:row>2</xdr:row>
      <xdr:rowOff>85725</xdr:rowOff>
    </xdr:from>
    <xdr:to>
      <xdr:col>9</xdr:col>
      <xdr:colOff>573213</xdr:colOff>
      <xdr:row>3</xdr:row>
      <xdr:rowOff>75986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0" y="466725"/>
          <a:ext cx="3164013" cy="1807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828749</xdr:colOff>
      <xdr:row>3</xdr:row>
      <xdr:rowOff>40500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828749" cy="612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14</xdr:row>
      <xdr:rowOff>114299</xdr:rowOff>
    </xdr:from>
    <xdr:to>
      <xdr:col>9</xdr:col>
      <xdr:colOff>590551</xdr:colOff>
      <xdr:row>31</xdr:row>
      <xdr:rowOff>142874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66675</xdr:colOff>
      <xdr:row>2</xdr:row>
      <xdr:rowOff>85725</xdr:rowOff>
    </xdr:from>
    <xdr:to>
      <xdr:col>9</xdr:col>
      <xdr:colOff>573213</xdr:colOff>
      <xdr:row>3</xdr:row>
      <xdr:rowOff>75986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0" y="466725"/>
          <a:ext cx="3164013" cy="1807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828749</xdr:colOff>
      <xdr:row>3</xdr:row>
      <xdr:rowOff>40500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828749" cy="612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9</xdr:col>
      <xdr:colOff>438150</xdr:colOff>
      <xdr:row>31</xdr:row>
      <xdr:rowOff>142875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66675</xdr:colOff>
      <xdr:row>2</xdr:row>
      <xdr:rowOff>85725</xdr:rowOff>
    </xdr:from>
    <xdr:to>
      <xdr:col>9</xdr:col>
      <xdr:colOff>573213</xdr:colOff>
      <xdr:row>3</xdr:row>
      <xdr:rowOff>75986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0" y="466725"/>
          <a:ext cx="3164013" cy="1807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828749</xdr:colOff>
      <xdr:row>3</xdr:row>
      <xdr:rowOff>40500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828749" cy="612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15874</xdr:rowOff>
    </xdr:from>
    <xdr:to>
      <xdr:col>9</xdr:col>
      <xdr:colOff>381000</xdr:colOff>
      <xdr:row>31</xdr:row>
      <xdr:rowOff>95249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66675</xdr:colOff>
      <xdr:row>2</xdr:row>
      <xdr:rowOff>85725</xdr:rowOff>
    </xdr:from>
    <xdr:to>
      <xdr:col>9</xdr:col>
      <xdr:colOff>573213</xdr:colOff>
      <xdr:row>3</xdr:row>
      <xdr:rowOff>75986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0" y="466725"/>
          <a:ext cx="3164013" cy="1807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828749</xdr:colOff>
      <xdr:row>3</xdr:row>
      <xdr:rowOff>40500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828749" cy="612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15</xdr:row>
      <xdr:rowOff>31749</xdr:rowOff>
    </xdr:from>
    <xdr:to>
      <xdr:col>9</xdr:col>
      <xdr:colOff>428625</xdr:colOff>
      <xdr:row>31</xdr:row>
      <xdr:rowOff>79374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66675</xdr:colOff>
      <xdr:row>2</xdr:row>
      <xdr:rowOff>85725</xdr:rowOff>
    </xdr:from>
    <xdr:to>
      <xdr:col>9</xdr:col>
      <xdr:colOff>573213</xdr:colOff>
      <xdr:row>3</xdr:row>
      <xdr:rowOff>75986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0" y="466725"/>
          <a:ext cx="3164013" cy="1807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828749</xdr:colOff>
      <xdr:row>3</xdr:row>
      <xdr:rowOff>40500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828749" cy="612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79374</xdr:colOff>
      <xdr:row>15</xdr:row>
      <xdr:rowOff>0</xdr:rowOff>
    </xdr:from>
    <xdr:to>
      <xdr:col>9</xdr:col>
      <xdr:colOff>533400</xdr:colOff>
      <xdr:row>31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66675</xdr:colOff>
      <xdr:row>2</xdr:row>
      <xdr:rowOff>85725</xdr:rowOff>
    </xdr:from>
    <xdr:to>
      <xdr:col>9</xdr:col>
      <xdr:colOff>573213</xdr:colOff>
      <xdr:row>3</xdr:row>
      <xdr:rowOff>75986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0" y="466725"/>
          <a:ext cx="3164013" cy="1807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828749</xdr:colOff>
      <xdr:row>3</xdr:row>
      <xdr:rowOff>40500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828749" cy="61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2</xdr:row>
      <xdr:rowOff>76200</xdr:rowOff>
    </xdr:from>
    <xdr:to>
      <xdr:col>7</xdr:col>
      <xdr:colOff>592263</xdr:colOff>
      <xdr:row>3</xdr:row>
      <xdr:rowOff>66461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5" y="457200"/>
          <a:ext cx="3164013" cy="1807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828749</xdr:colOff>
      <xdr:row>3</xdr:row>
      <xdr:rowOff>40500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8749" cy="612000"/>
        </a:xfrm>
        <a:prstGeom prst="rect">
          <a:avLst/>
        </a:prstGeom>
      </xdr:spPr>
    </xdr:pic>
    <xdr:clientData/>
  </xdr:twoCellAnchor>
  <xdr:twoCellAnchor>
    <xdr:from>
      <xdr:col>2</xdr:col>
      <xdr:colOff>90487</xdr:colOff>
      <xdr:row>6</xdr:row>
      <xdr:rowOff>76200</xdr:rowOff>
    </xdr:from>
    <xdr:to>
      <xdr:col>7</xdr:col>
      <xdr:colOff>619125</xdr:colOff>
      <xdr:row>14</xdr:row>
      <xdr:rowOff>190500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2</xdr:row>
      <xdr:rowOff>76200</xdr:rowOff>
    </xdr:from>
    <xdr:to>
      <xdr:col>7</xdr:col>
      <xdr:colOff>868488</xdr:colOff>
      <xdr:row>3</xdr:row>
      <xdr:rowOff>66461</xdr:rowOff>
    </xdr:to>
    <xdr:pic>
      <xdr:nvPicPr>
        <xdr:cNvPr id="9" name="Imagen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457200"/>
          <a:ext cx="3164013" cy="1807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828749</xdr:colOff>
      <xdr:row>3</xdr:row>
      <xdr:rowOff>40500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8749" cy="612000"/>
        </a:xfrm>
        <a:prstGeom prst="rect">
          <a:avLst/>
        </a:prstGeom>
      </xdr:spPr>
    </xdr:pic>
    <xdr:clientData/>
  </xdr:twoCellAnchor>
  <xdr:twoCellAnchor>
    <xdr:from>
      <xdr:col>2</xdr:col>
      <xdr:colOff>128586</xdr:colOff>
      <xdr:row>6</xdr:row>
      <xdr:rowOff>85725</xdr:rowOff>
    </xdr:from>
    <xdr:to>
      <xdr:col>7</xdr:col>
      <xdr:colOff>838199</xdr:colOff>
      <xdr:row>14</xdr:row>
      <xdr:rowOff>170100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2</xdr:row>
      <xdr:rowOff>76200</xdr:rowOff>
    </xdr:from>
    <xdr:to>
      <xdr:col>7</xdr:col>
      <xdr:colOff>592263</xdr:colOff>
      <xdr:row>3</xdr:row>
      <xdr:rowOff>66461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5" y="457200"/>
          <a:ext cx="3164013" cy="1807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828749</xdr:colOff>
      <xdr:row>3</xdr:row>
      <xdr:rowOff>40500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8749" cy="612000"/>
        </a:xfrm>
        <a:prstGeom prst="rect">
          <a:avLst/>
        </a:prstGeom>
      </xdr:spPr>
    </xdr:pic>
    <xdr:clientData/>
  </xdr:twoCellAnchor>
  <xdr:twoCellAnchor>
    <xdr:from>
      <xdr:col>2</xdr:col>
      <xdr:colOff>104775</xdr:colOff>
      <xdr:row>7</xdr:row>
      <xdr:rowOff>0</xdr:rowOff>
    </xdr:from>
    <xdr:to>
      <xdr:col>7</xdr:col>
      <xdr:colOff>614363</xdr:colOff>
      <xdr:row>14</xdr:row>
      <xdr:rowOff>179625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2</xdr:row>
      <xdr:rowOff>76200</xdr:rowOff>
    </xdr:from>
    <xdr:to>
      <xdr:col>7</xdr:col>
      <xdr:colOff>592263</xdr:colOff>
      <xdr:row>3</xdr:row>
      <xdr:rowOff>66461</xdr:rowOff>
    </xdr:to>
    <xdr:pic>
      <xdr:nvPicPr>
        <xdr:cNvPr id="10" name="Imagen 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5" y="457200"/>
          <a:ext cx="3164013" cy="1807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828749</xdr:colOff>
      <xdr:row>3</xdr:row>
      <xdr:rowOff>40500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8749" cy="612000"/>
        </a:xfrm>
        <a:prstGeom prst="rect">
          <a:avLst/>
        </a:prstGeom>
      </xdr:spPr>
    </xdr:pic>
    <xdr:clientData/>
  </xdr:twoCellAnchor>
  <xdr:twoCellAnchor>
    <xdr:from>
      <xdr:col>2</xdr:col>
      <xdr:colOff>85725</xdr:colOff>
      <xdr:row>7</xdr:row>
      <xdr:rowOff>0</xdr:rowOff>
    </xdr:from>
    <xdr:to>
      <xdr:col>7</xdr:col>
      <xdr:colOff>595313</xdr:colOff>
      <xdr:row>15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59995</xdr:rowOff>
    </xdr:from>
    <xdr:to>
      <xdr:col>1</xdr:col>
      <xdr:colOff>0</xdr:colOff>
      <xdr:row>2</xdr:row>
      <xdr:rowOff>2845</xdr:rowOff>
    </xdr:to>
    <xdr:pic>
      <xdr:nvPicPr>
        <xdr:cNvPr id="2" name="Picture 27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75" y="5999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2</xdr:row>
      <xdr:rowOff>66675</xdr:rowOff>
    </xdr:from>
    <xdr:to>
      <xdr:col>7</xdr:col>
      <xdr:colOff>1306638</xdr:colOff>
      <xdr:row>3</xdr:row>
      <xdr:rowOff>56936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447675"/>
          <a:ext cx="3164013" cy="1807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828749</xdr:colOff>
      <xdr:row>3</xdr:row>
      <xdr:rowOff>40500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828749" cy="612000"/>
        </a:xfrm>
        <a:prstGeom prst="rect">
          <a:avLst/>
        </a:prstGeom>
      </xdr:spPr>
    </xdr:pic>
    <xdr:clientData/>
  </xdr:twoCellAnchor>
  <xdr:twoCellAnchor>
    <xdr:from>
      <xdr:col>6</xdr:col>
      <xdr:colOff>123825</xdr:colOff>
      <xdr:row>7</xdr:row>
      <xdr:rowOff>9525</xdr:rowOff>
    </xdr:from>
    <xdr:to>
      <xdr:col>7</xdr:col>
      <xdr:colOff>1276350</xdr:colOff>
      <xdr:row>15</xdr:row>
      <xdr:rowOff>19050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59995</xdr:rowOff>
    </xdr:from>
    <xdr:to>
      <xdr:col>1</xdr:col>
      <xdr:colOff>0</xdr:colOff>
      <xdr:row>2</xdr:row>
      <xdr:rowOff>2845</xdr:rowOff>
    </xdr:to>
    <xdr:pic>
      <xdr:nvPicPr>
        <xdr:cNvPr id="2" name="Picture 27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3175" y="59995"/>
          <a:ext cx="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723900</xdr:colOff>
      <xdr:row>2</xdr:row>
      <xdr:rowOff>123825</xdr:rowOff>
    </xdr:from>
    <xdr:to>
      <xdr:col>7</xdr:col>
      <xdr:colOff>763713</xdr:colOff>
      <xdr:row>3</xdr:row>
      <xdr:rowOff>114086</xdr:rowOff>
    </xdr:to>
    <xdr:pic>
      <xdr:nvPicPr>
        <xdr:cNvPr id="9" name="Imagen 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5" y="504825"/>
          <a:ext cx="3164013" cy="1807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828749</xdr:colOff>
      <xdr:row>3</xdr:row>
      <xdr:rowOff>40500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828749" cy="612000"/>
        </a:xfrm>
        <a:prstGeom prst="rect">
          <a:avLst/>
        </a:prstGeom>
      </xdr:spPr>
    </xdr:pic>
    <xdr:clientData/>
  </xdr:twoCellAnchor>
  <xdr:twoCellAnchor>
    <xdr:from>
      <xdr:col>3</xdr:col>
      <xdr:colOff>57150</xdr:colOff>
      <xdr:row>6</xdr:row>
      <xdr:rowOff>85725</xdr:rowOff>
    </xdr:from>
    <xdr:to>
      <xdr:col>7</xdr:col>
      <xdr:colOff>790575</xdr:colOff>
      <xdr:row>14</xdr:row>
      <xdr:rowOff>190500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15</xdr:row>
      <xdr:rowOff>15875</xdr:rowOff>
    </xdr:from>
    <xdr:to>
      <xdr:col>9</xdr:col>
      <xdr:colOff>396875</xdr:colOff>
      <xdr:row>31</xdr:row>
      <xdr:rowOff>24104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66675</xdr:colOff>
      <xdr:row>2</xdr:row>
      <xdr:rowOff>85725</xdr:rowOff>
    </xdr:from>
    <xdr:to>
      <xdr:col>9</xdr:col>
      <xdr:colOff>573213</xdr:colOff>
      <xdr:row>3</xdr:row>
      <xdr:rowOff>75986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0" y="466725"/>
          <a:ext cx="3164013" cy="1807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828749</xdr:colOff>
      <xdr:row>3</xdr:row>
      <xdr:rowOff>40500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828749" cy="612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111126</xdr:colOff>
      <xdr:row>15</xdr:row>
      <xdr:rowOff>31750</xdr:rowOff>
    </xdr:from>
    <xdr:to>
      <xdr:col>10</xdr:col>
      <xdr:colOff>0</xdr:colOff>
      <xdr:row>31</xdr:row>
      <xdr:rowOff>79375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66675</xdr:colOff>
      <xdr:row>2</xdr:row>
      <xdr:rowOff>85725</xdr:rowOff>
    </xdr:from>
    <xdr:to>
      <xdr:col>9</xdr:col>
      <xdr:colOff>573213</xdr:colOff>
      <xdr:row>3</xdr:row>
      <xdr:rowOff>75986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0" y="466725"/>
          <a:ext cx="3164013" cy="1807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828749</xdr:colOff>
      <xdr:row>3</xdr:row>
      <xdr:rowOff>40500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828749" cy="61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a774" displayName="Tabla774" ref="A17:H51" totalsRowShown="0" headerRowDxfId="102" dataDxfId="100" headerRowBorderDxfId="101">
  <sortState ref="A19:H50">
    <sortCondition ref="A18:A49"/>
  </sortState>
  <tableColumns count="8">
    <tableColumn id="2" name="Entidad" dataDxfId="99"/>
    <tableColumn id="5" name="2013" dataDxfId="98"/>
    <tableColumn id="6" name="2014" dataDxfId="97"/>
    <tableColumn id="7" name="2015" dataDxfId="96"/>
    <tableColumn id="8" name="2016" dataDxfId="95"/>
    <tableColumn id="10" name="2017" dataDxfId="94"/>
    <tableColumn id="4" name="2018" dataDxfId="93"/>
    <tableColumn id="9" name="Variación 2017-2018" dataDxfId="92">
      <calculatedColumnFormula>IF(Tabla774[[#This Row],[2017]]=0,0,Tabla774[[#This Row],[2018]]/Tabla774[[#This Row],[2017]]-1)</calculatedColumnFormula>
    </tableColumn>
  </tableColumns>
  <tableStyleInfo name="TableStyleLight4" showFirstColumn="0" showLastColumn="0" showRowStripes="1" showColumnStripes="0"/>
</table>
</file>

<file path=xl/tables/table10.xml><?xml version="1.0" encoding="utf-8"?>
<table xmlns="http://schemas.openxmlformats.org/spreadsheetml/2006/main" id="4" name="Tabla23105" displayName="Tabla23105" ref="A8:F15" totalsRowShown="0" headerRowDxfId="33" dataDxfId="31" headerRowBorderDxfId="32">
  <tableColumns count="6">
    <tableColumn id="1" name="Año" dataDxfId="30"/>
    <tableColumn id="2" name="Valor" dataDxfId="29"/>
    <tableColumn id="3" name="Columna1" dataDxfId="28"/>
    <tableColumn id="4" name="Columna2" dataDxfId="27"/>
    <tableColumn id="5" name="Columna3" dataDxfId="26"/>
    <tableColumn id="6" name="Total" dataDxfId="25">
      <calculatedColumnFormula>F44+F47+F48+F49</calculatedColumnFormula>
    </tableColumn>
  </tableColumns>
  <tableStyleInfo name="TableStyleLight4" showFirstColumn="0" showLastColumn="0" showRowStripes="1" showColumnStripes="0"/>
</table>
</file>

<file path=xl/tables/table11.xml><?xml version="1.0" encoding="utf-8"?>
<table xmlns="http://schemas.openxmlformats.org/spreadsheetml/2006/main" id="2" name="Tabla12" displayName="Tabla12" ref="A17:H51" totalsRowShown="0" headerRowDxfId="24" dataDxfId="22" headerRowBorderDxfId="23">
  <sortState ref="A13:H44">
    <sortCondition ref="A18:A49"/>
  </sortState>
  <tableColumns count="8">
    <tableColumn id="2" name="Entidad" dataDxfId="21"/>
    <tableColumn id="4" name="2013" dataDxfId="20"/>
    <tableColumn id="1" name="2014" dataDxfId="19"/>
    <tableColumn id="3" name="2015" dataDxfId="18"/>
    <tableColumn id="5" name="2016" dataDxfId="17"/>
    <tableColumn id="6" name="2017" dataDxfId="16"/>
    <tableColumn id="7" name="2018" dataDxfId="15"/>
    <tableColumn id="8" name="Variación_x000a_2017-2018 (%)" dataDxfId="14">
      <calculatedColumnFormula>IF(Tabla12[[#This Row],[2017]]=0,0,(Tabla12[[#This Row],[2018]]/Tabla12[[#This Row],[2017]]-1)*100)</calculatedColumnFormula>
    </tableColumn>
  </tableColumns>
  <tableStyleInfo name="TableStyleLight4" showFirstColumn="0" showLastColumn="0" showRowStripes="1" showColumnStripes="0"/>
</table>
</file>

<file path=xl/tables/table12.xml><?xml version="1.0" encoding="utf-8"?>
<table xmlns="http://schemas.openxmlformats.org/spreadsheetml/2006/main" id="9" name="Tabla2310" displayName="Tabla2310" ref="A8:C15" totalsRowShown="0" headerRowDxfId="13" dataDxfId="11" headerRowBorderDxfId="12">
  <tableColumns count="3">
    <tableColumn id="1" name="Año" dataDxfId="10"/>
    <tableColumn id="2" name="Columna1" dataDxfId="9"/>
    <tableColumn id="3" name="Valor" dataDxfId="8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id="10" name="Tabla2311" displayName="Tabla2311" ref="A8:B15" totalsRowShown="0" headerRowDxfId="91" dataDxfId="90">
  <tableColumns count="2">
    <tableColumn id="1" name="Año" dataDxfId="89"/>
    <tableColumn id="2" name="Valor" dataDxfId="88"/>
  </tableColumns>
  <tableStyleInfo name="TableStyleLight4" showFirstColumn="0" showLastColumn="0" showRowStripes="1" showColumnStripes="0"/>
</table>
</file>

<file path=xl/tables/table3.xml><?xml version="1.0" encoding="utf-8"?>
<table xmlns="http://schemas.openxmlformats.org/spreadsheetml/2006/main" id="13" name="Tabla77414" displayName="Tabla77414" ref="A17:H51" totalsRowShown="0" headerRowDxfId="87" dataDxfId="86">
  <sortState ref="A19:H50">
    <sortCondition ref="A18:A49"/>
  </sortState>
  <tableColumns count="8">
    <tableColumn id="2" name="Entidad" dataDxfId="85"/>
    <tableColumn id="5" name="2013" dataDxfId="84"/>
    <tableColumn id="6" name="2014" dataDxfId="83"/>
    <tableColumn id="7" name="2015" dataDxfId="82"/>
    <tableColumn id="8" name="2016" dataDxfId="81"/>
    <tableColumn id="10" name="2017" dataDxfId="80"/>
    <tableColumn id="4" name="2018" dataDxfId="79"/>
    <tableColumn id="9" name="Variación 2017-2018 (%)" dataDxfId="78" dataCellStyle="Porcentaje">
      <calculatedColumnFormula>(Tabla77414[[#This Row],[2018]]/Tabla77414[[#This Row],[2017]]-1)*100</calculatedColumnFormula>
    </tableColumn>
  </tableColumns>
  <tableStyleInfo name="TableStyleLight4" showFirstColumn="0" showLastColumn="0" showRowStripes="1" showColumnStripes="0"/>
</table>
</file>

<file path=xl/tables/table4.xml><?xml version="1.0" encoding="utf-8"?>
<table xmlns="http://schemas.openxmlformats.org/spreadsheetml/2006/main" id="14" name="Tabla231115" displayName="Tabla231115" ref="A8:B15" totalsRowShown="0" headerRowDxfId="77" dataDxfId="76">
  <tableColumns count="2">
    <tableColumn id="1" name="Año" dataDxfId="75"/>
    <tableColumn id="2" name="Valor (%)" dataDxfId="74"/>
  </tableColumns>
  <tableStyleInfo name="TableStyleLight4" showFirstColumn="0" showLastColumn="0" showRowStripes="1" showColumnStripes="0"/>
</table>
</file>

<file path=xl/tables/table5.xml><?xml version="1.0" encoding="utf-8"?>
<table xmlns="http://schemas.openxmlformats.org/spreadsheetml/2006/main" id="5" name="Tabla774146" displayName="Tabla774146" ref="A17:H51" totalsRowShown="0" headerRowDxfId="73" dataDxfId="72">
  <sortState ref="A18:H49">
    <sortCondition ref="A18:A49"/>
  </sortState>
  <tableColumns count="8">
    <tableColumn id="2" name="Entidad" dataDxfId="71"/>
    <tableColumn id="5" name="2013" dataDxfId="70"/>
    <tableColumn id="6" name="2014" dataDxfId="69"/>
    <tableColumn id="7" name="2015" dataDxfId="68"/>
    <tableColumn id="8" name="2016" dataDxfId="67"/>
    <tableColumn id="10" name="2017" dataDxfId="66"/>
    <tableColumn id="4" name="2018" dataDxfId="65"/>
    <tableColumn id="9" name="Variación 2017-2018 (%)" dataDxfId="64">
      <calculatedColumnFormula>IF(Tabla774146[[#This Row],[2017]]=0,0,(Tabla774146[[#This Row],[2018]]/Tabla774146[[#This Row],[2017]]-1)*100)</calculatedColumnFormula>
    </tableColumn>
  </tableColumns>
  <tableStyleInfo name="TableStyleLight4" showFirstColumn="0" showLastColumn="0" showRowStripes="1" showColumnStripes="0"/>
</table>
</file>

<file path=xl/tables/table6.xml><?xml version="1.0" encoding="utf-8"?>
<table xmlns="http://schemas.openxmlformats.org/spreadsheetml/2006/main" id="8" name="Tabla2311159" displayName="Tabla2311159" ref="A8:B15" totalsRowShown="0" headerRowDxfId="63" dataDxfId="62">
  <tableColumns count="2">
    <tableColumn id="1" name="Año" dataDxfId="61"/>
    <tableColumn id="2" name="Valor" dataDxfId="60"/>
  </tableColumns>
  <tableStyleInfo name="TableStyleLight4" showFirstColumn="0" showLastColumn="0" showRowStripes="1" showColumnStripes="0"/>
</table>
</file>

<file path=xl/tables/table7.xml><?xml version="1.0" encoding="utf-8"?>
<table xmlns="http://schemas.openxmlformats.org/spreadsheetml/2006/main" id="6" name="Tabla13538" displayName="Tabla13538" ref="A17:H25" headerRowDxfId="59" dataDxfId="58" totalsRowDxfId="57">
  <sortState ref="A21:K52">
    <sortCondition ref="A18:A50"/>
  </sortState>
  <tableColumns count="8">
    <tableColumn id="2" name="Entidad" dataDxfId="56"/>
    <tableColumn id="4" name="2013" dataDxfId="55"/>
    <tableColumn id="5" name="2014" dataDxfId="54"/>
    <tableColumn id="6" name="2015" dataDxfId="53"/>
    <tableColumn id="7" name="2016" dataDxfId="52"/>
    <tableColumn id="8" name="2017" dataDxfId="51"/>
    <tableColumn id="3" name="2018" dataDxfId="50"/>
    <tableColumn id="9" name="Variación 2016-2017 (%)" dataDxfId="49">
      <calculatedColumnFormula>(Tabla13538[[#This Row],[2018]]/Tabla13538[[#This Row],[2017]]-1)*100</calculatedColumnFormula>
    </tableColumn>
  </tableColumns>
  <tableStyleInfo name="TableStyleLight4" showFirstColumn="0" showLastColumn="0" showRowStripes="1" showColumnStripes="0"/>
</table>
</file>

<file path=xl/tables/table8.xml><?xml version="1.0" encoding="utf-8"?>
<table xmlns="http://schemas.openxmlformats.org/spreadsheetml/2006/main" id="7" name="Tabla153639" displayName="Tabla153639" ref="A8:B15" totalsRowShown="0" headerRowDxfId="48" dataDxfId="47">
  <tableColumns count="2">
    <tableColumn id="1" name="Año" dataDxfId="46"/>
    <tableColumn id="2" name="Valor" dataDxfId="45"/>
  </tableColumns>
  <tableStyleInfo name="TableStyleLight4" showFirstColumn="0" showLastColumn="0" showRowStripes="1" showColumnStripes="0"/>
</table>
</file>

<file path=xl/tables/table9.xml><?xml version="1.0" encoding="utf-8"?>
<table xmlns="http://schemas.openxmlformats.org/spreadsheetml/2006/main" id="1" name="Tabla122" displayName="Tabla122" ref="A17:H53" totalsRowShown="0" headerRowDxfId="44" dataDxfId="42" headerRowBorderDxfId="43">
  <sortState ref="A18:H49">
    <sortCondition ref="A18:A49"/>
  </sortState>
  <tableColumns count="8">
    <tableColumn id="2" name="Entidad" dataDxfId="41"/>
    <tableColumn id="4" name="2013" dataDxfId="40"/>
    <tableColumn id="1" name="2014" dataDxfId="39"/>
    <tableColumn id="3" name="2015" dataDxfId="38"/>
    <tableColumn id="5" name="2016" dataDxfId="37"/>
    <tableColumn id="6" name="2017" dataDxfId="36"/>
    <tableColumn id="7" name="2018" dataDxfId="35"/>
    <tableColumn id="8" name="Variación 2017-2018 (%)" dataDxfId="34">
      <calculatedColumnFormula>IF(F18=0,0,(G18/F18-1)*100)</calculatedColumnFormula>
    </tableColumn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0"/>
  <sheetViews>
    <sheetView showGridLines="0" showWhiteSpace="0" zoomScaleNormal="100" zoomScaleSheetLayoutView="89" zoomScalePageLayoutView="75" workbookViewId="0">
      <selection activeCell="E25" sqref="E25"/>
    </sheetView>
  </sheetViews>
  <sheetFormatPr baseColWidth="10" defaultRowHeight="12.75" x14ac:dyDescent="0.2"/>
  <cols>
    <col min="1" max="1" width="6.42578125" style="51" customWidth="1"/>
    <col min="2" max="2" width="40.7109375" style="51" customWidth="1"/>
    <col min="3" max="4" width="12.7109375" style="51" customWidth="1"/>
    <col min="5" max="5" width="10.7109375" style="51" customWidth="1"/>
    <col min="6" max="16384" width="11.42578125" style="51"/>
  </cols>
  <sheetData>
    <row r="1" spans="1:5" ht="15.75" customHeight="1" x14ac:dyDescent="0.2"/>
    <row r="2" spans="1:5" ht="15.75" customHeight="1" x14ac:dyDescent="0.2"/>
    <row r="3" spans="1:5" ht="15.75" customHeight="1" x14ac:dyDescent="0.2"/>
    <row r="4" spans="1:5" ht="15.75" customHeight="1" x14ac:dyDescent="0.2"/>
    <row r="5" spans="1:5" s="52" customFormat="1" ht="6" customHeight="1" x14ac:dyDescent="0.25">
      <c r="B5" s="53"/>
      <c r="C5" s="53"/>
      <c r="D5" s="53"/>
      <c r="E5" s="53"/>
    </row>
    <row r="6" spans="1:5" ht="22.5" customHeight="1" x14ac:dyDescent="0.2">
      <c r="A6" s="204" t="s">
        <v>101</v>
      </c>
      <c r="B6" s="204"/>
      <c r="C6" s="204"/>
      <c r="D6" s="204"/>
      <c r="E6" s="204"/>
    </row>
    <row r="7" spans="1:5" ht="20.25" customHeight="1" x14ac:dyDescent="0.2">
      <c r="A7" s="205" t="s">
        <v>100</v>
      </c>
      <c r="B7" s="205"/>
      <c r="C7" s="205"/>
      <c r="D7" s="205"/>
      <c r="E7" s="205"/>
    </row>
    <row r="8" spans="1:5" ht="20.100000000000001" customHeight="1" x14ac:dyDescent="0.2">
      <c r="A8" s="206" t="s">
        <v>95</v>
      </c>
      <c r="B8" s="206"/>
      <c r="C8" s="206"/>
      <c r="D8" s="206"/>
      <c r="E8" s="206"/>
    </row>
    <row r="9" spans="1:5" ht="7.5" customHeight="1" x14ac:dyDescent="0.2">
      <c r="A9" s="55"/>
      <c r="B9" s="56"/>
      <c r="C9" s="56"/>
      <c r="D9" s="57"/>
      <c r="E9" s="57"/>
    </row>
    <row r="10" spans="1:5" s="119" customFormat="1" ht="20.100000000000001" customHeight="1" x14ac:dyDescent="0.25">
      <c r="A10" s="169" t="s">
        <v>30</v>
      </c>
      <c r="B10" s="169" t="s">
        <v>31</v>
      </c>
      <c r="C10" s="169">
        <v>2017</v>
      </c>
      <c r="D10" s="169">
        <v>2018</v>
      </c>
      <c r="E10" s="168" t="s">
        <v>99</v>
      </c>
    </row>
    <row r="11" spans="1:5" ht="5.25" customHeight="1" x14ac:dyDescent="0.2">
      <c r="A11" s="171"/>
      <c r="B11" s="172"/>
      <c r="C11" s="173"/>
      <c r="D11" s="173"/>
      <c r="E11" s="173"/>
    </row>
    <row r="12" spans="1:5" ht="30" customHeight="1" x14ac:dyDescent="0.2">
      <c r="A12" s="115">
        <v>1</v>
      </c>
      <c r="B12" s="116" t="s">
        <v>103</v>
      </c>
      <c r="C12" s="170">
        <f>BECAS!B13</f>
        <v>4.7</v>
      </c>
      <c r="D12" s="170">
        <f>BECAS!B14</f>
        <v>5.2</v>
      </c>
      <c r="E12" s="187">
        <f>D12/C12-1</f>
        <v>0.1063829787234043</v>
      </c>
    </row>
    <row r="13" spans="1:5" ht="30" customHeight="1" x14ac:dyDescent="0.2">
      <c r="A13" s="21">
        <v>2</v>
      </c>
      <c r="B13" s="22" t="s">
        <v>32</v>
      </c>
      <c r="C13" s="23">
        <f>Tabla2311159[[#This Row],[Valor]]</f>
        <v>58217</v>
      </c>
      <c r="D13" s="23">
        <f>CAP!B14</f>
        <v>47444</v>
      </c>
      <c r="E13" s="188">
        <f>D13/C13-1</f>
        <v>-0.18504904065822703</v>
      </c>
    </row>
    <row r="14" spans="1:5" ht="30" customHeight="1" x14ac:dyDescent="0.2">
      <c r="A14" s="115">
        <v>3</v>
      </c>
      <c r="B14" s="116" t="s">
        <v>102</v>
      </c>
      <c r="C14" s="121">
        <f>'SERV-TEC'!B13</f>
        <v>7369</v>
      </c>
      <c r="D14" s="122">
        <f>Tabla153639[[#This Row],[Valor]]</f>
        <v>11712</v>
      </c>
      <c r="E14" s="187">
        <f>D14/C14-1</f>
        <v>0.58936083593431943</v>
      </c>
    </row>
    <row r="15" spans="1:5" ht="30" customHeight="1" x14ac:dyDescent="0.2">
      <c r="A15" s="21">
        <v>4</v>
      </c>
      <c r="B15" s="22" t="s">
        <v>96</v>
      </c>
      <c r="C15" s="118">
        <f>CERT!F13</f>
        <v>56526</v>
      </c>
      <c r="D15" s="23">
        <f>CERT!F14</f>
        <v>69287</v>
      </c>
      <c r="E15" s="188">
        <f>D15/C15-1</f>
        <v>0.22575452004387353</v>
      </c>
    </row>
    <row r="16" spans="1:5" ht="30" customHeight="1" x14ac:dyDescent="0.2">
      <c r="A16" s="115">
        <v>5</v>
      </c>
      <c r="B16" s="116" t="s">
        <v>98</v>
      </c>
      <c r="C16" s="199">
        <f>'B-EXT'!C13</f>
        <v>6.3</v>
      </c>
      <c r="D16" s="170">
        <f>'B-EXT'!C14</f>
        <v>4.91</v>
      </c>
      <c r="E16" s="187">
        <f>D16/C16-1</f>
        <v>-0.22063492063492063</v>
      </c>
    </row>
    <row r="17" spans="1:5" ht="4.5" customHeight="1" x14ac:dyDescent="0.2">
      <c r="A17" s="40"/>
      <c r="B17" s="41"/>
      <c r="C17" s="41"/>
      <c r="D17" s="42"/>
      <c r="E17" s="40"/>
    </row>
    <row r="18" spans="1:5" ht="20.100000000000001" customHeight="1" x14ac:dyDescent="0.2">
      <c r="A18" s="206" t="s">
        <v>120</v>
      </c>
      <c r="B18" s="206"/>
      <c r="C18" s="206"/>
      <c r="D18" s="206"/>
      <c r="E18" s="206"/>
    </row>
    <row r="19" spans="1:5" ht="7.5" customHeight="1" x14ac:dyDescent="0.2">
      <c r="A19" s="55"/>
      <c r="B19" s="56"/>
      <c r="C19" s="56"/>
      <c r="D19" s="57"/>
      <c r="E19" s="57"/>
    </row>
    <row r="20" spans="1:5" ht="20.100000000000001" customHeight="1" x14ac:dyDescent="0.2">
      <c r="A20" s="168" t="s">
        <v>30</v>
      </c>
      <c r="B20" s="168" t="s">
        <v>31</v>
      </c>
      <c r="C20" s="168">
        <v>2017</v>
      </c>
      <c r="D20" s="168">
        <v>2018</v>
      </c>
      <c r="E20" s="168" t="s">
        <v>99</v>
      </c>
    </row>
    <row r="21" spans="1:5" ht="36" customHeight="1" x14ac:dyDescent="0.2">
      <c r="A21" s="112">
        <v>1</v>
      </c>
      <c r="B21" s="113" t="s">
        <v>86</v>
      </c>
      <c r="C21" s="114">
        <f>'C-PSP'!F14</f>
        <v>24.903019761972168</v>
      </c>
      <c r="D21" s="114">
        <f>'C-PSP'!G14</f>
        <v>25.582583979944655</v>
      </c>
      <c r="E21" s="188">
        <f>(D21-C21)/C21</f>
        <v>2.7288426241792851E-2</v>
      </c>
    </row>
    <row r="22" spans="1:5" ht="36" customHeight="1" x14ac:dyDescent="0.2">
      <c r="A22" s="115">
        <v>2</v>
      </c>
      <c r="B22" s="116" t="s">
        <v>87</v>
      </c>
      <c r="C22" s="117">
        <f>EPRT!F14</f>
        <v>99.244602175191204</v>
      </c>
      <c r="D22" s="117">
        <f>EPRT!G14</f>
        <v>98.91686570291327</v>
      </c>
      <c r="E22" s="187">
        <f t="shared" ref="E22:E28" si="0">D22/C22-1</f>
        <v>-3.3023103029764522E-3</v>
      </c>
    </row>
    <row r="23" spans="1:5" ht="36" customHeight="1" x14ac:dyDescent="0.2">
      <c r="A23" s="112">
        <v>3</v>
      </c>
      <c r="B23" s="113" t="s">
        <v>88</v>
      </c>
      <c r="C23" s="120">
        <f>EPR!F14</f>
        <v>100</v>
      </c>
      <c r="D23" s="120">
        <f>EPR!G14</f>
        <v>100</v>
      </c>
      <c r="E23" s="188">
        <f t="shared" si="0"/>
        <v>0</v>
      </c>
    </row>
    <row r="24" spans="1:5" ht="36" customHeight="1" x14ac:dyDescent="0.2">
      <c r="A24" s="115">
        <v>4</v>
      </c>
      <c r="B24" s="116" t="s">
        <v>89</v>
      </c>
      <c r="C24" s="117">
        <f>EGC!F14</f>
        <v>99.244602175191204</v>
      </c>
      <c r="D24" s="117">
        <f>EGC!G14</f>
        <v>98.916828345637754</v>
      </c>
      <c r="E24" s="187">
        <f t="shared" si="0"/>
        <v>-3.3026867191713327E-3</v>
      </c>
    </row>
    <row r="25" spans="1:5" ht="36" customHeight="1" x14ac:dyDescent="0.2">
      <c r="A25" s="112">
        <v>5</v>
      </c>
      <c r="B25" s="113" t="s">
        <v>90</v>
      </c>
      <c r="C25" s="120">
        <f>EGI!F14</f>
        <v>0</v>
      </c>
      <c r="D25" s="120">
        <f>EGI!G14</f>
        <v>100</v>
      </c>
      <c r="E25" s="202">
        <v>1</v>
      </c>
    </row>
    <row r="26" spans="1:5" ht="36" customHeight="1" x14ac:dyDescent="0.2">
      <c r="A26" s="115">
        <v>6</v>
      </c>
      <c r="B26" s="116" t="s">
        <v>91</v>
      </c>
      <c r="C26" s="201">
        <f>AUTOF!F14</f>
        <v>1.4881957583321237</v>
      </c>
      <c r="D26" s="201">
        <f>AUTOF!G14</f>
        <v>1.4040816055719811</v>
      </c>
      <c r="E26" s="187">
        <f>D26/C26-1</f>
        <v>-5.6520892691168778E-2</v>
      </c>
    </row>
    <row r="27" spans="1:5" ht="36" customHeight="1" x14ac:dyDescent="0.2">
      <c r="A27" s="112">
        <v>7</v>
      </c>
      <c r="B27" s="113" t="s">
        <v>92</v>
      </c>
      <c r="C27" s="114">
        <f>CAIP!F14</f>
        <v>123.28350778396685</v>
      </c>
      <c r="D27" s="114">
        <f>CAIP!G14</f>
        <v>110.01335736258588</v>
      </c>
      <c r="E27" s="188">
        <f t="shared" si="0"/>
        <v>-0.10763929952929818</v>
      </c>
    </row>
    <row r="28" spans="1:5" ht="36" customHeight="1" x14ac:dyDescent="0.2">
      <c r="A28" s="115">
        <v>8</v>
      </c>
      <c r="B28" s="116" t="s">
        <v>93</v>
      </c>
      <c r="C28" s="117">
        <f>CNPR!F14</f>
        <v>99.244602175191204</v>
      </c>
      <c r="D28" s="117">
        <f>CNPR!G14</f>
        <v>98.91686570291327</v>
      </c>
      <c r="E28" s="187">
        <f t="shared" si="0"/>
        <v>-3.3023103029764522E-3</v>
      </c>
    </row>
    <row r="29" spans="1:5" ht="24.95" customHeight="1" x14ac:dyDescent="0.2">
      <c r="A29" s="54"/>
      <c r="B29" s="55"/>
      <c r="C29" s="55"/>
      <c r="D29" s="54"/>
      <c r="E29" s="54"/>
    </row>
    <row r="30" spans="1:5" ht="24.95" customHeight="1" x14ac:dyDescent="0.2">
      <c r="A30" s="54"/>
      <c r="B30" s="54"/>
      <c r="C30" s="54"/>
      <c r="D30" s="54"/>
      <c r="E30" s="54"/>
    </row>
    <row r="31" spans="1:5" ht="24.95" customHeight="1" x14ac:dyDescent="0.2">
      <c r="A31" s="54"/>
      <c r="B31" s="54"/>
      <c r="C31" s="54"/>
      <c r="D31" s="54"/>
      <c r="E31" s="54"/>
    </row>
    <row r="32" spans="1:5" ht="24.95" customHeight="1" x14ac:dyDescent="0.2">
      <c r="A32" s="54"/>
      <c r="B32" s="54"/>
      <c r="C32" s="54"/>
      <c r="D32" s="54"/>
      <c r="E32" s="54"/>
    </row>
    <row r="33" spans="1:5" ht="24.95" customHeight="1" x14ac:dyDescent="0.2">
      <c r="A33" s="54"/>
      <c r="B33" s="54"/>
      <c r="C33" s="54"/>
      <c r="D33" s="54"/>
      <c r="E33" s="54"/>
    </row>
    <row r="34" spans="1:5" ht="24.95" customHeight="1" x14ac:dyDescent="0.2">
      <c r="A34" s="54"/>
      <c r="B34" s="54"/>
      <c r="C34" s="54"/>
      <c r="D34" s="54"/>
      <c r="E34" s="54"/>
    </row>
    <row r="35" spans="1:5" ht="24.95" customHeight="1" x14ac:dyDescent="0.2">
      <c r="A35" s="54"/>
      <c r="B35" s="54"/>
      <c r="C35" s="54"/>
      <c r="D35" s="54"/>
      <c r="E35" s="54"/>
    </row>
    <row r="36" spans="1:5" ht="24.95" customHeight="1" x14ac:dyDescent="0.2">
      <c r="A36" s="54"/>
      <c r="B36" s="54"/>
      <c r="C36" s="54"/>
      <c r="D36" s="54"/>
      <c r="E36" s="54"/>
    </row>
    <row r="37" spans="1:5" ht="24.95" customHeight="1" x14ac:dyDescent="0.2">
      <c r="A37" s="54"/>
      <c r="B37" s="54"/>
      <c r="C37" s="54"/>
      <c r="D37" s="54"/>
      <c r="E37" s="54"/>
    </row>
    <row r="38" spans="1:5" ht="24.95" customHeight="1" x14ac:dyDescent="0.2">
      <c r="A38" s="54"/>
      <c r="B38" s="54"/>
      <c r="C38" s="54"/>
      <c r="D38" s="54"/>
      <c r="E38" s="54"/>
    </row>
    <row r="39" spans="1:5" ht="24.95" customHeight="1" x14ac:dyDescent="0.2">
      <c r="A39" s="54"/>
      <c r="B39" s="54"/>
      <c r="C39" s="54"/>
      <c r="D39" s="54"/>
      <c r="E39" s="54"/>
    </row>
    <row r="40" spans="1:5" ht="24.95" customHeight="1" x14ac:dyDescent="0.2">
      <c r="A40" s="54"/>
      <c r="B40" s="54"/>
      <c r="C40" s="54"/>
      <c r="D40" s="54"/>
      <c r="E40" s="54"/>
    </row>
    <row r="41" spans="1:5" ht="24.95" customHeight="1" x14ac:dyDescent="0.2">
      <c r="A41" s="54"/>
      <c r="B41" s="54"/>
      <c r="C41" s="54"/>
      <c r="D41" s="54"/>
      <c r="E41" s="54"/>
    </row>
    <row r="42" spans="1:5" ht="24.95" customHeight="1" x14ac:dyDescent="0.2">
      <c r="A42" s="54"/>
      <c r="B42" s="54"/>
      <c r="C42" s="54"/>
      <c r="D42" s="54"/>
      <c r="E42" s="54"/>
    </row>
    <row r="43" spans="1:5" ht="24.95" customHeight="1" x14ac:dyDescent="0.2">
      <c r="A43" s="54"/>
      <c r="B43" s="54"/>
      <c r="C43" s="54"/>
      <c r="D43" s="54"/>
      <c r="E43" s="54"/>
    </row>
    <row r="44" spans="1:5" ht="24.95" customHeight="1" x14ac:dyDescent="0.2">
      <c r="A44" s="54"/>
      <c r="B44" s="54"/>
      <c r="C44" s="54"/>
      <c r="D44" s="54"/>
      <c r="E44" s="54"/>
    </row>
    <row r="45" spans="1:5" ht="24.95" customHeight="1" x14ac:dyDescent="0.2">
      <c r="A45" s="54"/>
      <c r="B45" s="54"/>
      <c r="C45" s="54"/>
      <c r="D45" s="54"/>
      <c r="E45" s="54"/>
    </row>
    <row r="46" spans="1:5" ht="24.95" customHeight="1" x14ac:dyDescent="0.2">
      <c r="A46" s="54"/>
      <c r="B46" s="54"/>
      <c r="C46" s="54"/>
      <c r="D46" s="54"/>
      <c r="E46" s="54"/>
    </row>
    <row r="47" spans="1:5" ht="24.95" customHeight="1" x14ac:dyDescent="0.2">
      <c r="A47" s="54"/>
      <c r="B47" s="54"/>
      <c r="C47" s="54"/>
      <c r="D47" s="54"/>
      <c r="E47" s="54"/>
    </row>
    <row r="48" spans="1:5" ht="24.95" customHeight="1" x14ac:dyDescent="0.2">
      <c r="A48" s="54"/>
      <c r="B48" s="54"/>
      <c r="C48" s="54"/>
      <c r="D48" s="54"/>
      <c r="E48" s="54"/>
    </row>
    <row r="49" spans="1:5" ht="24.95" customHeight="1" x14ac:dyDescent="0.2">
      <c r="A49" s="54"/>
      <c r="B49" s="54"/>
      <c r="C49" s="54"/>
      <c r="D49" s="54"/>
      <c r="E49" s="54"/>
    </row>
    <row r="50" spans="1:5" ht="24.95" customHeight="1" x14ac:dyDescent="0.2">
      <c r="A50" s="54"/>
      <c r="B50" s="54"/>
      <c r="C50" s="54"/>
      <c r="D50" s="54"/>
      <c r="E50" s="54"/>
    </row>
    <row r="51" spans="1:5" ht="24.95" customHeight="1" x14ac:dyDescent="0.2">
      <c r="A51" s="54"/>
      <c r="B51" s="54"/>
      <c r="C51" s="54"/>
      <c r="D51" s="54"/>
      <c r="E51" s="54"/>
    </row>
    <row r="52" spans="1:5" ht="24.95" customHeight="1" x14ac:dyDescent="0.2">
      <c r="A52" s="54"/>
      <c r="B52" s="54"/>
      <c r="C52" s="54"/>
      <c r="D52" s="54"/>
      <c r="E52" s="54"/>
    </row>
    <row r="53" spans="1:5" ht="24.95" customHeight="1" x14ac:dyDescent="0.2">
      <c r="A53" s="54"/>
      <c r="B53" s="54"/>
      <c r="C53" s="54"/>
      <c r="D53" s="54"/>
      <c r="E53" s="54"/>
    </row>
    <row r="54" spans="1:5" ht="24.95" customHeight="1" x14ac:dyDescent="0.2">
      <c r="A54" s="54"/>
      <c r="B54" s="54"/>
      <c r="C54" s="54"/>
      <c r="D54" s="54"/>
      <c r="E54" s="54"/>
    </row>
    <row r="55" spans="1:5" ht="24.95" customHeight="1" x14ac:dyDescent="0.2">
      <c r="A55" s="54"/>
      <c r="B55" s="54"/>
      <c r="C55" s="54"/>
      <c r="D55" s="54"/>
      <c r="E55" s="54"/>
    </row>
    <row r="56" spans="1:5" ht="24.95" customHeight="1" x14ac:dyDescent="0.2">
      <c r="A56" s="54"/>
      <c r="B56" s="54"/>
      <c r="C56" s="54"/>
      <c r="D56" s="54"/>
      <c r="E56" s="54"/>
    </row>
    <row r="57" spans="1:5" ht="24.95" customHeight="1" x14ac:dyDescent="0.2">
      <c r="A57" s="54"/>
      <c r="B57" s="54"/>
      <c r="C57" s="54"/>
      <c r="D57" s="54"/>
      <c r="E57" s="54"/>
    </row>
    <row r="58" spans="1:5" ht="24.95" customHeight="1" x14ac:dyDescent="0.2">
      <c r="A58" s="54"/>
      <c r="B58" s="54"/>
      <c r="C58" s="54"/>
      <c r="D58" s="54"/>
      <c r="E58" s="54"/>
    </row>
    <row r="59" spans="1:5" ht="24.95" customHeight="1" x14ac:dyDescent="0.2">
      <c r="A59" s="54"/>
      <c r="B59" s="54"/>
      <c r="C59" s="54"/>
      <c r="D59" s="54"/>
      <c r="E59" s="54"/>
    </row>
    <row r="60" spans="1:5" ht="24.95" customHeight="1" x14ac:dyDescent="0.2">
      <c r="A60" s="54"/>
      <c r="B60" s="54"/>
      <c r="C60" s="54"/>
      <c r="D60" s="54"/>
      <c r="E60" s="54"/>
    </row>
    <row r="61" spans="1:5" ht="24.95" customHeight="1" x14ac:dyDescent="0.2">
      <c r="A61" s="54"/>
      <c r="B61" s="54"/>
      <c r="C61" s="54"/>
      <c r="D61" s="54"/>
      <c r="E61" s="54"/>
    </row>
    <row r="62" spans="1:5" ht="24.95" customHeight="1" x14ac:dyDescent="0.2">
      <c r="A62" s="54"/>
      <c r="B62" s="54"/>
      <c r="C62" s="54"/>
      <c r="D62" s="54"/>
      <c r="E62" s="54"/>
    </row>
    <row r="63" spans="1:5" ht="24.95" customHeight="1" x14ac:dyDescent="0.2">
      <c r="A63" s="54"/>
      <c r="B63" s="54"/>
      <c r="C63" s="54"/>
      <c r="D63" s="54"/>
      <c r="E63" s="54"/>
    </row>
    <row r="64" spans="1:5" ht="24.95" customHeight="1" x14ac:dyDescent="0.2">
      <c r="A64" s="54"/>
      <c r="B64" s="54"/>
      <c r="C64" s="54"/>
      <c r="D64" s="54"/>
      <c r="E64" s="54"/>
    </row>
    <row r="65" spans="1:5" ht="24.95" customHeight="1" x14ac:dyDescent="0.2">
      <c r="A65" s="54"/>
      <c r="B65" s="54"/>
      <c r="C65" s="54"/>
      <c r="D65" s="54"/>
      <c r="E65" s="54"/>
    </row>
    <row r="66" spans="1:5" ht="24.95" customHeight="1" x14ac:dyDescent="0.2">
      <c r="A66" s="54"/>
      <c r="B66" s="54"/>
      <c r="C66" s="54"/>
      <c r="D66" s="54"/>
      <c r="E66" s="54"/>
    </row>
    <row r="67" spans="1:5" ht="24.95" customHeight="1" x14ac:dyDescent="0.2">
      <c r="A67" s="54"/>
      <c r="B67" s="54"/>
      <c r="C67" s="54"/>
      <c r="D67" s="54"/>
      <c r="E67" s="54"/>
    </row>
    <row r="68" spans="1:5" ht="24.95" customHeight="1" x14ac:dyDescent="0.2">
      <c r="A68" s="54"/>
      <c r="B68" s="54"/>
      <c r="C68" s="54"/>
      <c r="D68" s="54"/>
      <c r="E68" s="54"/>
    </row>
    <row r="69" spans="1:5" ht="24.95" customHeight="1" x14ac:dyDescent="0.2">
      <c r="A69" s="54"/>
      <c r="B69" s="54"/>
      <c r="C69" s="54"/>
      <c r="D69" s="54"/>
      <c r="E69" s="54"/>
    </row>
    <row r="70" spans="1:5" ht="24.95" customHeight="1" x14ac:dyDescent="0.2">
      <c r="A70" s="54"/>
      <c r="B70" s="54"/>
      <c r="C70" s="54"/>
      <c r="D70" s="54"/>
      <c r="E70" s="54"/>
    </row>
    <row r="71" spans="1:5" ht="24.95" customHeight="1" x14ac:dyDescent="0.2">
      <c r="A71" s="54"/>
      <c r="B71" s="54"/>
      <c r="C71" s="54"/>
      <c r="D71" s="54"/>
      <c r="E71" s="54"/>
    </row>
    <row r="72" spans="1:5" ht="11.25" customHeight="1" x14ac:dyDescent="0.2">
      <c r="A72" s="54"/>
      <c r="B72" s="54"/>
      <c r="C72" s="54"/>
      <c r="D72" s="54"/>
      <c r="E72" s="54"/>
    </row>
    <row r="73" spans="1:5" ht="11.25" customHeight="1" x14ac:dyDescent="0.2">
      <c r="A73" s="54"/>
      <c r="B73" s="54"/>
      <c r="C73" s="54"/>
      <c r="D73" s="54"/>
      <c r="E73" s="54"/>
    </row>
    <row r="74" spans="1:5" ht="11.25" customHeight="1" x14ac:dyDescent="0.2">
      <c r="A74" s="54"/>
      <c r="B74" s="54"/>
      <c r="C74" s="54"/>
      <c r="D74" s="54"/>
      <c r="E74" s="54"/>
    </row>
    <row r="75" spans="1:5" ht="11.25" customHeight="1" x14ac:dyDescent="0.2">
      <c r="A75" s="54"/>
      <c r="B75" s="54"/>
      <c r="C75" s="54"/>
      <c r="D75" s="54"/>
      <c r="E75" s="54"/>
    </row>
    <row r="76" spans="1:5" ht="11.25" customHeight="1" x14ac:dyDescent="0.2">
      <c r="A76" s="54"/>
      <c r="B76" s="54"/>
      <c r="C76" s="54"/>
      <c r="D76" s="54"/>
      <c r="E76" s="54"/>
    </row>
    <row r="77" spans="1:5" ht="11.25" customHeight="1" x14ac:dyDescent="0.2">
      <c r="A77" s="54"/>
      <c r="B77" s="54"/>
      <c r="C77" s="54"/>
      <c r="D77" s="54"/>
      <c r="E77" s="54"/>
    </row>
    <row r="78" spans="1:5" ht="15" x14ac:dyDescent="0.2">
      <c r="A78" s="54"/>
      <c r="B78" s="54"/>
      <c r="C78" s="54"/>
      <c r="D78" s="54"/>
      <c r="E78" s="54"/>
    </row>
    <row r="79" spans="1:5" ht="15" x14ac:dyDescent="0.2">
      <c r="A79" s="54"/>
      <c r="B79" s="54"/>
      <c r="C79" s="54"/>
      <c r="D79" s="54"/>
      <c r="E79" s="54"/>
    </row>
    <row r="80" spans="1:5" ht="15" x14ac:dyDescent="0.2">
      <c r="A80" s="54"/>
      <c r="B80" s="54"/>
      <c r="C80" s="54"/>
      <c r="D80" s="54"/>
      <c r="E80" s="54"/>
    </row>
    <row r="81" spans="1:5" ht="15" x14ac:dyDescent="0.2">
      <c r="A81" s="54"/>
      <c r="B81" s="54"/>
      <c r="C81" s="54"/>
      <c r="D81" s="54"/>
      <c r="E81" s="54"/>
    </row>
    <row r="82" spans="1:5" ht="15" x14ac:dyDescent="0.2">
      <c r="A82" s="54"/>
      <c r="B82" s="54"/>
      <c r="C82" s="54"/>
      <c r="D82" s="54"/>
      <c r="E82" s="54"/>
    </row>
    <row r="83" spans="1:5" ht="15" x14ac:dyDescent="0.2">
      <c r="A83" s="54"/>
      <c r="B83" s="54"/>
      <c r="C83" s="54"/>
      <c r="D83" s="54"/>
      <c r="E83" s="54"/>
    </row>
    <row r="84" spans="1:5" ht="15" x14ac:dyDescent="0.2">
      <c r="A84" s="54"/>
      <c r="B84" s="54"/>
      <c r="C84" s="54"/>
      <c r="D84" s="54"/>
      <c r="E84" s="54"/>
    </row>
    <row r="85" spans="1:5" ht="15" x14ac:dyDescent="0.2">
      <c r="A85" s="54"/>
      <c r="B85" s="54"/>
      <c r="C85" s="54"/>
      <c r="D85" s="54"/>
      <c r="E85" s="54"/>
    </row>
    <row r="86" spans="1:5" ht="15" x14ac:dyDescent="0.2">
      <c r="A86" s="54"/>
      <c r="B86" s="54"/>
      <c r="C86" s="54"/>
      <c r="D86" s="54"/>
      <c r="E86" s="54"/>
    </row>
    <row r="87" spans="1:5" ht="15" x14ac:dyDescent="0.2">
      <c r="A87" s="54"/>
      <c r="B87" s="54"/>
      <c r="C87" s="54"/>
      <c r="D87" s="54"/>
      <c r="E87" s="54"/>
    </row>
    <row r="88" spans="1:5" ht="15" x14ac:dyDescent="0.2">
      <c r="A88" s="54"/>
      <c r="B88" s="54"/>
      <c r="C88" s="54"/>
      <c r="D88" s="54"/>
      <c r="E88" s="54"/>
    </row>
    <row r="89" spans="1:5" ht="15" x14ac:dyDescent="0.2">
      <c r="A89" s="54"/>
      <c r="B89" s="54"/>
      <c r="C89" s="54"/>
      <c r="D89" s="54"/>
      <c r="E89" s="54"/>
    </row>
    <row r="90" spans="1:5" ht="15" x14ac:dyDescent="0.2">
      <c r="A90" s="54"/>
      <c r="B90" s="54"/>
      <c r="C90" s="54"/>
      <c r="D90" s="54"/>
      <c r="E90" s="54"/>
    </row>
    <row r="91" spans="1:5" ht="15" x14ac:dyDescent="0.2">
      <c r="A91" s="54"/>
      <c r="B91" s="54"/>
      <c r="C91" s="54"/>
      <c r="D91" s="54"/>
      <c r="E91" s="54"/>
    </row>
    <row r="92" spans="1:5" ht="15" x14ac:dyDescent="0.2">
      <c r="A92" s="54"/>
      <c r="B92" s="54"/>
      <c r="C92" s="54"/>
      <c r="D92" s="54"/>
      <c r="E92" s="54"/>
    </row>
    <row r="93" spans="1:5" ht="15" x14ac:dyDescent="0.2">
      <c r="A93" s="54"/>
      <c r="B93" s="54"/>
      <c r="C93" s="54"/>
      <c r="D93" s="54"/>
      <c r="E93" s="54"/>
    </row>
    <row r="94" spans="1:5" ht="15" x14ac:dyDescent="0.2">
      <c r="A94" s="54"/>
      <c r="B94" s="54"/>
      <c r="C94" s="54"/>
      <c r="D94" s="54"/>
      <c r="E94" s="54"/>
    </row>
    <row r="95" spans="1:5" ht="15" x14ac:dyDescent="0.2">
      <c r="A95" s="54"/>
      <c r="B95" s="54"/>
      <c r="C95" s="54"/>
      <c r="D95" s="54"/>
      <c r="E95" s="54"/>
    </row>
    <row r="96" spans="1:5" ht="15" x14ac:dyDescent="0.2">
      <c r="A96" s="54"/>
      <c r="B96" s="54"/>
      <c r="C96" s="54"/>
      <c r="D96" s="54"/>
      <c r="E96" s="54"/>
    </row>
    <row r="97" spans="1:5" ht="15" x14ac:dyDescent="0.2">
      <c r="A97" s="54"/>
      <c r="B97" s="54"/>
      <c r="C97" s="54"/>
      <c r="D97" s="54"/>
      <c r="E97" s="54"/>
    </row>
    <row r="98" spans="1:5" ht="15" x14ac:dyDescent="0.2">
      <c r="A98" s="54"/>
      <c r="B98" s="54"/>
      <c r="C98" s="54"/>
      <c r="D98" s="54"/>
      <c r="E98" s="54"/>
    </row>
    <row r="99" spans="1:5" ht="15" x14ac:dyDescent="0.2">
      <c r="A99" s="54"/>
      <c r="B99" s="54"/>
      <c r="C99" s="54"/>
      <c r="D99" s="54"/>
      <c r="E99" s="54"/>
    </row>
    <row r="100" spans="1:5" ht="15" x14ac:dyDescent="0.2">
      <c r="A100" s="54"/>
      <c r="B100" s="54"/>
      <c r="C100" s="54"/>
      <c r="D100" s="54"/>
      <c r="E100" s="54"/>
    </row>
    <row r="101" spans="1:5" ht="15" x14ac:dyDescent="0.2">
      <c r="A101" s="54"/>
      <c r="B101" s="54"/>
      <c r="C101" s="54"/>
      <c r="D101" s="54"/>
      <c r="E101" s="54"/>
    </row>
    <row r="102" spans="1:5" ht="15" x14ac:dyDescent="0.2">
      <c r="A102" s="54"/>
      <c r="B102" s="54"/>
      <c r="C102" s="54"/>
      <c r="D102" s="54"/>
      <c r="E102" s="54"/>
    </row>
    <row r="103" spans="1:5" ht="15" x14ac:dyDescent="0.2">
      <c r="A103" s="54"/>
      <c r="B103" s="54"/>
      <c r="C103" s="54"/>
      <c r="D103" s="54"/>
      <c r="E103" s="54"/>
    </row>
    <row r="104" spans="1:5" ht="15" x14ac:dyDescent="0.2">
      <c r="A104" s="54"/>
      <c r="B104" s="54"/>
      <c r="C104" s="54"/>
      <c r="D104" s="54"/>
      <c r="E104" s="54"/>
    </row>
    <row r="105" spans="1:5" ht="15" x14ac:dyDescent="0.2">
      <c r="A105" s="54"/>
      <c r="B105" s="54"/>
      <c r="C105" s="54"/>
      <c r="D105" s="54"/>
      <c r="E105" s="54"/>
    </row>
    <row r="106" spans="1:5" ht="15" x14ac:dyDescent="0.2">
      <c r="A106" s="54"/>
      <c r="B106" s="54"/>
      <c r="C106" s="54"/>
      <c r="D106" s="54"/>
      <c r="E106" s="54"/>
    </row>
    <row r="107" spans="1:5" ht="15" x14ac:dyDescent="0.2">
      <c r="A107" s="54"/>
      <c r="B107" s="54"/>
      <c r="C107" s="54"/>
      <c r="D107" s="54"/>
      <c r="E107" s="54"/>
    </row>
    <row r="108" spans="1:5" ht="15" x14ac:dyDescent="0.2">
      <c r="A108" s="54"/>
      <c r="B108" s="54"/>
      <c r="C108" s="54"/>
      <c r="D108" s="54"/>
      <c r="E108" s="54"/>
    </row>
    <row r="109" spans="1:5" ht="15" x14ac:dyDescent="0.2">
      <c r="A109" s="54"/>
      <c r="B109" s="54"/>
      <c r="C109" s="54"/>
      <c r="D109" s="54"/>
      <c r="E109" s="54"/>
    </row>
    <row r="110" spans="1:5" ht="15" x14ac:dyDescent="0.2">
      <c r="A110" s="54"/>
      <c r="B110" s="54"/>
      <c r="C110" s="54"/>
      <c r="D110" s="54"/>
      <c r="E110" s="54"/>
    </row>
  </sheetData>
  <mergeCells count="4">
    <mergeCell ref="A6:E6"/>
    <mergeCell ref="A7:E7"/>
    <mergeCell ref="A8:E8"/>
    <mergeCell ref="A18:E18"/>
  </mergeCells>
  <printOptions horizontalCentered="1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6" shapeId="16385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38100</xdr:rowOff>
              </from>
              <to>
                <xdr:col>1</xdr:col>
                <xdr:colOff>428625</xdr:colOff>
                <xdr:row>3</xdr:row>
                <xdr:rowOff>57150</xdr:rowOff>
              </to>
            </anchor>
          </objectPr>
        </oleObject>
      </mc:Choice>
      <mc:Fallback>
        <oleObject progId="CorelDraw.Graphic.16" shapeId="1638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2"/>
  <sheetViews>
    <sheetView showGridLines="0" view="pageBreakPreview" topLeftCell="A4" zoomScaleNormal="100" zoomScaleSheetLayoutView="100" workbookViewId="0">
      <selection activeCell="J12" sqref="J12"/>
    </sheetView>
  </sheetViews>
  <sheetFormatPr baseColWidth="10" defaultRowHeight="12.75" x14ac:dyDescent="0.2"/>
  <cols>
    <col min="1" max="1" width="25.7109375" style="4" customWidth="1"/>
    <col min="2" max="7" width="9.7109375" style="4" customWidth="1"/>
    <col min="8" max="8" width="1" style="4" customWidth="1"/>
    <col min="9" max="10" width="9.7109375" style="4" customWidth="1"/>
    <col min="11" max="16384" width="11.42578125" style="4"/>
  </cols>
  <sheetData>
    <row r="1" spans="1:10" s="43" customFormat="1" ht="15" customHeight="1" x14ac:dyDescent="0.15">
      <c r="C1" s="45"/>
      <c r="D1" s="45"/>
      <c r="E1" s="45"/>
      <c r="F1" s="45"/>
      <c r="G1" s="45"/>
      <c r="H1" s="45"/>
      <c r="I1" s="45"/>
      <c r="J1" s="45"/>
    </row>
    <row r="2" spans="1:10" s="43" customFormat="1" ht="15" customHeight="1" x14ac:dyDescent="0.15">
      <c r="C2" s="45"/>
      <c r="D2" s="45"/>
      <c r="E2" s="45"/>
      <c r="F2" s="45"/>
      <c r="G2" s="45"/>
      <c r="H2" s="45"/>
      <c r="I2" s="45"/>
      <c r="J2" s="45"/>
    </row>
    <row r="3" spans="1:10" s="43" customFormat="1" ht="15" customHeight="1" x14ac:dyDescent="0.15">
      <c r="C3" s="45"/>
      <c r="D3" s="45"/>
      <c r="E3" s="45"/>
      <c r="F3" s="45"/>
      <c r="G3" s="45"/>
      <c r="H3" s="45"/>
      <c r="I3" s="45"/>
      <c r="J3" s="45"/>
    </row>
    <row r="4" spans="1:10" s="43" customFormat="1" ht="15" customHeight="1" x14ac:dyDescent="0.15">
      <c r="A4" s="47"/>
      <c r="B4" s="49"/>
      <c r="C4" s="49"/>
      <c r="D4" s="49"/>
      <c r="E4" s="49"/>
      <c r="F4" s="45"/>
      <c r="G4" s="45"/>
      <c r="H4" s="45"/>
      <c r="I4" s="45"/>
      <c r="J4" s="45"/>
    </row>
    <row r="5" spans="1:10" s="43" customFormat="1" ht="15" customHeight="1" x14ac:dyDescent="0.15">
      <c r="B5" s="49"/>
      <c r="C5" s="49"/>
      <c r="D5" s="49"/>
      <c r="E5" s="49"/>
      <c r="F5" s="45"/>
      <c r="G5" s="45"/>
      <c r="H5" s="45"/>
      <c r="I5" s="45"/>
      <c r="J5" s="45"/>
    </row>
    <row r="6" spans="1:10" s="1" customFormat="1" ht="21.95" customHeight="1" x14ac:dyDescent="0.15">
      <c r="A6" s="207" t="s">
        <v>7</v>
      </c>
      <c r="B6" s="207"/>
      <c r="C6" s="207"/>
      <c r="D6" s="207"/>
      <c r="E6" s="207"/>
      <c r="F6" s="207"/>
      <c r="G6" s="207"/>
      <c r="H6" s="207"/>
      <c r="I6" s="207"/>
      <c r="J6" s="207"/>
    </row>
    <row r="7" spans="1:10" s="1" customFormat="1" ht="15" customHeight="1" x14ac:dyDescent="0.15">
      <c r="A7" s="213" t="s">
        <v>107</v>
      </c>
      <c r="B7" s="213"/>
      <c r="C7" s="213"/>
      <c r="D7" s="213"/>
      <c r="E7" s="213"/>
      <c r="F7" s="213"/>
      <c r="G7" s="213"/>
      <c r="H7" s="213"/>
      <c r="I7" s="213"/>
      <c r="J7" s="213"/>
    </row>
    <row r="8" spans="1:10" s="1" customFormat="1" ht="1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s="2" customFormat="1" ht="24.95" customHeight="1" x14ac:dyDescent="0.25">
      <c r="A9" s="27"/>
      <c r="B9" s="217" t="s">
        <v>106</v>
      </c>
      <c r="C9" s="217"/>
      <c r="D9" s="217"/>
      <c r="E9" s="217"/>
      <c r="F9" s="217"/>
      <c r="G9" s="217"/>
      <c r="H9" s="35"/>
      <c r="I9" s="35"/>
      <c r="J9" s="35"/>
    </row>
    <row r="10" spans="1:10" s="2" customFormat="1" ht="24.95" customHeight="1" x14ac:dyDescent="0.25">
      <c r="A10" s="27"/>
      <c r="B10" s="219">
        <v>2013</v>
      </c>
      <c r="C10" s="219">
        <v>2014</v>
      </c>
      <c r="D10" s="219">
        <v>2015</v>
      </c>
      <c r="E10" s="219">
        <v>2016</v>
      </c>
      <c r="F10" s="219">
        <v>2017</v>
      </c>
      <c r="G10" s="219">
        <v>2018</v>
      </c>
      <c r="H10" s="31"/>
      <c r="I10" s="214" t="s">
        <v>35</v>
      </c>
      <c r="J10" s="214"/>
    </row>
    <row r="11" spans="1:10" s="3" customFormat="1" ht="24.95" customHeight="1" x14ac:dyDescent="0.25">
      <c r="A11" s="28"/>
      <c r="B11" s="220"/>
      <c r="C11" s="220"/>
      <c r="D11" s="220"/>
      <c r="E11" s="220"/>
      <c r="F11" s="220"/>
      <c r="G11" s="220"/>
      <c r="H11" s="31"/>
      <c r="I11" s="123" t="s">
        <v>0</v>
      </c>
      <c r="J11" s="123" t="s">
        <v>1</v>
      </c>
    </row>
    <row r="12" spans="1:10" s="3" customFormat="1" ht="90" customHeight="1" x14ac:dyDescent="0.25">
      <c r="A12" s="39" t="s">
        <v>8</v>
      </c>
      <c r="B12" s="33">
        <v>559675.9</v>
      </c>
      <c r="C12" s="33">
        <v>569354.19999999995</v>
      </c>
      <c r="D12" s="33">
        <v>640885.402</v>
      </c>
      <c r="E12" s="33">
        <v>704293.39999999991</v>
      </c>
      <c r="F12" s="33">
        <v>643942.89099999995</v>
      </c>
      <c r="G12" s="33">
        <v>619970.70400000003</v>
      </c>
      <c r="H12" s="34"/>
      <c r="I12" s="36">
        <f>G12-F12</f>
        <v>-23972.186999999918</v>
      </c>
      <c r="J12" s="37">
        <f>G12/F12-1</f>
        <v>-3.7227194111534856E-2</v>
      </c>
    </row>
    <row r="13" spans="1:10" s="3" customFormat="1" ht="90" customHeight="1" x14ac:dyDescent="0.25">
      <c r="A13" s="138" t="s">
        <v>9</v>
      </c>
      <c r="B13" s="139">
        <v>584645.80000000005</v>
      </c>
      <c r="C13" s="139">
        <v>569365.9</v>
      </c>
      <c r="D13" s="139">
        <v>640885.41</v>
      </c>
      <c r="E13" s="139">
        <v>704293.39999999991</v>
      </c>
      <c r="F13" s="139">
        <v>643942.89099999995</v>
      </c>
      <c r="G13" s="139">
        <v>619970.70400000003</v>
      </c>
      <c r="H13" s="34"/>
      <c r="I13" s="140">
        <f>G13-F13</f>
        <v>-23972.186999999918</v>
      </c>
      <c r="J13" s="141">
        <f>G13/F13-1</f>
        <v>-3.7227194111534856E-2</v>
      </c>
    </row>
    <row r="14" spans="1:10" s="3" customFormat="1" ht="90" customHeight="1" x14ac:dyDescent="0.25">
      <c r="A14" s="136" t="s">
        <v>10</v>
      </c>
      <c r="B14" s="137">
        <f t="shared" ref="B14:G14" si="0">IF(B13=0,0,(B12/B13)*100)</f>
        <v>95.729055096265114</v>
      </c>
      <c r="C14" s="137">
        <f t="shared" si="0"/>
        <v>99.997945082415356</v>
      </c>
      <c r="D14" s="137">
        <f t="shared" si="0"/>
        <v>99.99999875172692</v>
      </c>
      <c r="E14" s="137">
        <f t="shared" si="0"/>
        <v>100</v>
      </c>
      <c r="F14" s="137">
        <f t="shared" si="0"/>
        <v>100</v>
      </c>
      <c r="G14" s="137">
        <f t="shared" si="0"/>
        <v>100</v>
      </c>
      <c r="H14" s="176"/>
      <c r="I14" s="212">
        <f>G14/F14-1</f>
        <v>0</v>
      </c>
      <c r="J14" s="212"/>
    </row>
    <row r="15" spans="1:10" ht="8.25" customHeight="1" x14ac:dyDescent="0.25">
      <c r="A15" s="29"/>
      <c r="B15" s="222"/>
      <c r="C15" s="222"/>
      <c r="D15" s="222"/>
      <c r="E15" s="222"/>
      <c r="F15" s="30"/>
      <c r="G15" s="30"/>
      <c r="H15" s="31"/>
      <c r="I15" s="30"/>
      <c r="J15" s="30"/>
    </row>
    <row r="16" spans="1:10" ht="15" customHeight="1" x14ac:dyDescent="0.25">
      <c r="A16" s="12"/>
      <c r="B16" s="13"/>
      <c r="C16" s="13"/>
      <c r="D16" s="13"/>
      <c r="E16" s="13"/>
      <c r="F16" s="13"/>
      <c r="G16" s="13"/>
      <c r="H16" s="13"/>
      <c r="I16" s="11"/>
      <c r="J16" s="11"/>
    </row>
    <row r="17" spans="1:10" ht="15" customHeight="1" x14ac:dyDescent="0.2">
      <c r="A17" s="14"/>
      <c r="B17" s="15"/>
      <c r="C17" s="16"/>
      <c r="D17" s="16"/>
      <c r="E17" s="15"/>
      <c r="F17" s="15"/>
      <c r="G17" s="15"/>
      <c r="H17" s="15"/>
      <c r="I17" s="17"/>
      <c r="J17" s="17"/>
    </row>
    <row r="18" spans="1:10" ht="1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5" customHeight="1" x14ac:dyDescent="0.2">
      <c r="A21" s="5"/>
      <c r="B21" s="5"/>
      <c r="C21" s="5"/>
      <c r="D21" s="5"/>
      <c r="E21" s="7"/>
      <c r="F21" s="7"/>
      <c r="G21" s="7"/>
      <c r="H21" s="7"/>
      <c r="I21" s="7"/>
      <c r="J21" s="7"/>
    </row>
    <row r="22" spans="1:10" ht="15" customHeight="1" x14ac:dyDescent="0.2">
      <c r="A22" s="5"/>
      <c r="B22" s="5"/>
      <c r="C22" s="5"/>
      <c r="D22" s="5"/>
      <c r="E22" s="7"/>
      <c r="F22" s="7"/>
      <c r="G22" s="7"/>
      <c r="H22" s="7"/>
      <c r="I22" s="7"/>
      <c r="J22" s="7"/>
    </row>
    <row r="23" spans="1:10" ht="15" customHeight="1" x14ac:dyDescent="0.2">
      <c r="A23" s="5"/>
      <c r="B23" s="5"/>
      <c r="C23" s="5"/>
      <c r="D23" s="5"/>
      <c r="E23" s="7"/>
      <c r="F23" s="7"/>
      <c r="G23" s="7"/>
      <c r="H23" s="7"/>
      <c r="I23" s="7"/>
      <c r="J23" s="7"/>
    </row>
    <row r="24" spans="1:10" ht="15" customHeight="1" x14ac:dyDescent="0.2">
      <c r="A24" s="5"/>
      <c r="B24" s="5"/>
      <c r="C24" s="5"/>
      <c r="D24" s="5"/>
      <c r="E24" s="7"/>
      <c r="F24" s="7"/>
      <c r="G24" s="7"/>
      <c r="H24" s="7"/>
      <c r="I24" s="7"/>
      <c r="J24" s="7"/>
    </row>
    <row r="25" spans="1:10" ht="15" customHeight="1" x14ac:dyDescent="0.2">
      <c r="A25" s="5"/>
      <c r="B25" s="5"/>
      <c r="C25" s="5"/>
      <c r="D25" s="5"/>
      <c r="E25" s="7"/>
      <c r="F25" s="7"/>
      <c r="G25" s="7"/>
      <c r="H25" s="7"/>
      <c r="I25" s="7"/>
      <c r="J25" s="7"/>
    </row>
    <row r="26" spans="1:10" ht="1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25.5" customHeight="1" x14ac:dyDescent="0.2">
      <c r="A33" s="5" t="s">
        <v>94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ht="15" hidden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 hidden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24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6.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7.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</row>
  </sheetData>
  <mergeCells count="12">
    <mergeCell ref="I14:J14"/>
    <mergeCell ref="B15:E15"/>
    <mergeCell ref="F10:F11"/>
    <mergeCell ref="A6:J6"/>
    <mergeCell ref="A7:J7"/>
    <mergeCell ref="B10:B11"/>
    <mergeCell ref="C10:C11"/>
    <mergeCell ref="D10:D11"/>
    <mergeCell ref="E10:E11"/>
    <mergeCell ref="I10:J10"/>
    <mergeCell ref="G10:G11"/>
    <mergeCell ref="B9:G9"/>
  </mergeCells>
  <conditionalFormatting sqref="J12:J13 I12:I14">
    <cfRule type="cellIs" dxfId="5" priority="3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scale="89" orientation="portrait" r:id="rId1"/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view="pageBreakPreview" topLeftCell="A4" zoomScaleNormal="100" zoomScaleSheetLayoutView="100" workbookViewId="0">
      <selection activeCell="J12" sqref="J12"/>
    </sheetView>
  </sheetViews>
  <sheetFormatPr baseColWidth="10" defaultRowHeight="15" x14ac:dyDescent="0.2"/>
  <cols>
    <col min="1" max="1" width="25.7109375" style="5" customWidth="1"/>
    <col min="2" max="7" width="9.7109375" style="5" customWidth="1"/>
    <col min="8" max="8" width="1" style="5" customWidth="1"/>
    <col min="9" max="10" width="9.7109375" style="5" customWidth="1"/>
    <col min="11" max="16384" width="11.42578125" style="5"/>
  </cols>
  <sheetData>
    <row r="1" spans="1:10" s="43" customFormat="1" ht="15" customHeight="1" x14ac:dyDescent="0.15">
      <c r="C1" s="45"/>
      <c r="D1" s="45"/>
      <c r="E1" s="45"/>
      <c r="F1" s="45"/>
      <c r="G1" s="45"/>
      <c r="H1" s="45"/>
      <c r="I1" s="45"/>
      <c r="J1" s="45"/>
    </row>
    <row r="2" spans="1:10" s="43" customFormat="1" ht="15" customHeight="1" x14ac:dyDescent="0.15">
      <c r="C2" s="45"/>
      <c r="D2" s="45"/>
      <c r="E2" s="45"/>
      <c r="F2" s="45"/>
      <c r="G2" s="45"/>
      <c r="H2" s="45"/>
      <c r="I2" s="45"/>
      <c r="J2" s="45"/>
    </row>
    <row r="3" spans="1:10" s="43" customFormat="1" ht="15" customHeight="1" x14ac:dyDescent="0.15">
      <c r="C3" s="45"/>
      <c r="D3" s="45"/>
      <c r="E3" s="45"/>
      <c r="F3" s="45"/>
      <c r="G3" s="45"/>
      <c r="H3" s="45"/>
      <c r="I3" s="45"/>
      <c r="J3" s="45"/>
    </row>
    <row r="4" spans="1:10" s="43" customFormat="1" ht="15" customHeight="1" x14ac:dyDescent="0.15">
      <c r="A4" s="47"/>
      <c r="B4" s="49"/>
      <c r="C4" s="49"/>
      <c r="D4" s="49"/>
      <c r="E4" s="49"/>
      <c r="F4" s="45"/>
      <c r="G4" s="45"/>
      <c r="H4" s="45"/>
      <c r="I4" s="45"/>
      <c r="J4" s="45"/>
    </row>
    <row r="5" spans="1:10" s="6" customFormat="1" ht="15" customHeight="1" x14ac:dyDescent="0.25">
      <c r="A5" s="24"/>
      <c r="C5" s="25"/>
      <c r="D5" s="25"/>
      <c r="E5" s="25"/>
      <c r="F5" s="25"/>
      <c r="G5" s="25"/>
      <c r="H5" s="25"/>
      <c r="I5" s="25"/>
      <c r="J5" s="25"/>
    </row>
    <row r="6" spans="1:10" ht="21.95" customHeight="1" x14ac:dyDescent="0.2">
      <c r="A6" s="207" t="s">
        <v>11</v>
      </c>
      <c r="B6" s="207"/>
      <c r="C6" s="207"/>
      <c r="D6" s="207"/>
      <c r="E6" s="207"/>
      <c r="F6" s="207"/>
      <c r="G6" s="207"/>
      <c r="H6" s="207"/>
      <c r="I6" s="207"/>
      <c r="J6" s="207"/>
    </row>
    <row r="7" spans="1:10" ht="15" customHeight="1" x14ac:dyDescent="0.2">
      <c r="A7" s="213" t="s">
        <v>107</v>
      </c>
      <c r="B7" s="213"/>
      <c r="C7" s="213"/>
      <c r="D7" s="213"/>
      <c r="E7" s="213"/>
      <c r="F7" s="213"/>
      <c r="G7" s="213"/>
      <c r="H7" s="213"/>
      <c r="I7" s="213"/>
      <c r="J7" s="213"/>
    </row>
    <row r="8" spans="1:10" ht="15" customHeight="1" x14ac:dyDescent="0.2">
      <c r="A8" s="26"/>
      <c r="B8" s="26"/>
      <c r="C8" s="26"/>
      <c r="D8" s="26"/>
      <c r="E8" s="26"/>
      <c r="F8" s="26"/>
      <c r="G8" s="26"/>
      <c r="H8" s="26"/>
      <c r="I8" s="28"/>
      <c r="J8" s="26"/>
    </row>
    <row r="9" spans="1:10" s="6" customFormat="1" ht="24.95" customHeight="1" x14ac:dyDescent="0.25">
      <c r="A9" s="27"/>
      <c r="B9" s="217" t="s">
        <v>106</v>
      </c>
      <c r="C9" s="217"/>
      <c r="D9" s="217"/>
      <c r="E9" s="217"/>
      <c r="F9" s="217"/>
      <c r="G9" s="217"/>
      <c r="H9" s="35"/>
      <c r="I9" s="35"/>
      <c r="J9" s="35"/>
    </row>
    <row r="10" spans="1:10" s="6" customFormat="1" ht="24.95" customHeight="1" x14ac:dyDescent="0.25">
      <c r="A10" s="27"/>
      <c r="B10" s="219">
        <v>2013</v>
      </c>
      <c r="C10" s="219">
        <v>2014</v>
      </c>
      <c r="D10" s="219">
        <v>2015</v>
      </c>
      <c r="E10" s="219">
        <v>2016</v>
      </c>
      <c r="F10" s="219">
        <v>2017</v>
      </c>
      <c r="G10" s="219">
        <v>2018</v>
      </c>
      <c r="H10" s="31"/>
      <c r="I10" s="214" t="s">
        <v>35</v>
      </c>
      <c r="J10" s="214"/>
    </row>
    <row r="11" spans="1:10" s="6" customFormat="1" ht="24.95" customHeight="1" x14ac:dyDescent="0.25">
      <c r="A11" s="28"/>
      <c r="B11" s="220"/>
      <c r="C11" s="220"/>
      <c r="D11" s="220"/>
      <c r="E11" s="220"/>
      <c r="F11" s="220"/>
      <c r="G11" s="220"/>
      <c r="H11" s="31"/>
      <c r="I11" s="123" t="s">
        <v>0</v>
      </c>
      <c r="J11" s="123" t="s">
        <v>1</v>
      </c>
    </row>
    <row r="12" spans="1:10" s="6" customFormat="1" ht="90" customHeight="1" x14ac:dyDescent="0.25">
      <c r="A12" s="39" t="s">
        <v>12</v>
      </c>
      <c r="B12" s="33">
        <v>591915.69999999995</v>
      </c>
      <c r="C12" s="33">
        <v>601977.4</v>
      </c>
      <c r="D12" s="33">
        <v>676403.33799999999</v>
      </c>
      <c r="E12" s="33">
        <v>674285.7</v>
      </c>
      <c r="F12" s="33">
        <v>653670.79200000002</v>
      </c>
      <c r="G12" s="33">
        <v>628777.63899999997</v>
      </c>
      <c r="H12" s="34"/>
      <c r="I12" s="36">
        <f>G12-F12</f>
        <v>-24893.153000000049</v>
      </c>
      <c r="J12" s="37">
        <f>G12/F12-1</f>
        <v>-3.8082094694541713E-2</v>
      </c>
    </row>
    <row r="13" spans="1:10" s="6" customFormat="1" ht="90" customHeight="1" x14ac:dyDescent="0.25">
      <c r="A13" s="138" t="s">
        <v>13</v>
      </c>
      <c r="B13" s="139">
        <v>648900.69999999995</v>
      </c>
      <c r="C13" s="139">
        <v>636228.20000000007</v>
      </c>
      <c r="D13" s="139">
        <v>692840.46200000006</v>
      </c>
      <c r="E13" s="139">
        <v>690154.16099999996</v>
      </c>
      <c r="F13" s="139">
        <v>658646.19099999999</v>
      </c>
      <c r="G13" s="139">
        <v>635662.96</v>
      </c>
      <c r="H13" s="34"/>
      <c r="I13" s="140">
        <f>G13-F13</f>
        <v>-22983.231000000029</v>
      </c>
      <c r="J13" s="141">
        <f>G13/F13-1</f>
        <v>-3.489465408599024E-2</v>
      </c>
    </row>
    <row r="14" spans="1:10" s="6" customFormat="1" ht="90" customHeight="1" x14ac:dyDescent="0.25">
      <c r="A14" s="136" t="s">
        <v>14</v>
      </c>
      <c r="B14" s="137">
        <f t="shared" ref="B14:G14" si="0">IF(B13=0,0,(B12/B13)*100)</f>
        <v>91.218224914844441</v>
      </c>
      <c r="C14" s="137">
        <f t="shared" si="0"/>
        <v>94.616585684193183</v>
      </c>
      <c r="D14" s="137">
        <f t="shared" si="0"/>
        <v>97.627574470383621</v>
      </c>
      <c r="E14" s="137">
        <f t="shared" si="0"/>
        <v>97.700736748872544</v>
      </c>
      <c r="F14" s="137">
        <f t="shared" si="0"/>
        <v>99.244602175191204</v>
      </c>
      <c r="G14" s="137">
        <f t="shared" si="0"/>
        <v>98.916828345637754</v>
      </c>
      <c r="H14" s="176"/>
      <c r="I14" s="212">
        <f>G14/F14-1</f>
        <v>-3.3026867191713327E-3</v>
      </c>
      <c r="J14" s="212"/>
    </row>
    <row r="15" spans="1:10" s="6" customFormat="1" ht="9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5" customHeight="1" x14ac:dyDescent="0.2">
      <c r="A16" s="14"/>
      <c r="B16" s="15"/>
      <c r="C16" s="16"/>
      <c r="D16" s="16"/>
      <c r="E16" s="15"/>
      <c r="F16" s="15"/>
      <c r="G16" s="15"/>
      <c r="H16" s="15"/>
      <c r="I16" s="17"/>
      <c r="J16" s="17"/>
    </row>
    <row r="17" spans="1:10" ht="15" customHeight="1" x14ac:dyDescent="0.2">
      <c r="A17" s="14"/>
      <c r="B17" s="15"/>
      <c r="C17" s="16"/>
      <c r="D17" s="16"/>
      <c r="E17" s="15"/>
      <c r="F17" s="15"/>
      <c r="G17" s="15"/>
      <c r="H17" s="15"/>
      <c r="I17" s="17"/>
      <c r="J17" s="17"/>
    </row>
    <row r="18" spans="1:10" ht="15" customHeight="1" x14ac:dyDescent="0.2"/>
    <row r="19" spans="1:10" ht="15" customHeight="1" x14ac:dyDescent="0.2"/>
    <row r="20" spans="1:10" ht="15" customHeight="1" x14ac:dyDescent="0.2"/>
    <row r="21" spans="1:10" ht="15" customHeight="1" x14ac:dyDescent="0.2">
      <c r="E21" s="7"/>
      <c r="F21" s="7"/>
      <c r="G21" s="7"/>
      <c r="H21" s="7"/>
      <c r="I21" s="7"/>
      <c r="J21" s="7"/>
    </row>
    <row r="22" spans="1:10" ht="15" customHeight="1" x14ac:dyDescent="0.2">
      <c r="E22" s="7"/>
      <c r="F22" s="7"/>
      <c r="G22" s="7"/>
      <c r="H22" s="7"/>
      <c r="I22" s="7"/>
      <c r="J22" s="7"/>
    </row>
    <row r="23" spans="1:10" ht="15" customHeight="1" x14ac:dyDescent="0.2">
      <c r="E23" s="7"/>
      <c r="F23" s="7"/>
      <c r="G23" s="7"/>
      <c r="H23" s="7"/>
      <c r="I23" s="7"/>
      <c r="J23" s="7"/>
    </row>
    <row r="24" spans="1:10" ht="15" customHeight="1" x14ac:dyDescent="0.2">
      <c r="E24" s="7"/>
      <c r="F24" s="7"/>
      <c r="G24" s="7"/>
      <c r="H24" s="7"/>
      <c r="I24" s="7"/>
      <c r="J24" s="7"/>
    </row>
    <row r="25" spans="1:10" ht="15" customHeight="1" x14ac:dyDescent="0.2">
      <c r="E25" s="7"/>
      <c r="F25" s="7"/>
      <c r="G25" s="7"/>
      <c r="H25" s="7"/>
      <c r="I25" s="7"/>
      <c r="J25" s="7"/>
    </row>
    <row r="26" spans="1:10" ht="15" customHeight="1" x14ac:dyDescent="0.2"/>
    <row r="27" spans="1:10" ht="15" customHeight="1" x14ac:dyDescent="0.2"/>
    <row r="28" spans="1:10" ht="15" customHeight="1" x14ac:dyDescent="0.2"/>
    <row r="29" spans="1:10" ht="15" customHeight="1" x14ac:dyDescent="0.2"/>
    <row r="30" spans="1:10" ht="15" customHeight="1" x14ac:dyDescent="0.2"/>
    <row r="31" spans="1:10" ht="15" customHeight="1" x14ac:dyDescent="0.2"/>
    <row r="32" spans="1:10" ht="15" customHeight="1" x14ac:dyDescent="0.2"/>
    <row r="33" spans="1:1" x14ac:dyDescent="0.2">
      <c r="A33" s="5" t="s">
        <v>94</v>
      </c>
    </row>
  </sheetData>
  <mergeCells count="11">
    <mergeCell ref="I14:J14"/>
    <mergeCell ref="A6:J6"/>
    <mergeCell ref="A7:J7"/>
    <mergeCell ref="B10:B11"/>
    <mergeCell ref="C10:C11"/>
    <mergeCell ref="D10:D11"/>
    <mergeCell ref="E10:E11"/>
    <mergeCell ref="I10:J10"/>
    <mergeCell ref="F10:F11"/>
    <mergeCell ref="G10:G11"/>
    <mergeCell ref="B9:G9"/>
  </mergeCells>
  <conditionalFormatting sqref="I12:I14 J12:J13">
    <cfRule type="cellIs" dxfId="4" priority="3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scale="89" orientation="portrait" r:id="rId1"/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6"/>
  <sheetViews>
    <sheetView showGridLines="0" view="pageBreakPreview" topLeftCell="A10" zoomScaleNormal="100" zoomScaleSheetLayoutView="100" workbookViewId="0">
      <selection activeCell="I14" sqref="I14:J14"/>
    </sheetView>
  </sheetViews>
  <sheetFormatPr baseColWidth="10" defaultRowHeight="12.75" x14ac:dyDescent="0.2"/>
  <cols>
    <col min="1" max="1" width="25.7109375" style="4" customWidth="1"/>
    <col min="2" max="7" width="9.7109375" style="4" customWidth="1"/>
    <col min="8" max="8" width="1" style="4" customWidth="1"/>
    <col min="9" max="10" width="9.7109375" style="4" customWidth="1"/>
    <col min="11" max="16384" width="11.42578125" style="4"/>
  </cols>
  <sheetData>
    <row r="1" spans="1:10" s="43" customFormat="1" ht="15" customHeight="1" x14ac:dyDescent="0.15">
      <c r="C1" s="45"/>
      <c r="D1" s="45"/>
      <c r="E1" s="45"/>
      <c r="F1" s="45"/>
      <c r="G1" s="45"/>
      <c r="H1" s="45"/>
      <c r="I1" s="45"/>
      <c r="J1" s="45"/>
    </row>
    <row r="2" spans="1:10" s="43" customFormat="1" ht="15" customHeight="1" x14ac:dyDescent="0.15">
      <c r="C2" s="45"/>
      <c r="D2" s="45"/>
      <c r="E2" s="45"/>
      <c r="F2" s="45"/>
      <c r="G2" s="45"/>
      <c r="H2" s="45"/>
      <c r="I2" s="45"/>
      <c r="J2" s="45"/>
    </row>
    <row r="3" spans="1:10" s="43" customFormat="1" ht="15" customHeight="1" x14ac:dyDescent="0.15">
      <c r="C3" s="45"/>
      <c r="D3" s="45"/>
      <c r="E3" s="45"/>
      <c r="F3" s="45"/>
      <c r="G3" s="45"/>
      <c r="H3" s="45"/>
      <c r="I3" s="45"/>
      <c r="J3" s="45"/>
    </row>
    <row r="4" spans="1:10" s="43" customFormat="1" ht="15" customHeight="1" x14ac:dyDescent="0.15">
      <c r="A4" s="47"/>
      <c r="B4" s="49"/>
      <c r="C4" s="49"/>
      <c r="D4" s="49"/>
      <c r="E4" s="49"/>
      <c r="F4" s="45"/>
      <c r="G4" s="45"/>
      <c r="H4" s="45"/>
      <c r="I4" s="45"/>
      <c r="J4" s="45"/>
    </row>
    <row r="5" spans="1:10" s="2" customFormat="1" ht="15" customHeight="1" x14ac:dyDescent="0.25">
      <c r="A5" s="24"/>
      <c r="C5" s="32"/>
      <c r="D5" s="32"/>
      <c r="E5" s="32"/>
      <c r="F5" s="32"/>
      <c r="G5" s="32"/>
      <c r="H5" s="32"/>
      <c r="I5" s="32"/>
      <c r="J5" s="32"/>
    </row>
    <row r="6" spans="1:10" s="1" customFormat="1" ht="21.95" customHeight="1" x14ac:dyDescent="0.15">
      <c r="A6" s="207" t="s">
        <v>15</v>
      </c>
      <c r="B6" s="207"/>
      <c r="C6" s="207"/>
      <c r="D6" s="207"/>
      <c r="E6" s="207"/>
      <c r="F6" s="207"/>
      <c r="G6" s="207"/>
      <c r="H6" s="207"/>
      <c r="I6" s="207"/>
      <c r="J6" s="207"/>
    </row>
    <row r="7" spans="1:10" s="1" customFormat="1" ht="15" customHeight="1" x14ac:dyDescent="0.15">
      <c r="A7" s="213" t="s">
        <v>107</v>
      </c>
      <c r="B7" s="213"/>
      <c r="C7" s="213"/>
      <c r="D7" s="213"/>
      <c r="E7" s="213"/>
      <c r="F7" s="213"/>
      <c r="G7" s="213"/>
      <c r="H7" s="213"/>
      <c r="I7" s="213"/>
      <c r="J7" s="213"/>
    </row>
    <row r="8" spans="1:10" s="1" customFormat="1" ht="1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s="2" customFormat="1" ht="24.95" customHeight="1" x14ac:dyDescent="0.25">
      <c r="A9" s="27"/>
      <c r="B9" s="217" t="s">
        <v>106</v>
      </c>
      <c r="C9" s="217"/>
      <c r="D9" s="217"/>
      <c r="E9" s="217"/>
      <c r="F9" s="217"/>
      <c r="G9" s="217"/>
      <c r="H9" s="35"/>
      <c r="I9" s="35"/>
      <c r="J9" s="35"/>
    </row>
    <row r="10" spans="1:10" s="2" customFormat="1" ht="24.95" customHeight="1" x14ac:dyDescent="0.25">
      <c r="A10" s="27"/>
      <c r="B10" s="219">
        <v>2013</v>
      </c>
      <c r="C10" s="219">
        <v>2014</v>
      </c>
      <c r="D10" s="219">
        <v>2015</v>
      </c>
      <c r="E10" s="219">
        <v>2016</v>
      </c>
      <c r="F10" s="219">
        <v>2017</v>
      </c>
      <c r="G10" s="219">
        <v>2018</v>
      </c>
      <c r="H10" s="31"/>
      <c r="I10" s="214" t="s">
        <v>35</v>
      </c>
      <c r="J10" s="214"/>
    </row>
    <row r="11" spans="1:10" s="3" customFormat="1" ht="24.95" customHeight="1" x14ac:dyDescent="0.25">
      <c r="A11" s="28"/>
      <c r="B11" s="220"/>
      <c r="C11" s="220"/>
      <c r="D11" s="220"/>
      <c r="E11" s="220"/>
      <c r="F11" s="220"/>
      <c r="G11" s="220"/>
      <c r="H11" s="31"/>
      <c r="I11" s="123" t="s">
        <v>0</v>
      </c>
      <c r="J11" s="123" t="s">
        <v>1</v>
      </c>
    </row>
    <row r="12" spans="1:10" s="3" customFormat="1" ht="90" customHeight="1" x14ac:dyDescent="0.25">
      <c r="A12" s="39" t="s">
        <v>16</v>
      </c>
      <c r="B12" s="33">
        <v>8247.4</v>
      </c>
      <c r="C12" s="33">
        <v>11074.7</v>
      </c>
      <c r="D12" s="33">
        <v>0</v>
      </c>
      <c r="E12" s="33">
        <v>39440.1</v>
      </c>
      <c r="F12" s="33">
        <v>0</v>
      </c>
      <c r="G12" s="177">
        <v>21.923999999999999</v>
      </c>
      <c r="H12" s="34"/>
      <c r="I12" s="179">
        <f>G12-F12</f>
        <v>21.923999999999999</v>
      </c>
      <c r="J12" s="179">
        <v>100</v>
      </c>
    </row>
    <row r="13" spans="1:10" s="3" customFormat="1" ht="90" customHeight="1" x14ac:dyDescent="0.25">
      <c r="A13" s="138" t="s">
        <v>17</v>
      </c>
      <c r="B13" s="139">
        <v>8247.4</v>
      </c>
      <c r="C13" s="139">
        <v>11074.7</v>
      </c>
      <c r="D13" s="139">
        <v>0</v>
      </c>
      <c r="E13" s="139">
        <v>39440.1</v>
      </c>
      <c r="F13" s="139">
        <v>0</v>
      </c>
      <c r="G13" s="178">
        <v>21.923999999999999</v>
      </c>
      <c r="H13" s="34"/>
      <c r="I13" s="180">
        <f>G13-F13</f>
        <v>21.923999999999999</v>
      </c>
      <c r="J13" s="180">
        <v>100</v>
      </c>
    </row>
    <row r="14" spans="1:10" s="3" customFormat="1" ht="90" customHeight="1" x14ac:dyDescent="0.25">
      <c r="A14" s="136" t="s">
        <v>18</v>
      </c>
      <c r="B14" s="137">
        <v>99.550984445423424</v>
      </c>
      <c r="C14" s="137">
        <f>IF(C13=0,0,(C12/C13))*100</f>
        <v>100</v>
      </c>
      <c r="D14" s="137">
        <f>IF(D13=0,0,(D12/D13))*100</f>
        <v>0</v>
      </c>
      <c r="E14" s="137">
        <f>IF(E13=0,0,(E12/E13))*100</f>
        <v>100</v>
      </c>
      <c r="F14" s="137">
        <f>IF(F13=0,0,(F12/F13))*100</f>
        <v>0</v>
      </c>
      <c r="G14" s="137">
        <f>IF(G13=0,0,(G12/G13))*100</f>
        <v>100</v>
      </c>
      <c r="H14" s="176"/>
      <c r="I14" s="223">
        <v>100</v>
      </c>
      <c r="J14" s="223"/>
    </row>
    <row r="15" spans="1:10" ht="8.25" customHeight="1" x14ac:dyDescent="0.25">
      <c r="A15" s="8"/>
      <c r="B15" s="218"/>
      <c r="C15" s="218"/>
      <c r="D15" s="218"/>
      <c r="E15" s="218"/>
      <c r="F15" s="19"/>
      <c r="G15" s="19"/>
      <c r="H15" s="10"/>
      <c r="I15" s="11"/>
      <c r="J15" s="11"/>
    </row>
    <row r="16" spans="1:10" ht="15" customHeight="1" x14ac:dyDescent="0.25">
      <c r="A16" s="8"/>
      <c r="B16" s="10"/>
      <c r="C16" s="10"/>
      <c r="D16" s="10"/>
      <c r="E16" s="10"/>
      <c r="F16" s="19"/>
      <c r="G16" s="19"/>
      <c r="H16" s="10"/>
      <c r="I16" s="11"/>
      <c r="J16" s="11"/>
    </row>
    <row r="17" spans="1:10" ht="15" customHeight="1" x14ac:dyDescent="0.25">
      <c r="A17" s="12"/>
      <c r="B17" s="13"/>
      <c r="C17" s="13"/>
      <c r="D17" s="13"/>
      <c r="E17" s="13"/>
      <c r="F17" s="13"/>
      <c r="G17" s="13"/>
      <c r="H17" s="13"/>
      <c r="I17" s="11"/>
      <c r="J17" s="11"/>
    </row>
    <row r="18" spans="1:10" ht="15" customHeight="1" x14ac:dyDescent="0.2">
      <c r="A18" s="14"/>
      <c r="B18" s="15"/>
      <c r="C18" s="16"/>
      <c r="D18" s="16"/>
      <c r="E18" s="15"/>
      <c r="F18" s="15"/>
      <c r="G18" s="15"/>
      <c r="H18" s="15"/>
      <c r="I18" s="17"/>
      <c r="J18" s="17"/>
    </row>
    <row r="19" spans="1:10" ht="1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5" customHeight="1" x14ac:dyDescent="0.2">
      <c r="A22" s="5"/>
      <c r="B22" s="5"/>
      <c r="C22" s="5"/>
      <c r="D22" s="5"/>
      <c r="E22" s="7"/>
      <c r="F22" s="7"/>
      <c r="G22" s="7"/>
      <c r="H22" s="7"/>
      <c r="I22" s="7"/>
      <c r="J22" s="7"/>
    </row>
    <row r="23" spans="1:10" ht="15" customHeight="1" x14ac:dyDescent="0.2">
      <c r="A23" s="5"/>
      <c r="B23" s="5"/>
      <c r="C23" s="5"/>
      <c r="D23" s="5"/>
      <c r="E23" s="7"/>
      <c r="F23" s="7"/>
      <c r="G23" s="7"/>
      <c r="H23" s="7"/>
      <c r="I23" s="7"/>
      <c r="J23" s="7"/>
    </row>
    <row r="24" spans="1:10" ht="15" customHeight="1" x14ac:dyDescent="0.2">
      <c r="A24" s="5"/>
      <c r="B24" s="5"/>
      <c r="C24" s="5"/>
      <c r="D24" s="5"/>
      <c r="E24" s="7"/>
      <c r="F24" s="7"/>
      <c r="G24" s="7"/>
      <c r="H24" s="7"/>
      <c r="I24" s="7"/>
      <c r="J24" s="7"/>
    </row>
    <row r="25" spans="1:10" ht="15" customHeight="1" x14ac:dyDescent="0.2">
      <c r="A25" s="5"/>
      <c r="B25" s="5"/>
      <c r="C25" s="5"/>
      <c r="D25" s="5"/>
      <c r="E25" s="7"/>
      <c r="F25" s="7"/>
      <c r="G25" s="7"/>
      <c r="H25" s="7"/>
      <c r="I25" s="7"/>
      <c r="J25" s="7"/>
    </row>
    <row r="26" spans="1:10" ht="15" customHeight="1" x14ac:dyDescent="0.2">
      <c r="A26" s="5"/>
      <c r="B26" s="5"/>
      <c r="C26" s="5"/>
      <c r="D26" s="5"/>
      <c r="E26" s="7"/>
      <c r="F26" s="7"/>
      <c r="G26" s="7"/>
      <c r="H26" s="7"/>
      <c r="I26" s="7"/>
      <c r="J26" s="7"/>
    </row>
    <row r="27" spans="1:10" ht="1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38.25" customHeight="1" x14ac:dyDescent="0.2">
      <c r="A33" s="5" t="s">
        <v>94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ht="48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23.2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23.2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8.2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 hidden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 hidden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 hidden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 hidden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 hidden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</row>
  </sheetData>
  <mergeCells count="12">
    <mergeCell ref="I14:J14"/>
    <mergeCell ref="B15:E15"/>
    <mergeCell ref="F10:F11"/>
    <mergeCell ref="A6:J6"/>
    <mergeCell ref="A7:J7"/>
    <mergeCell ref="B10:B11"/>
    <mergeCell ref="C10:C11"/>
    <mergeCell ref="D10:D11"/>
    <mergeCell ref="E10:E11"/>
    <mergeCell ref="I10:J10"/>
    <mergeCell ref="G10:G11"/>
    <mergeCell ref="B9:G9"/>
  </mergeCells>
  <conditionalFormatting sqref="I12:I14 J12:J13">
    <cfRule type="cellIs" dxfId="3" priority="3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scale="89" orientation="portrait" r:id="rId1"/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7"/>
  <sheetViews>
    <sheetView showGridLines="0" view="pageBreakPreview" topLeftCell="A4" zoomScaleNormal="100" zoomScaleSheetLayoutView="100" workbookViewId="0">
      <selection activeCell="J12" sqref="J12"/>
    </sheetView>
  </sheetViews>
  <sheetFormatPr baseColWidth="10" defaultRowHeight="12.75" x14ac:dyDescent="0.2"/>
  <cols>
    <col min="1" max="1" width="25.7109375" style="4" customWidth="1"/>
    <col min="2" max="7" width="9.7109375" style="4" customWidth="1"/>
    <col min="8" max="8" width="1" style="4" customWidth="1"/>
    <col min="9" max="10" width="9.7109375" style="4" customWidth="1"/>
    <col min="11" max="16384" width="11.42578125" style="4"/>
  </cols>
  <sheetData>
    <row r="1" spans="1:10" s="43" customFormat="1" ht="15" customHeight="1" x14ac:dyDescent="0.15">
      <c r="C1" s="45"/>
      <c r="D1" s="45"/>
      <c r="E1" s="45"/>
      <c r="F1" s="45"/>
      <c r="G1" s="45"/>
      <c r="H1" s="45"/>
      <c r="I1" s="45"/>
      <c r="J1" s="45"/>
    </row>
    <row r="2" spans="1:10" s="43" customFormat="1" ht="15" customHeight="1" x14ac:dyDescent="0.15">
      <c r="C2" s="45"/>
      <c r="D2" s="45"/>
      <c r="E2" s="45"/>
      <c r="F2" s="45"/>
      <c r="G2" s="45"/>
      <c r="H2" s="45"/>
      <c r="I2" s="45"/>
      <c r="J2" s="45"/>
    </row>
    <row r="3" spans="1:10" s="43" customFormat="1" ht="15" customHeight="1" x14ac:dyDescent="0.15">
      <c r="C3" s="45"/>
      <c r="D3" s="45"/>
      <c r="E3" s="45"/>
      <c r="F3" s="45"/>
      <c r="G3" s="45"/>
      <c r="H3" s="45"/>
      <c r="I3" s="45"/>
      <c r="J3" s="45"/>
    </row>
    <row r="4" spans="1:10" s="43" customFormat="1" ht="15" customHeight="1" x14ac:dyDescent="0.15">
      <c r="A4" s="47"/>
      <c r="B4" s="49"/>
      <c r="C4" s="49"/>
      <c r="D4" s="49"/>
      <c r="E4" s="49"/>
      <c r="F4" s="45"/>
      <c r="G4" s="45"/>
      <c r="H4" s="45"/>
      <c r="I4" s="45"/>
      <c r="J4" s="45"/>
    </row>
    <row r="5" spans="1:10" s="2" customFormat="1" ht="15" customHeight="1" x14ac:dyDescent="0.25">
      <c r="A5" s="24"/>
      <c r="C5" s="32"/>
      <c r="D5" s="32"/>
      <c r="E5" s="32"/>
      <c r="F5" s="32"/>
      <c r="G5" s="32"/>
      <c r="H5" s="32"/>
      <c r="I5" s="32"/>
      <c r="J5" s="32"/>
    </row>
    <row r="6" spans="1:10" s="1" customFormat="1" ht="21.95" customHeight="1" x14ac:dyDescent="0.15">
      <c r="A6" s="207" t="s">
        <v>19</v>
      </c>
      <c r="B6" s="207"/>
      <c r="C6" s="207"/>
      <c r="D6" s="207"/>
      <c r="E6" s="207"/>
      <c r="F6" s="207"/>
      <c r="G6" s="207"/>
      <c r="H6" s="207"/>
      <c r="I6" s="207"/>
      <c r="J6" s="207"/>
    </row>
    <row r="7" spans="1:10" s="1" customFormat="1" ht="15" customHeight="1" x14ac:dyDescent="0.15">
      <c r="A7" s="213" t="s">
        <v>107</v>
      </c>
      <c r="B7" s="213"/>
      <c r="C7" s="213"/>
      <c r="D7" s="213"/>
      <c r="E7" s="213"/>
      <c r="F7" s="213"/>
      <c r="G7" s="213"/>
      <c r="H7" s="213"/>
      <c r="I7" s="213"/>
      <c r="J7" s="213"/>
    </row>
    <row r="8" spans="1:10" s="1" customFormat="1" ht="1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s="2" customFormat="1" ht="24.95" customHeight="1" x14ac:dyDescent="0.25">
      <c r="A9" s="27"/>
      <c r="B9" s="217" t="s">
        <v>106</v>
      </c>
      <c r="C9" s="217"/>
      <c r="D9" s="217"/>
      <c r="E9" s="217"/>
      <c r="F9" s="217"/>
      <c r="G9" s="217"/>
      <c r="H9" s="35"/>
      <c r="I9" s="35"/>
      <c r="J9" s="35"/>
    </row>
    <row r="10" spans="1:10" s="2" customFormat="1" ht="24.95" customHeight="1" x14ac:dyDescent="0.25">
      <c r="A10" s="27"/>
      <c r="B10" s="219">
        <v>2013</v>
      </c>
      <c r="C10" s="219">
        <v>2014</v>
      </c>
      <c r="D10" s="219">
        <v>2015</v>
      </c>
      <c r="E10" s="219">
        <v>2016</v>
      </c>
      <c r="F10" s="219">
        <v>2017</v>
      </c>
      <c r="G10" s="219">
        <v>2018</v>
      </c>
      <c r="H10" s="31"/>
      <c r="I10" s="214" t="s">
        <v>35</v>
      </c>
      <c r="J10" s="214"/>
    </row>
    <row r="11" spans="1:10" s="3" customFormat="1" ht="24.95" customHeight="1" x14ac:dyDescent="0.25">
      <c r="A11" s="28"/>
      <c r="B11" s="220"/>
      <c r="C11" s="220"/>
      <c r="D11" s="220"/>
      <c r="E11" s="220"/>
      <c r="F11" s="220"/>
      <c r="G11" s="220"/>
      <c r="H11" s="31"/>
      <c r="I11" s="123" t="s">
        <v>0</v>
      </c>
      <c r="J11" s="123" t="s">
        <v>1</v>
      </c>
    </row>
    <row r="12" spans="1:10" s="3" customFormat="1" ht="90" customHeight="1" x14ac:dyDescent="0.25">
      <c r="A12" s="39" t="s">
        <v>20</v>
      </c>
      <c r="B12" s="33">
        <v>40487.199999999997</v>
      </c>
      <c r="C12" s="33">
        <v>43697.9</v>
      </c>
      <c r="D12" s="33">
        <v>35517.936000000002</v>
      </c>
      <c r="E12" s="33">
        <v>9432.4</v>
      </c>
      <c r="F12" s="33">
        <v>9727.9009999999998</v>
      </c>
      <c r="G12" s="33">
        <v>8828.8590000000004</v>
      </c>
      <c r="H12" s="34"/>
      <c r="I12" s="36">
        <f>G12-F12</f>
        <v>-899.04199999999946</v>
      </c>
      <c r="J12" s="37">
        <f>G12/F12-1</f>
        <v>-9.2418909279607164E-2</v>
      </c>
    </row>
    <row r="13" spans="1:10" s="3" customFormat="1" ht="90" customHeight="1" x14ac:dyDescent="0.25">
      <c r="A13" s="138" t="s">
        <v>21</v>
      </c>
      <c r="B13" s="139">
        <v>600163.1</v>
      </c>
      <c r="C13" s="139">
        <v>613052.1</v>
      </c>
      <c r="D13" s="139">
        <v>676403.33799999999</v>
      </c>
      <c r="E13" s="139">
        <v>713725.79999999993</v>
      </c>
      <c r="F13" s="139">
        <v>653670.79200000002</v>
      </c>
      <c r="G13" s="139">
        <v>628799.56299999997</v>
      </c>
      <c r="H13" s="34"/>
      <c r="I13" s="140">
        <f>G13-F13</f>
        <v>-24871.22900000005</v>
      </c>
      <c r="J13" s="141">
        <f>G13/F13-1</f>
        <v>-3.8048554875617091E-2</v>
      </c>
    </row>
    <row r="14" spans="1:10" s="3" customFormat="1" ht="90" customHeight="1" x14ac:dyDescent="0.25">
      <c r="A14" s="136" t="s">
        <v>22</v>
      </c>
      <c r="B14" s="137">
        <f t="shared" ref="B14:E14" si="0">IF(B13=0,0,(B12/B13)*100)</f>
        <v>6.7460328700648207</v>
      </c>
      <c r="C14" s="137">
        <f t="shared" si="0"/>
        <v>7.1279259951968195</v>
      </c>
      <c r="D14" s="137">
        <f t="shared" si="0"/>
        <v>5.2509995153217295</v>
      </c>
      <c r="E14" s="137">
        <f t="shared" si="0"/>
        <v>1.3215719538231629</v>
      </c>
      <c r="F14" s="137">
        <f>IF(F13=0,0,(F12/F13)*100)</f>
        <v>1.4881957583321237</v>
      </c>
      <c r="G14" s="137">
        <f>IF(G13=0,0,(G12/G13)*100)</f>
        <v>1.4040816055719811</v>
      </c>
      <c r="H14" s="176"/>
      <c r="I14" s="212">
        <f>G14/F14-1</f>
        <v>-5.6520892691168778E-2</v>
      </c>
      <c r="J14" s="212"/>
    </row>
    <row r="15" spans="1:10" ht="9.75" customHeight="1" x14ac:dyDescent="0.25">
      <c r="A15" s="8"/>
      <c r="B15" s="218"/>
      <c r="C15" s="218"/>
      <c r="D15" s="218"/>
      <c r="E15" s="218"/>
      <c r="F15" s="10"/>
      <c r="G15" s="50"/>
      <c r="H15" s="10"/>
      <c r="I15" s="11"/>
      <c r="J15" s="11"/>
    </row>
    <row r="16" spans="1:10" ht="15" customHeight="1" x14ac:dyDescent="0.25">
      <c r="A16" s="8"/>
      <c r="B16" s="10"/>
      <c r="C16" s="10"/>
      <c r="D16" s="10"/>
      <c r="E16" s="10"/>
      <c r="F16" s="10"/>
      <c r="G16" s="50"/>
      <c r="H16" s="10"/>
      <c r="I16" s="11"/>
      <c r="J16" s="11"/>
    </row>
    <row r="17" spans="1:10" ht="15" customHeight="1" x14ac:dyDescent="0.25">
      <c r="A17" s="12"/>
      <c r="B17" s="13"/>
      <c r="C17" s="13"/>
      <c r="D17" s="13"/>
      <c r="E17" s="13"/>
      <c r="F17" s="13"/>
      <c r="G17" s="13"/>
      <c r="H17" s="13"/>
      <c r="I17" s="11"/>
      <c r="J17" s="11"/>
    </row>
    <row r="18" spans="1:10" ht="15" customHeight="1" x14ac:dyDescent="0.2">
      <c r="A18" s="14"/>
      <c r="B18" s="15"/>
      <c r="C18" s="16"/>
      <c r="D18" s="16"/>
      <c r="E18" s="15"/>
      <c r="F18" s="15"/>
      <c r="G18" s="15"/>
      <c r="H18" s="15"/>
      <c r="I18" s="17"/>
      <c r="J18" s="17"/>
    </row>
    <row r="19" spans="1:10" ht="1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5" customHeight="1" x14ac:dyDescent="0.2">
      <c r="A22" s="5"/>
      <c r="B22" s="5"/>
      <c r="C22" s="5"/>
      <c r="D22" s="5"/>
      <c r="E22" s="7"/>
      <c r="F22" s="7"/>
      <c r="G22" s="7"/>
      <c r="H22" s="7"/>
      <c r="I22" s="7"/>
      <c r="J22" s="7"/>
    </row>
    <row r="23" spans="1:10" ht="15" customHeight="1" x14ac:dyDescent="0.2">
      <c r="A23" s="5"/>
      <c r="B23" s="5"/>
      <c r="C23" s="5"/>
      <c r="D23" s="5"/>
      <c r="E23" s="7"/>
      <c r="F23" s="7"/>
      <c r="G23" s="7"/>
      <c r="H23" s="7"/>
      <c r="I23" s="7"/>
      <c r="J23" s="7"/>
    </row>
    <row r="24" spans="1:10" ht="15" customHeight="1" x14ac:dyDescent="0.2">
      <c r="A24" s="5"/>
      <c r="B24" s="5"/>
      <c r="C24" s="5"/>
      <c r="D24" s="5"/>
      <c r="E24" s="7"/>
      <c r="F24" s="7"/>
      <c r="G24" s="7"/>
      <c r="H24" s="7"/>
      <c r="I24" s="7"/>
      <c r="J24" s="7"/>
    </row>
    <row r="25" spans="1:10" ht="15" customHeight="1" x14ac:dyDescent="0.2">
      <c r="A25" s="5"/>
      <c r="B25" s="5"/>
      <c r="C25" s="5"/>
      <c r="D25" s="5"/>
      <c r="E25" s="7"/>
      <c r="F25" s="7"/>
      <c r="G25" s="7"/>
      <c r="H25" s="7"/>
      <c r="I25" s="7"/>
      <c r="J25" s="7"/>
    </row>
    <row r="26" spans="1:10" ht="15" customHeight="1" x14ac:dyDescent="0.2">
      <c r="A26" s="5"/>
      <c r="B26" s="5"/>
      <c r="C26" s="5"/>
      <c r="D26" s="5"/>
      <c r="E26" s="7"/>
      <c r="F26" s="7"/>
      <c r="G26" s="7"/>
      <c r="H26" s="7"/>
      <c r="I26" s="7"/>
      <c r="J26" s="7"/>
    </row>
    <row r="27" spans="1:10" ht="1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38.25" customHeight="1" x14ac:dyDescent="0.2">
      <c r="A33" s="5" t="s">
        <v>94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ht="38.2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48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23.2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23.2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8.2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 hidden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 hidden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 hidden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 hidden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 hidden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</row>
  </sheetData>
  <mergeCells count="12">
    <mergeCell ref="I14:J14"/>
    <mergeCell ref="B15:E15"/>
    <mergeCell ref="F10:F11"/>
    <mergeCell ref="A6:J6"/>
    <mergeCell ref="A7:J7"/>
    <mergeCell ref="B10:B11"/>
    <mergeCell ref="C10:C11"/>
    <mergeCell ref="D10:D11"/>
    <mergeCell ref="E10:E11"/>
    <mergeCell ref="I10:J10"/>
    <mergeCell ref="G10:G11"/>
    <mergeCell ref="B9:G9"/>
  </mergeCells>
  <conditionalFormatting sqref="J12:J13 I12:I14">
    <cfRule type="cellIs" dxfId="2" priority="3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scale="89" orientation="portrait" r:id="rId1"/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view="pageBreakPreview" topLeftCell="A4" zoomScaleNormal="100" zoomScaleSheetLayoutView="100" workbookViewId="0">
      <selection activeCell="L12" sqref="L12"/>
    </sheetView>
  </sheetViews>
  <sheetFormatPr baseColWidth="10" defaultRowHeight="12.75" x14ac:dyDescent="0.2"/>
  <cols>
    <col min="1" max="1" width="25.7109375" style="4" customWidth="1"/>
    <col min="2" max="7" width="9.7109375" style="4" customWidth="1"/>
    <col min="8" max="8" width="1" style="4" customWidth="1"/>
    <col min="9" max="10" width="9.7109375" style="4" customWidth="1"/>
    <col min="11" max="16384" width="11.42578125" style="4"/>
  </cols>
  <sheetData>
    <row r="1" spans="1:10" s="43" customFormat="1" ht="15" customHeight="1" x14ac:dyDescent="0.15">
      <c r="C1" s="45"/>
      <c r="D1" s="45"/>
      <c r="E1" s="45"/>
      <c r="F1" s="45"/>
      <c r="G1" s="45"/>
      <c r="H1" s="45"/>
      <c r="I1" s="45"/>
      <c r="J1" s="45"/>
    </row>
    <row r="2" spans="1:10" s="43" customFormat="1" ht="15" customHeight="1" x14ac:dyDescent="0.15">
      <c r="C2" s="45"/>
      <c r="D2" s="45"/>
      <c r="E2" s="45"/>
      <c r="F2" s="45"/>
      <c r="G2" s="45"/>
      <c r="H2" s="45"/>
      <c r="I2" s="45"/>
      <c r="J2" s="45"/>
    </row>
    <row r="3" spans="1:10" s="43" customFormat="1" ht="15" customHeight="1" x14ac:dyDescent="0.15">
      <c r="C3" s="45"/>
      <c r="D3" s="45"/>
      <c r="E3" s="45"/>
      <c r="F3" s="45"/>
      <c r="G3" s="45"/>
      <c r="H3" s="45"/>
      <c r="I3" s="45"/>
      <c r="J3" s="45"/>
    </row>
    <row r="4" spans="1:10" s="43" customFormat="1" ht="15" customHeight="1" x14ac:dyDescent="0.15">
      <c r="A4" s="47"/>
      <c r="B4" s="49"/>
      <c r="C4" s="49"/>
      <c r="D4" s="49"/>
      <c r="E4" s="49"/>
      <c r="F4" s="45"/>
      <c r="G4" s="45"/>
      <c r="H4" s="45"/>
      <c r="I4" s="45"/>
      <c r="J4" s="45"/>
    </row>
    <row r="5" spans="1:10" s="2" customFormat="1" ht="15" customHeight="1" x14ac:dyDescent="0.25">
      <c r="A5" s="24"/>
      <c r="C5" s="32"/>
      <c r="D5" s="32"/>
      <c r="E5" s="32"/>
      <c r="F5" s="32"/>
      <c r="G5" s="32"/>
      <c r="H5" s="32"/>
      <c r="I5" s="32"/>
      <c r="J5" s="32"/>
    </row>
    <row r="6" spans="1:10" s="1" customFormat="1" ht="21.95" customHeight="1" x14ac:dyDescent="0.15">
      <c r="A6" s="207" t="s">
        <v>23</v>
      </c>
      <c r="B6" s="207"/>
      <c r="C6" s="207"/>
      <c r="D6" s="207"/>
      <c r="E6" s="207"/>
      <c r="F6" s="207"/>
      <c r="G6" s="207"/>
      <c r="H6" s="207"/>
      <c r="I6" s="207"/>
      <c r="J6" s="207"/>
    </row>
    <row r="7" spans="1:10" s="1" customFormat="1" ht="15" customHeight="1" x14ac:dyDescent="0.15">
      <c r="A7" s="213" t="s">
        <v>107</v>
      </c>
      <c r="B7" s="213"/>
      <c r="C7" s="213"/>
      <c r="D7" s="213"/>
      <c r="E7" s="213"/>
      <c r="F7" s="213"/>
      <c r="G7" s="213"/>
      <c r="H7" s="213"/>
      <c r="I7" s="213"/>
      <c r="J7" s="213"/>
    </row>
    <row r="8" spans="1:10" s="1" customFormat="1" ht="1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s="2" customFormat="1" ht="24.95" customHeight="1" x14ac:dyDescent="0.25">
      <c r="A9" s="27"/>
      <c r="B9" s="217" t="s">
        <v>106</v>
      </c>
      <c r="C9" s="217"/>
      <c r="D9" s="217"/>
      <c r="E9" s="217"/>
      <c r="F9" s="217"/>
      <c r="G9" s="217"/>
      <c r="H9" s="35"/>
      <c r="I9" s="35"/>
      <c r="J9" s="35"/>
    </row>
    <row r="10" spans="1:10" s="2" customFormat="1" ht="24.95" customHeight="1" x14ac:dyDescent="0.25">
      <c r="A10" s="27"/>
      <c r="B10" s="219">
        <v>2013</v>
      </c>
      <c r="C10" s="219">
        <v>2014</v>
      </c>
      <c r="D10" s="219">
        <v>2015</v>
      </c>
      <c r="E10" s="219">
        <v>2016</v>
      </c>
      <c r="F10" s="219">
        <v>2017</v>
      </c>
      <c r="G10" s="219">
        <v>2018</v>
      </c>
      <c r="H10" s="31"/>
      <c r="I10" s="214" t="s">
        <v>35</v>
      </c>
      <c r="J10" s="214"/>
    </row>
    <row r="11" spans="1:10" s="3" customFormat="1" ht="24.95" customHeight="1" x14ac:dyDescent="0.25">
      <c r="A11" s="28"/>
      <c r="B11" s="220"/>
      <c r="C11" s="220"/>
      <c r="D11" s="220"/>
      <c r="E11" s="220"/>
      <c r="F11" s="220"/>
      <c r="G11" s="220"/>
      <c r="H11" s="31"/>
      <c r="I11" s="123" t="s">
        <v>0</v>
      </c>
      <c r="J11" s="123" t="s">
        <v>1</v>
      </c>
    </row>
    <row r="12" spans="1:10" s="3" customFormat="1" ht="90" customHeight="1" x14ac:dyDescent="0.25">
      <c r="A12" s="39" t="s">
        <v>24</v>
      </c>
      <c r="B12" s="33">
        <v>50840.892169999999</v>
      </c>
      <c r="C12" s="33">
        <v>49810.515930000001</v>
      </c>
      <c r="D12" s="33">
        <v>30547.599999999999</v>
      </c>
      <c r="E12" s="33">
        <v>19808.7</v>
      </c>
      <c r="F12" s="33">
        <v>18126.743999999999</v>
      </c>
      <c r="G12" s="33">
        <v>17287.697</v>
      </c>
      <c r="H12" s="34"/>
      <c r="I12" s="36">
        <f>G12-F12</f>
        <v>-839.04699999999866</v>
      </c>
      <c r="J12" s="37">
        <f>G12/F12-1</f>
        <v>-4.6287794432359086E-2</v>
      </c>
    </row>
    <row r="13" spans="1:10" s="3" customFormat="1" ht="90" customHeight="1" x14ac:dyDescent="0.25">
      <c r="A13" s="138" t="s">
        <v>25</v>
      </c>
      <c r="B13" s="139">
        <v>59356.6</v>
      </c>
      <c r="C13" s="139">
        <v>77937</v>
      </c>
      <c r="D13" s="139">
        <v>51955.052000000003</v>
      </c>
      <c r="E13" s="139">
        <v>25300.861000000001</v>
      </c>
      <c r="F13" s="139">
        <v>14703.3</v>
      </c>
      <c r="G13" s="139">
        <v>15714.18</v>
      </c>
      <c r="H13" s="34"/>
      <c r="I13" s="140">
        <f>G13-F13</f>
        <v>1010.880000000001</v>
      </c>
      <c r="J13" s="141">
        <f>G13/F13-1</f>
        <v>6.8751912835893991E-2</v>
      </c>
    </row>
    <row r="14" spans="1:10" s="3" customFormat="1" ht="90" customHeight="1" x14ac:dyDescent="0.25">
      <c r="A14" s="136" t="s">
        <v>26</v>
      </c>
      <c r="B14" s="137">
        <f t="shared" ref="B14:E14" si="0">IF(B13=0,0,(B12/B13)*100)</f>
        <v>85.6533092697358</v>
      </c>
      <c r="C14" s="137">
        <f t="shared" si="0"/>
        <v>63.911256437892149</v>
      </c>
      <c r="D14" s="137">
        <f t="shared" si="0"/>
        <v>58.796207152290016</v>
      </c>
      <c r="E14" s="137">
        <f t="shared" si="0"/>
        <v>78.292592493196182</v>
      </c>
      <c r="F14" s="137">
        <f>IF(F13=0,0,(F12/F13)*100)</f>
        <v>123.28350778396685</v>
      </c>
      <c r="G14" s="137">
        <f>IF(G13=0,0,(G12/G13)*100)</f>
        <v>110.01335736258588</v>
      </c>
      <c r="H14" s="176"/>
      <c r="I14" s="212">
        <f>G14/F14-1</f>
        <v>-0.10763929952929818</v>
      </c>
      <c r="J14" s="212"/>
    </row>
    <row r="15" spans="1:10" ht="6" customHeight="1" x14ac:dyDescent="0.25">
      <c r="A15" s="8"/>
      <c r="B15" s="218"/>
      <c r="C15" s="218"/>
      <c r="D15" s="218"/>
      <c r="E15" s="218"/>
      <c r="F15" s="18"/>
      <c r="G15" s="18"/>
      <c r="H15" s="10"/>
      <c r="I15" s="11"/>
      <c r="J15" s="11"/>
    </row>
    <row r="16" spans="1:10" ht="15" customHeight="1" x14ac:dyDescent="0.25">
      <c r="A16" s="8"/>
      <c r="B16" s="10"/>
      <c r="C16" s="10"/>
      <c r="D16" s="10"/>
      <c r="E16" s="10"/>
      <c r="F16" s="18"/>
      <c r="G16" s="18"/>
      <c r="H16" s="10"/>
      <c r="I16" s="11"/>
      <c r="J16" s="11"/>
    </row>
    <row r="17" spans="1:10" ht="15" customHeight="1" x14ac:dyDescent="0.25">
      <c r="A17" s="12"/>
      <c r="B17" s="13"/>
      <c r="C17" s="13"/>
      <c r="D17" s="13"/>
      <c r="E17" s="13"/>
      <c r="F17" s="13"/>
      <c r="G17" s="13"/>
      <c r="H17" s="13"/>
      <c r="I17" s="11"/>
      <c r="J17" s="11"/>
    </row>
    <row r="18" spans="1:10" ht="15" customHeight="1" x14ac:dyDescent="0.2">
      <c r="A18" s="14"/>
      <c r="B18" s="15"/>
      <c r="C18" s="16"/>
      <c r="D18" s="16"/>
      <c r="E18" s="15"/>
      <c r="F18" s="15"/>
      <c r="G18" s="15"/>
      <c r="H18" s="15"/>
      <c r="I18" s="17"/>
      <c r="J18" s="17"/>
    </row>
    <row r="19" spans="1:10" ht="1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5" customHeight="1" x14ac:dyDescent="0.2">
      <c r="A22" s="5"/>
      <c r="B22" s="5"/>
      <c r="C22" s="5"/>
      <c r="D22" s="5"/>
      <c r="E22" s="7"/>
      <c r="F22" s="7"/>
      <c r="G22" s="7"/>
      <c r="H22" s="7"/>
      <c r="I22" s="7"/>
      <c r="J22" s="7"/>
    </row>
    <row r="23" spans="1:10" ht="15" customHeight="1" x14ac:dyDescent="0.2">
      <c r="A23" s="5"/>
      <c r="B23" s="5"/>
      <c r="C23" s="5"/>
      <c r="D23" s="5"/>
      <c r="E23" s="7"/>
      <c r="F23" s="7"/>
      <c r="G23" s="7"/>
      <c r="H23" s="7"/>
      <c r="I23" s="7"/>
      <c r="J23" s="7"/>
    </row>
    <row r="24" spans="1:10" ht="15" customHeight="1" x14ac:dyDescent="0.2">
      <c r="A24" s="5"/>
      <c r="B24" s="5"/>
      <c r="C24" s="5"/>
      <c r="D24" s="5"/>
      <c r="E24" s="7"/>
      <c r="F24" s="7"/>
      <c r="G24" s="7"/>
      <c r="H24" s="7"/>
      <c r="I24" s="7"/>
      <c r="J24" s="7"/>
    </row>
    <row r="25" spans="1:10" ht="15" customHeight="1" x14ac:dyDescent="0.2">
      <c r="A25" s="5"/>
      <c r="B25" s="5"/>
      <c r="C25" s="5"/>
      <c r="D25" s="5"/>
      <c r="E25" s="7"/>
      <c r="F25" s="7"/>
      <c r="G25" s="7"/>
      <c r="H25" s="7"/>
      <c r="I25" s="7"/>
      <c r="J25" s="7"/>
    </row>
    <row r="26" spans="1:10" ht="15" customHeight="1" x14ac:dyDescent="0.2">
      <c r="A26" s="5"/>
      <c r="B26" s="5"/>
      <c r="C26" s="5"/>
      <c r="D26" s="5"/>
      <c r="E26" s="7"/>
      <c r="F26" s="7"/>
      <c r="G26" s="7"/>
      <c r="H26" s="7"/>
      <c r="I26" s="7"/>
      <c r="J26" s="7"/>
    </row>
    <row r="27" spans="1:10" ht="1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 x14ac:dyDescent="0.2">
      <c r="A33" s="5" t="s">
        <v>94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ht="1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</row>
  </sheetData>
  <mergeCells count="12">
    <mergeCell ref="I14:J14"/>
    <mergeCell ref="B15:E15"/>
    <mergeCell ref="F10:F11"/>
    <mergeCell ref="A6:J6"/>
    <mergeCell ref="A7:J7"/>
    <mergeCell ref="B10:B11"/>
    <mergeCell ref="C10:C11"/>
    <mergeCell ref="D10:D11"/>
    <mergeCell ref="E10:E11"/>
    <mergeCell ref="I10:J10"/>
    <mergeCell ref="G10:G11"/>
    <mergeCell ref="B9:G9"/>
  </mergeCells>
  <conditionalFormatting sqref="I12:I14 J12:J13">
    <cfRule type="cellIs" dxfId="1" priority="3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scale="89" orientation="portrait" r:id="rId1"/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3"/>
  <sheetViews>
    <sheetView showGridLines="0" view="pageBreakPreview" topLeftCell="A4" zoomScaleNormal="100" zoomScaleSheetLayoutView="100" workbookViewId="0">
      <selection activeCell="J12" sqref="J12"/>
    </sheetView>
  </sheetViews>
  <sheetFormatPr baseColWidth="10" defaultRowHeight="12.75" x14ac:dyDescent="0.2"/>
  <cols>
    <col min="1" max="1" width="25.7109375" style="4" customWidth="1"/>
    <col min="2" max="7" width="9.7109375" style="4" customWidth="1"/>
    <col min="8" max="8" width="1" style="4" customWidth="1"/>
    <col min="9" max="10" width="9.7109375" style="4" customWidth="1"/>
    <col min="11" max="16384" width="11.42578125" style="4"/>
  </cols>
  <sheetData>
    <row r="1" spans="1:10" s="43" customFormat="1" ht="15" customHeight="1" x14ac:dyDescent="0.15">
      <c r="C1" s="45"/>
      <c r="D1" s="45"/>
      <c r="E1" s="45"/>
      <c r="F1" s="45"/>
      <c r="G1" s="45"/>
      <c r="H1" s="45"/>
      <c r="I1" s="45"/>
      <c r="J1" s="45"/>
    </row>
    <row r="2" spans="1:10" s="43" customFormat="1" ht="15" customHeight="1" x14ac:dyDescent="0.15">
      <c r="C2" s="45"/>
      <c r="D2" s="45"/>
      <c r="E2" s="45"/>
      <c r="F2" s="45"/>
      <c r="G2" s="45"/>
      <c r="H2" s="45"/>
      <c r="I2" s="45"/>
      <c r="J2" s="45"/>
    </row>
    <row r="3" spans="1:10" s="43" customFormat="1" ht="15" customHeight="1" x14ac:dyDescent="0.15">
      <c r="C3" s="45"/>
      <c r="D3" s="45"/>
      <c r="E3" s="45"/>
      <c r="F3" s="45"/>
      <c r="G3" s="45"/>
      <c r="H3" s="45"/>
      <c r="I3" s="45"/>
      <c r="J3" s="45"/>
    </row>
    <row r="4" spans="1:10" s="43" customFormat="1" ht="15" customHeight="1" x14ac:dyDescent="0.15">
      <c r="A4" s="47"/>
      <c r="B4" s="49"/>
      <c r="C4" s="49"/>
      <c r="D4" s="49"/>
      <c r="E4" s="49"/>
      <c r="F4" s="45"/>
      <c r="G4" s="45"/>
      <c r="H4" s="45"/>
      <c r="I4" s="45"/>
      <c r="J4" s="45"/>
    </row>
    <row r="5" spans="1:10" s="2" customFormat="1" ht="15" customHeight="1" x14ac:dyDescent="0.25">
      <c r="A5" s="24"/>
      <c r="C5" s="32"/>
      <c r="D5" s="32"/>
      <c r="E5" s="32"/>
      <c r="F5" s="32"/>
      <c r="G5" s="32"/>
      <c r="H5" s="32"/>
      <c r="I5" s="32"/>
      <c r="J5" s="32"/>
    </row>
    <row r="6" spans="1:10" s="1" customFormat="1" ht="21.95" customHeight="1" x14ac:dyDescent="0.15">
      <c r="A6" s="207" t="s">
        <v>27</v>
      </c>
      <c r="B6" s="207"/>
      <c r="C6" s="207"/>
      <c r="D6" s="207"/>
      <c r="E6" s="207"/>
      <c r="F6" s="207"/>
      <c r="G6" s="207"/>
      <c r="H6" s="207"/>
      <c r="I6" s="207"/>
      <c r="J6" s="207"/>
    </row>
    <row r="7" spans="1:10" s="1" customFormat="1" ht="15" customHeight="1" x14ac:dyDescent="0.15">
      <c r="A7" s="213" t="s">
        <v>107</v>
      </c>
      <c r="B7" s="213"/>
      <c r="C7" s="213"/>
      <c r="D7" s="213"/>
      <c r="E7" s="213"/>
      <c r="F7" s="213"/>
      <c r="G7" s="213"/>
      <c r="H7" s="213"/>
      <c r="I7" s="213"/>
      <c r="J7" s="213"/>
    </row>
    <row r="8" spans="1:10" s="1" customFormat="1" ht="1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s="2" customFormat="1" ht="24.95" customHeight="1" x14ac:dyDescent="0.25">
      <c r="A9" s="27"/>
      <c r="B9" s="217" t="s">
        <v>106</v>
      </c>
      <c r="C9" s="217"/>
      <c r="D9" s="217"/>
      <c r="E9" s="217"/>
      <c r="F9" s="217"/>
      <c r="G9" s="217"/>
      <c r="H9" s="35"/>
      <c r="I9" s="35"/>
      <c r="J9" s="35"/>
    </row>
    <row r="10" spans="1:10" s="2" customFormat="1" ht="24.95" customHeight="1" x14ac:dyDescent="0.25">
      <c r="A10" s="27"/>
      <c r="B10" s="219">
        <v>2013</v>
      </c>
      <c r="C10" s="219">
        <v>2014</v>
      </c>
      <c r="D10" s="219">
        <v>2015</v>
      </c>
      <c r="E10" s="219">
        <v>2016</v>
      </c>
      <c r="F10" s="219">
        <v>2017</v>
      </c>
      <c r="G10" s="219">
        <v>2018</v>
      </c>
      <c r="H10" s="31"/>
      <c r="I10" s="214" t="s">
        <v>35</v>
      </c>
      <c r="J10" s="214"/>
    </row>
    <row r="11" spans="1:10" s="3" customFormat="1" ht="24.95" customHeight="1" x14ac:dyDescent="0.25">
      <c r="A11" s="28"/>
      <c r="B11" s="220"/>
      <c r="C11" s="220"/>
      <c r="D11" s="220"/>
      <c r="E11" s="220"/>
      <c r="F11" s="220"/>
      <c r="G11" s="220"/>
      <c r="H11" s="31"/>
      <c r="I11" s="123" t="s">
        <v>0</v>
      </c>
      <c r="J11" s="123" t="s">
        <v>1</v>
      </c>
    </row>
    <row r="12" spans="1:10" s="3" customFormat="1" ht="90" customHeight="1" x14ac:dyDescent="0.25">
      <c r="A12" s="39" t="s">
        <v>28</v>
      </c>
      <c r="B12" s="33">
        <v>600163.1</v>
      </c>
      <c r="C12" s="33">
        <v>613052.1</v>
      </c>
      <c r="D12" s="33">
        <v>676403.33799999999</v>
      </c>
      <c r="E12" s="33">
        <v>713725.79999999993</v>
      </c>
      <c r="F12" s="33">
        <v>653670.79200000002</v>
      </c>
      <c r="G12" s="33">
        <v>628799.56299999997</v>
      </c>
      <c r="H12" s="34"/>
      <c r="I12" s="36">
        <f>G12-F12</f>
        <v>-24871.22900000005</v>
      </c>
      <c r="J12" s="37">
        <f>G12/F12-1</f>
        <v>-3.8048554875617091E-2</v>
      </c>
    </row>
    <row r="13" spans="1:10" s="3" customFormat="1" ht="90" customHeight="1" x14ac:dyDescent="0.25">
      <c r="A13" s="138" t="s">
        <v>29</v>
      </c>
      <c r="B13" s="139">
        <v>657148.1</v>
      </c>
      <c r="C13" s="139">
        <v>647302.9</v>
      </c>
      <c r="D13" s="139">
        <v>692840.46200000006</v>
      </c>
      <c r="E13" s="139">
        <v>729594.26099999994</v>
      </c>
      <c r="F13" s="139">
        <v>658646.19099999999</v>
      </c>
      <c r="G13" s="139">
        <v>635684.88399999996</v>
      </c>
      <c r="H13" s="34"/>
      <c r="I13" s="140">
        <f>G13-F13</f>
        <v>-22961.30700000003</v>
      </c>
      <c r="J13" s="141">
        <f>G13/F13-1</f>
        <v>-3.4861367626128126E-2</v>
      </c>
    </row>
    <row r="14" spans="1:10" s="3" customFormat="1" ht="90" customHeight="1" x14ac:dyDescent="0.25">
      <c r="A14" s="136" t="s">
        <v>33</v>
      </c>
      <c r="B14" s="137">
        <f t="shared" ref="B14:G14" si="0">IF(B13=0,0,(B12/B13)*100)</f>
        <v>91.3284387491952</v>
      </c>
      <c r="C14" s="137">
        <f t="shared" si="0"/>
        <v>94.708690475509997</v>
      </c>
      <c r="D14" s="137">
        <f t="shared" si="0"/>
        <v>97.627574470383621</v>
      </c>
      <c r="E14" s="137">
        <f t="shared" si="0"/>
        <v>97.825029355596854</v>
      </c>
      <c r="F14" s="137">
        <f t="shared" si="0"/>
        <v>99.244602175191204</v>
      </c>
      <c r="G14" s="137">
        <f t="shared" si="0"/>
        <v>98.91686570291327</v>
      </c>
      <c r="H14" s="176"/>
      <c r="I14" s="212">
        <f>G14/F14-1</f>
        <v>-3.3023103029764522E-3</v>
      </c>
      <c r="J14" s="212"/>
    </row>
    <row r="15" spans="1:10" ht="8.25" customHeight="1" x14ac:dyDescent="0.25">
      <c r="A15" s="8"/>
      <c r="B15" s="218"/>
      <c r="C15" s="218"/>
      <c r="D15" s="218"/>
      <c r="E15" s="218"/>
      <c r="F15" s="9"/>
      <c r="G15" s="9"/>
      <c r="H15" s="10"/>
      <c r="I15" s="11"/>
      <c r="J15" s="11"/>
    </row>
    <row r="16" spans="1:10" ht="15" customHeight="1" x14ac:dyDescent="0.25">
      <c r="A16" s="12"/>
      <c r="B16" s="13"/>
      <c r="C16" s="13"/>
      <c r="D16" s="13"/>
      <c r="E16" s="13"/>
      <c r="F16" s="10"/>
      <c r="G16" s="50"/>
      <c r="H16" s="13"/>
      <c r="I16" s="11"/>
      <c r="J16" s="11"/>
    </row>
    <row r="17" spans="1:10" ht="15" customHeight="1" x14ac:dyDescent="0.25">
      <c r="A17" s="12"/>
      <c r="B17" s="13"/>
      <c r="C17" s="13"/>
      <c r="D17" s="13"/>
      <c r="E17" s="13"/>
      <c r="F17" s="10"/>
      <c r="G17" s="50"/>
      <c r="H17" s="13"/>
      <c r="I17" s="11"/>
      <c r="J17" s="11"/>
    </row>
    <row r="18" spans="1:10" ht="15" customHeight="1" x14ac:dyDescent="0.25">
      <c r="A18" s="12"/>
      <c r="B18" s="13"/>
      <c r="C18" s="13"/>
      <c r="D18" s="13"/>
      <c r="E18" s="13"/>
      <c r="F18" s="10"/>
      <c r="G18" s="50"/>
      <c r="H18" s="13"/>
      <c r="I18" s="11"/>
      <c r="J18" s="11"/>
    </row>
    <row r="19" spans="1:10" ht="15" customHeight="1" x14ac:dyDescent="0.2">
      <c r="A19" s="14"/>
      <c r="B19" s="15"/>
      <c r="C19" s="16"/>
      <c r="D19" s="16"/>
      <c r="E19" s="15"/>
      <c r="F19" s="15"/>
      <c r="G19" s="15"/>
      <c r="H19" s="15"/>
      <c r="I19" s="17"/>
      <c r="J19" s="17"/>
    </row>
    <row r="20" spans="1:10" ht="1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5" customHeight="1" x14ac:dyDescent="0.2">
      <c r="A23" s="5"/>
      <c r="B23" s="5"/>
      <c r="C23" s="5"/>
      <c r="D23" s="5"/>
      <c r="E23" s="7"/>
      <c r="F23" s="7"/>
      <c r="G23" s="7"/>
      <c r="H23" s="7"/>
      <c r="I23" s="7"/>
      <c r="J23" s="7"/>
    </row>
    <row r="24" spans="1:10" ht="15" customHeight="1" x14ac:dyDescent="0.2">
      <c r="A24" s="5"/>
      <c r="B24" s="5"/>
      <c r="C24" s="5"/>
      <c r="D24" s="5"/>
      <c r="E24" s="7"/>
      <c r="F24" s="7"/>
      <c r="G24" s="7"/>
      <c r="H24" s="7"/>
      <c r="I24" s="7"/>
      <c r="J24" s="7"/>
    </row>
    <row r="25" spans="1:10" ht="15" customHeight="1" x14ac:dyDescent="0.2">
      <c r="A25" s="5"/>
      <c r="B25" s="5"/>
      <c r="C25" s="5"/>
      <c r="D25" s="5"/>
      <c r="E25" s="7"/>
      <c r="F25" s="7"/>
      <c r="G25" s="7"/>
      <c r="H25" s="7"/>
      <c r="I25" s="7"/>
      <c r="J25" s="7"/>
    </row>
    <row r="26" spans="1:10" ht="15" customHeight="1" x14ac:dyDescent="0.2">
      <c r="A26" s="5"/>
      <c r="B26" s="5"/>
      <c r="C26" s="5"/>
      <c r="D26" s="5"/>
      <c r="E26" s="7"/>
      <c r="F26" s="7"/>
      <c r="G26" s="7"/>
      <c r="H26" s="7"/>
      <c r="I26" s="7"/>
      <c r="J26" s="7"/>
    </row>
    <row r="27" spans="1:10" ht="15" customHeight="1" x14ac:dyDescent="0.2">
      <c r="A27" s="5"/>
      <c r="B27" s="5"/>
      <c r="C27" s="5"/>
      <c r="D27" s="5"/>
      <c r="E27" s="7"/>
      <c r="F27" s="7"/>
      <c r="G27" s="7"/>
      <c r="H27" s="7"/>
      <c r="I27" s="7"/>
      <c r="J27" s="7"/>
    </row>
    <row r="28" spans="1:10" ht="1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 x14ac:dyDescent="0.2">
      <c r="A33" s="5" t="s">
        <v>94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ht="1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</row>
  </sheetData>
  <mergeCells count="12">
    <mergeCell ref="I14:J14"/>
    <mergeCell ref="B15:E15"/>
    <mergeCell ref="F10:F11"/>
    <mergeCell ref="A6:J6"/>
    <mergeCell ref="A7:J7"/>
    <mergeCell ref="B10:B11"/>
    <mergeCell ref="C10:C11"/>
    <mergeCell ref="D10:D11"/>
    <mergeCell ref="E10:E11"/>
    <mergeCell ref="I10:J10"/>
    <mergeCell ref="G10:G11"/>
    <mergeCell ref="B9:G9"/>
  </mergeCells>
  <conditionalFormatting sqref="I12:I14 J12:J13">
    <cfRule type="cellIs" dxfId="0" priority="3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scale="89" orientation="portrait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zoomScaleNormal="100" zoomScaleSheetLayoutView="100" workbookViewId="0">
      <selection activeCell="J15" sqref="J15"/>
    </sheetView>
  </sheetViews>
  <sheetFormatPr baseColWidth="10" defaultRowHeight="15" x14ac:dyDescent="0.25"/>
  <cols>
    <col min="1" max="1" width="20.7109375" customWidth="1"/>
    <col min="2" max="8" width="9.7109375" customWidth="1"/>
    <col min="245" max="245" width="7.85546875" customWidth="1"/>
    <col min="246" max="246" width="12.5703125" customWidth="1"/>
    <col min="247" max="247" width="7.28515625" customWidth="1"/>
    <col min="248" max="252" width="6.7109375" customWidth="1"/>
    <col min="253" max="253" width="7.28515625" customWidth="1"/>
    <col min="254" max="256" width="9" customWidth="1"/>
    <col min="257" max="257" width="11.28515625" customWidth="1"/>
    <col min="501" max="501" width="7.85546875" customWidth="1"/>
    <col min="502" max="502" width="12.5703125" customWidth="1"/>
    <col min="503" max="503" width="7.28515625" customWidth="1"/>
    <col min="504" max="508" width="6.7109375" customWidth="1"/>
    <col min="509" max="509" width="7.28515625" customWidth="1"/>
    <col min="510" max="512" width="9" customWidth="1"/>
    <col min="513" max="513" width="11.28515625" customWidth="1"/>
    <col min="757" max="757" width="7.85546875" customWidth="1"/>
    <col min="758" max="758" width="12.5703125" customWidth="1"/>
    <col min="759" max="759" width="7.28515625" customWidth="1"/>
    <col min="760" max="764" width="6.7109375" customWidth="1"/>
    <col min="765" max="765" width="7.28515625" customWidth="1"/>
    <col min="766" max="768" width="9" customWidth="1"/>
    <col min="769" max="769" width="11.28515625" customWidth="1"/>
    <col min="1013" max="1013" width="7.85546875" customWidth="1"/>
    <col min="1014" max="1014" width="12.5703125" customWidth="1"/>
    <col min="1015" max="1015" width="7.28515625" customWidth="1"/>
    <col min="1016" max="1020" width="6.7109375" customWidth="1"/>
    <col min="1021" max="1021" width="7.28515625" customWidth="1"/>
    <col min="1022" max="1024" width="9" customWidth="1"/>
    <col min="1025" max="1025" width="11.28515625" customWidth="1"/>
    <col min="1269" max="1269" width="7.85546875" customWidth="1"/>
    <col min="1270" max="1270" width="12.5703125" customWidth="1"/>
    <col min="1271" max="1271" width="7.28515625" customWidth="1"/>
    <col min="1272" max="1276" width="6.7109375" customWidth="1"/>
    <col min="1277" max="1277" width="7.28515625" customWidth="1"/>
    <col min="1278" max="1280" width="9" customWidth="1"/>
    <col min="1281" max="1281" width="11.28515625" customWidth="1"/>
    <col min="1525" max="1525" width="7.85546875" customWidth="1"/>
    <col min="1526" max="1526" width="12.5703125" customWidth="1"/>
    <col min="1527" max="1527" width="7.28515625" customWidth="1"/>
    <col min="1528" max="1532" width="6.7109375" customWidth="1"/>
    <col min="1533" max="1533" width="7.28515625" customWidth="1"/>
    <col min="1534" max="1536" width="9" customWidth="1"/>
    <col min="1537" max="1537" width="11.28515625" customWidth="1"/>
    <col min="1781" max="1781" width="7.85546875" customWidth="1"/>
    <col min="1782" max="1782" width="12.5703125" customWidth="1"/>
    <col min="1783" max="1783" width="7.28515625" customWidth="1"/>
    <col min="1784" max="1788" width="6.7109375" customWidth="1"/>
    <col min="1789" max="1789" width="7.28515625" customWidth="1"/>
    <col min="1790" max="1792" width="9" customWidth="1"/>
    <col min="1793" max="1793" width="11.28515625" customWidth="1"/>
    <col min="2037" max="2037" width="7.85546875" customWidth="1"/>
    <col min="2038" max="2038" width="12.5703125" customWidth="1"/>
    <col min="2039" max="2039" width="7.28515625" customWidth="1"/>
    <col min="2040" max="2044" width="6.7109375" customWidth="1"/>
    <col min="2045" max="2045" width="7.28515625" customWidth="1"/>
    <col min="2046" max="2048" width="9" customWidth="1"/>
    <col min="2049" max="2049" width="11.28515625" customWidth="1"/>
    <col min="2293" max="2293" width="7.85546875" customWidth="1"/>
    <col min="2294" max="2294" width="12.5703125" customWidth="1"/>
    <col min="2295" max="2295" width="7.28515625" customWidth="1"/>
    <col min="2296" max="2300" width="6.7109375" customWidth="1"/>
    <col min="2301" max="2301" width="7.28515625" customWidth="1"/>
    <col min="2302" max="2304" width="9" customWidth="1"/>
    <col min="2305" max="2305" width="11.28515625" customWidth="1"/>
    <col min="2549" max="2549" width="7.85546875" customWidth="1"/>
    <col min="2550" max="2550" width="12.5703125" customWidth="1"/>
    <col min="2551" max="2551" width="7.28515625" customWidth="1"/>
    <col min="2552" max="2556" width="6.7109375" customWidth="1"/>
    <col min="2557" max="2557" width="7.28515625" customWidth="1"/>
    <col min="2558" max="2560" width="9" customWidth="1"/>
    <col min="2561" max="2561" width="11.28515625" customWidth="1"/>
    <col min="2805" max="2805" width="7.85546875" customWidth="1"/>
    <col min="2806" max="2806" width="12.5703125" customWidth="1"/>
    <col min="2807" max="2807" width="7.28515625" customWidth="1"/>
    <col min="2808" max="2812" width="6.7109375" customWidth="1"/>
    <col min="2813" max="2813" width="7.28515625" customWidth="1"/>
    <col min="2814" max="2816" width="9" customWidth="1"/>
    <col min="2817" max="2817" width="11.28515625" customWidth="1"/>
    <col min="3061" max="3061" width="7.85546875" customWidth="1"/>
    <col min="3062" max="3062" width="12.5703125" customWidth="1"/>
    <col min="3063" max="3063" width="7.28515625" customWidth="1"/>
    <col min="3064" max="3068" width="6.7109375" customWidth="1"/>
    <col min="3069" max="3069" width="7.28515625" customWidth="1"/>
    <col min="3070" max="3072" width="9" customWidth="1"/>
    <col min="3073" max="3073" width="11.28515625" customWidth="1"/>
    <col min="3317" max="3317" width="7.85546875" customWidth="1"/>
    <col min="3318" max="3318" width="12.5703125" customWidth="1"/>
    <col min="3319" max="3319" width="7.28515625" customWidth="1"/>
    <col min="3320" max="3324" width="6.7109375" customWidth="1"/>
    <col min="3325" max="3325" width="7.28515625" customWidth="1"/>
    <col min="3326" max="3328" width="9" customWidth="1"/>
    <col min="3329" max="3329" width="11.28515625" customWidth="1"/>
    <col min="3573" max="3573" width="7.85546875" customWidth="1"/>
    <col min="3574" max="3574" width="12.5703125" customWidth="1"/>
    <col min="3575" max="3575" width="7.28515625" customWidth="1"/>
    <col min="3576" max="3580" width="6.7109375" customWidth="1"/>
    <col min="3581" max="3581" width="7.28515625" customWidth="1"/>
    <col min="3582" max="3584" width="9" customWidth="1"/>
    <col min="3585" max="3585" width="11.28515625" customWidth="1"/>
    <col min="3829" max="3829" width="7.85546875" customWidth="1"/>
    <col min="3830" max="3830" width="12.5703125" customWidth="1"/>
    <col min="3831" max="3831" width="7.28515625" customWidth="1"/>
    <col min="3832" max="3836" width="6.7109375" customWidth="1"/>
    <col min="3837" max="3837" width="7.28515625" customWidth="1"/>
    <col min="3838" max="3840" width="9" customWidth="1"/>
    <col min="3841" max="3841" width="11.28515625" customWidth="1"/>
    <col min="4085" max="4085" width="7.85546875" customWidth="1"/>
    <col min="4086" max="4086" width="12.5703125" customWidth="1"/>
    <col min="4087" max="4087" width="7.28515625" customWidth="1"/>
    <col min="4088" max="4092" width="6.7109375" customWidth="1"/>
    <col min="4093" max="4093" width="7.28515625" customWidth="1"/>
    <col min="4094" max="4096" width="9" customWidth="1"/>
    <col min="4097" max="4097" width="11.28515625" customWidth="1"/>
    <col min="4341" max="4341" width="7.85546875" customWidth="1"/>
    <col min="4342" max="4342" width="12.5703125" customWidth="1"/>
    <col min="4343" max="4343" width="7.28515625" customWidth="1"/>
    <col min="4344" max="4348" width="6.7109375" customWidth="1"/>
    <col min="4349" max="4349" width="7.28515625" customWidth="1"/>
    <col min="4350" max="4352" width="9" customWidth="1"/>
    <col min="4353" max="4353" width="11.28515625" customWidth="1"/>
    <col min="4597" max="4597" width="7.85546875" customWidth="1"/>
    <col min="4598" max="4598" width="12.5703125" customWidth="1"/>
    <col min="4599" max="4599" width="7.28515625" customWidth="1"/>
    <col min="4600" max="4604" width="6.7109375" customWidth="1"/>
    <col min="4605" max="4605" width="7.28515625" customWidth="1"/>
    <col min="4606" max="4608" width="9" customWidth="1"/>
    <col min="4609" max="4609" width="11.28515625" customWidth="1"/>
    <col min="4853" max="4853" width="7.85546875" customWidth="1"/>
    <col min="4854" max="4854" width="12.5703125" customWidth="1"/>
    <col min="4855" max="4855" width="7.28515625" customWidth="1"/>
    <col min="4856" max="4860" width="6.7109375" customWidth="1"/>
    <col min="4861" max="4861" width="7.28515625" customWidth="1"/>
    <col min="4862" max="4864" width="9" customWidth="1"/>
    <col min="4865" max="4865" width="11.28515625" customWidth="1"/>
    <col min="5109" max="5109" width="7.85546875" customWidth="1"/>
    <col min="5110" max="5110" width="12.5703125" customWidth="1"/>
    <col min="5111" max="5111" width="7.28515625" customWidth="1"/>
    <col min="5112" max="5116" width="6.7109375" customWidth="1"/>
    <col min="5117" max="5117" width="7.28515625" customWidth="1"/>
    <col min="5118" max="5120" width="9" customWidth="1"/>
    <col min="5121" max="5121" width="11.28515625" customWidth="1"/>
    <col min="5365" max="5365" width="7.85546875" customWidth="1"/>
    <col min="5366" max="5366" width="12.5703125" customWidth="1"/>
    <col min="5367" max="5367" width="7.28515625" customWidth="1"/>
    <col min="5368" max="5372" width="6.7109375" customWidth="1"/>
    <col min="5373" max="5373" width="7.28515625" customWidth="1"/>
    <col min="5374" max="5376" width="9" customWidth="1"/>
    <col min="5377" max="5377" width="11.28515625" customWidth="1"/>
    <col min="5621" max="5621" width="7.85546875" customWidth="1"/>
    <col min="5622" max="5622" width="12.5703125" customWidth="1"/>
    <col min="5623" max="5623" width="7.28515625" customWidth="1"/>
    <col min="5624" max="5628" width="6.7109375" customWidth="1"/>
    <col min="5629" max="5629" width="7.28515625" customWidth="1"/>
    <col min="5630" max="5632" width="9" customWidth="1"/>
    <col min="5633" max="5633" width="11.28515625" customWidth="1"/>
    <col min="5877" max="5877" width="7.85546875" customWidth="1"/>
    <col min="5878" max="5878" width="12.5703125" customWidth="1"/>
    <col min="5879" max="5879" width="7.28515625" customWidth="1"/>
    <col min="5880" max="5884" width="6.7109375" customWidth="1"/>
    <col min="5885" max="5885" width="7.28515625" customWidth="1"/>
    <col min="5886" max="5888" width="9" customWidth="1"/>
    <col min="5889" max="5889" width="11.28515625" customWidth="1"/>
    <col min="6133" max="6133" width="7.85546875" customWidth="1"/>
    <col min="6134" max="6134" width="12.5703125" customWidth="1"/>
    <col min="6135" max="6135" width="7.28515625" customWidth="1"/>
    <col min="6136" max="6140" width="6.7109375" customWidth="1"/>
    <col min="6141" max="6141" width="7.28515625" customWidth="1"/>
    <col min="6142" max="6144" width="9" customWidth="1"/>
    <col min="6145" max="6145" width="11.28515625" customWidth="1"/>
    <col min="6389" max="6389" width="7.85546875" customWidth="1"/>
    <col min="6390" max="6390" width="12.5703125" customWidth="1"/>
    <col min="6391" max="6391" width="7.28515625" customWidth="1"/>
    <col min="6392" max="6396" width="6.7109375" customWidth="1"/>
    <col min="6397" max="6397" width="7.28515625" customWidth="1"/>
    <col min="6398" max="6400" width="9" customWidth="1"/>
    <col min="6401" max="6401" width="11.28515625" customWidth="1"/>
    <col min="6645" max="6645" width="7.85546875" customWidth="1"/>
    <col min="6646" max="6646" width="12.5703125" customWidth="1"/>
    <col min="6647" max="6647" width="7.28515625" customWidth="1"/>
    <col min="6648" max="6652" width="6.7109375" customWidth="1"/>
    <col min="6653" max="6653" width="7.28515625" customWidth="1"/>
    <col min="6654" max="6656" width="9" customWidth="1"/>
    <col min="6657" max="6657" width="11.28515625" customWidth="1"/>
    <col min="6901" max="6901" width="7.85546875" customWidth="1"/>
    <col min="6902" max="6902" width="12.5703125" customWidth="1"/>
    <col min="6903" max="6903" width="7.28515625" customWidth="1"/>
    <col min="6904" max="6908" width="6.7109375" customWidth="1"/>
    <col min="6909" max="6909" width="7.28515625" customWidth="1"/>
    <col min="6910" max="6912" width="9" customWidth="1"/>
    <col min="6913" max="6913" width="11.28515625" customWidth="1"/>
    <col min="7157" max="7157" width="7.85546875" customWidth="1"/>
    <col min="7158" max="7158" width="12.5703125" customWidth="1"/>
    <col min="7159" max="7159" width="7.28515625" customWidth="1"/>
    <col min="7160" max="7164" width="6.7109375" customWidth="1"/>
    <col min="7165" max="7165" width="7.28515625" customWidth="1"/>
    <col min="7166" max="7168" width="9" customWidth="1"/>
    <col min="7169" max="7169" width="11.28515625" customWidth="1"/>
    <col min="7413" max="7413" width="7.85546875" customWidth="1"/>
    <col min="7414" max="7414" width="12.5703125" customWidth="1"/>
    <col min="7415" max="7415" width="7.28515625" customWidth="1"/>
    <col min="7416" max="7420" width="6.7109375" customWidth="1"/>
    <col min="7421" max="7421" width="7.28515625" customWidth="1"/>
    <col min="7422" max="7424" width="9" customWidth="1"/>
    <col min="7425" max="7425" width="11.28515625" customWidth="1"/>
    <col min="7669" max="7669" width="7.85546875" customWidth="1"/>
    <col min="7670" max="7670" width="12.5703125" customWidth="1"/>
    <col min="7671" max="7671" width="7.28515625" customWidth="1"/>
    <col min="7672" max="7676" width="6.7109375" customWidth="1"/>
    <col min="7677" max="7677" width="7.28515625" customWidth="1"/>
    <col min="7678" max="7680" width="9" customWidth="1"/>
    <col min="7681" max="7681" width="11.28515625" customWidth="1"/>
    <col min="7925" max="7925" width="7.85546875" customWidth="1"/>
    <col min="7926" max="7926" width="12.5703125" customWidth="1"/>
    <col min="7927" max="7927" width="7.28515625" customWidth="1"/>
    <col min="7928" max="7932" width="6.7109375" customWidth="1"/>
    <col min="7933" max="7933" width="7.28515625" customWidth="1"/>
    <col min="7934" max="7936" width="9" customWidth="1"/>
    <col min="7937" max="7937" width="11.28515625" customWidth="1"/>
    <col min="8181" max="8181" width="7.85546875" customWidth="1"/>
    <col min="8182" max="8182" width="12.5703125" customWidth="1"/>
    <col min="8183" max="8183" width="7.28515625" customWidth="1"/>
    <col min="8184" max="8188" width="6.7109375" customWidth="1"/>
    <col min="8189" max="8189" width="7.28515625" customWidth="1"/>
    <col min="8190" max="8192" width="9" customWidth="1"/>
    <col min="8193" max="8193" width="11.28515625" customWidth="1"/>
    <col min="8437" max="8437" width="7.85546875" customWidth="1"/>
    <col min="8438" max="8438" width="12.5703125" customWidth="1"/>
    <col min="8439" max="8439" width="7.28515625" customWidth="1"/>
    <col min="8440" max="8444" width="6.7109375" customWidth="1"/>
    <col min="8445" max="8445" width="7.28515625" customWidth="1"/>
    <col min="8446" max="8448" width="9" customWidth="1"/>
    <col min="8449" max="8449" width="11.28515625" customWidth="1"/>
    <col min="8693" max="8693" width="7.85546875" customWidth="1"/>
    <col min="8694" max="8694" width="12.5703125" customWidth="1"/>
    <col min="8695" max="8695" width="7.28515625" customWidth="1"/>
    <col min="8696" max="8700" width="6.7109375" customWidth="1"/>
    <col min="8701" max="8701" width="7.28515625" customWidth="1"/>
    <col min="8702" max="8704" width="9" customWidth="1"/>
    <col min="8705" max="8705" width="11.28515625" customWidth="1"/>
    <col min="8949" max="8949" width="7.85546875" customWidth="1"/>
    <col min="8950" max="8950" width="12.5703125" customWidth="1"/>
    <col min="8951" max="8951" width="7.28515625" customWidth="1"/>
    <col min="8952" max="8956" width="6.7109375" customWidth="1"/>
    <col min="8957" max="8957" width="7.28515625" customWidth="1"/>
    <col min="8958" max="8960" width="9" customWidth="1"/>
    <col min="8961" max="8961" width="11.28515625" customWidth="1"/>
    <col min="9205" max="9205" width="7.85546875" customWidth="1"/>
    <col min="9206" max="9206" width="12.5703125" customWidth="1"/>
    <col min="9207" max="9207" width="7.28515625" customWidth="1"/>
    <col min="9208" max="9212" width="6.7109375" customWidth="1"/>
    <col min="9213" max="9213" width="7.28515625" customWidth="1"/>
    <col min="9214" max="9216" width="9" customWidth="1"/>
    <col min="9217" max="9217" width="11.28515625" customWidth="1"/>
    <col min="9461" max="9461" width="7.85546875" customWidth="1"/>
    <col min="9462" max="9462" width="12.5703125" customWidth="1"/>
    <col min="9463" max="9463" width="7.28515625" customWidth="1"/>
    <col min="9464" max="9468" width="6.7109375" customWidth="1"/>
    <col min="9469" max="9469" width="7.28515625" customWidth="1"/>
    <col min="9470" max="9472" width="9" customWidth="1"/>
    <col min="9473" max="9473" width="11.28515625" customWidth="1"/>
    <col min="9717" max="9717" width="7.85546875" customWidth="1"/>
    <col min="9718" max="9718" width="12.5703125" customWidth="1"/>
    <col min="9719" max="9719" width="7.28515625" customWidth="1"/>
    <col min="9720" max="9724" width="6.7109375" customWidth="1"/>
    <col min="9725" max="9725" width="7.28515625" customWidth="1"/>
    <col min="9726" max="9728" width="9" customWidth="1"/>
    <col min="9729" max="9729" width="11.28515625" customWidth="1"/>
    <col min="9973" max="9973" width="7.85546875" customWidth="1"/>
    <col min="9974" max="9974" width="12.5703125" customWidth="1"/>
    <col min="9975" max="9975" width="7.28515625" customWidth="1"/>
    <col min="9976" max="9980" width="6.7109375" customWidth="1"/>
    <col min="9981" max="9981" width="7.28515625" customWidth="1"/>
    <col min="9982" max="9984" width="9" customWidth="1"/>
    <col min="9985" max="9985" width="11.28515625" customWidth="1"/>
    <col min="10229" max="10229" width="7.85546875" customWidth="1"/>
    <col min="10230" max="10230" width="12.5703125" customWidth="1"/>
    <col min="10231" max="10231" width="7.28515625" customWidth="1"/>
    <col min="10232" max="10236" width="6.7109375" customWidth="1"/>
    <col min="10237" max="10237" width="7.28515625" customWidth="1"/>
    <col min="10238" max="10240" width="9" customWidth="1"/>
    <col min="10241" max="10241" width="11.28515625" customWidth="1"/>
    <col min="10485" max="10485" width="7.85546875" customWidth="1"/>
    <col min="10486" max="10486" width="12.5703125" customWidth="1"/>
    <col min="10487" max="10487" width="7.28515625" customWidth="1"/>
    <col min="10488" max="10492" width="6.7109375" customWidth="1"/>
    <col min="10493" max="10493" width="7.28515625" customWidth="1"/>
    <col min="10494" max="10496" width="9" customWidth="1"/>
    <col min="10497" max="10497" width="11.28515625" customWidth="1"/>
    <col min="10741" max="10741" width="7.85546875" customWidth="1"/>
    <col min="10742" max="10742" width="12.5703125" customWidth="1"/>
    <col min="10743" max="10743" width="7.28515625" customWidth="1"/>
    <col min="10744" max="10748" width="6.7109375" customWidth="1"/>
    <col min="10749" max="10749" width="7.28515625" customWidth="1"/>
    <col min="10750" max="10752" width="9" customWidth="1"/>
    <col min="10753" max="10753" width="11.28515625" customWidth="1"/>
    <col min="10997" max="10997" width="7.85546875" customWidth="1"/>
    <col min="10998" max="10998" width="12.5703125" customWidth="1"/>
    <col min="10999" max="10999" width="7.28515625" customWidth="1"/>
    <col min="11000" max="11004" width="6.7109375" customWidth="1"/>
    <col min="11005" max="11005" width="7.28515625" customWidth="1"/>
    <col min="11006" max="11008" width="9" customWidth="1"/>
    <col min="11009" max="11009" width="11.28515625" customWidth="1"/>
    <col min="11253" max="11253" width="7.85546875" customWidth="1"/>
    <col min="11254" max="11254" width="12.5703125" customWidth="1"/>
    <col min="11255" max="11255" width="7.28515625" customWidth="1"/>
    <col min="11256" max="11260" width="6.7109375" customWidth="1"/>
    <col min="11261" max="11261" width="7.28515625" customWidth="1"/>
    <col min="11262" max="11264" width="9" customWidth="1"/>
    <col min="11265" max="11265" width="11.28515625" customWidth="1"/>
    <col min="11509" max="11509" width="7.85546875" customWidth="1"/>
    <col min="11510" max="11510" width="12.5703125" customWidth="1"/>
    <col min="11511" max="11511" width="7.28515625" customWidth="1"/>
    <col min="11512" max="11516" width="6.7109375" customWidth="1"/>
    <col min="11517" max="11517" width="7.28515625" customWidth="1"/>
    <col min="11518" max="11520" width="9" customWidth="1"/>
    <col min="11521" max="11521" width="11.28515625" customWidth="1"/>
    <col min="11765" max="11765" width="7.85546875" customWidth="1"/>
    <col min="11766" max="11766" width="12.5703125" customWidth="1"/>
    <col min="11767" max="11767" width="7.28515625" customWidth="1"/>
    <col min="11768" max="11772" width="6.7109375" customWidth="1"/>
    <col min="11773" max="11773" width="7.28515625" customWidth="1"/>
    <col min="11774" max="11776" width="9" customWidth="1"/>
    <col min="11777" max="11777" width="11.28515625" customWidth="1"/>
    <col min="12021" max="12021" width="7.85546875" customWidth="1"/>
    <col min="12022" max="12022" width="12.5703125" customWidth="1"/>
    <col min="12023" max="12023" width="7.28515625" customWidth="1"/>
    <col min="12024" max="12028" width="6.7109375" customWidth="1"/>
    <col min="12029" max="12029" width="7.28515625" customWidth="1"/>
    <col min="12030" max="12032" width="9" customWidth="1"/>
    <col min="12033" max="12033" width="11.28515625" customWidth="1"/>
    <col min="12277" max="12277" width="7.85546875" customWidth="1"/>
    <col min="12278" max="12278" width="12.5703125" customWidth="1"/>
    <col min="12279" max="12279" width="7.28515625" customWidth="1"/>
    <col min="12280" max="12284" width="6.7109375" customWidth="1"/>
    <col min="12285" max="12285" width="7.28515625" customWidth="1"/>
    <col min="12286" max="12288" width="9" customWidth="1"/>
    <col min="12289" max="12289" width="11.28515625" customWidth="1"/>
    <col min="12533" max="12533" width="7.85546875" customWidth="1"/>
    <col min="12534" max="12534" width="12.5703125" customWidth="1"/>
    <col min="12535" max="12535" width="7.28515625" customWidth="1"/>
    <col min="12536" max="12540" width="6.7109375" customWidth="1"/>
    <col min="12541" max="12541" width="7.28515625" customWidth="1"/>
    <col min="12542" max="12544" width="9" customWidth="1"/>
    <col min="12545" max="12545" width="11.28515625" customWidth="1"/>
    <col min="12789" max="12789" width="7.85546875" customWidth="1"/>
    <col min="12790" max="12790" width="12.5703125" customWidth="1"/>
    <col min="12791" max="12791" width="7.28515625" customWidth="1"/>
    <col min="12792" max="12796" width="6.7109375" customWidth="1"/>
    <col min="12797" max="12797" width="7.28515625" customWidth="1"/>
    <col min="12798" max="12800" width="9" customWidth="1"/>
    <col min="12801" max="12801" width="11.28515625" customWidth="1"/>
    <col min="13045" max="13045" width="7.85546875" customWidth="1"/>
    <col min="13046" max="13046" width="12.5703125" customWidth="1"/>
    <col min="13047" max="13047" width="7.28515625" customWidth="1"/>
    <col min="13048" max="13052" width="6.7109375" customWidth="1"/>
    <col min="13053" max="13053" width="7.28515625" customWidth="1"/>
    <col min="13054" max="13056" width="9" customWidth="1"/>
    <col min="13057" max="13057" width="11.28515625" customWidth="1"/>
    <col min="13301" max="13301" width="7.85546875" customWidth="1"/>
    <col min="13302" max="13302" width="12.5703125" customWidth="1"/>
    <col min="13303" max="13303" width="7.28515625" customWidth="1"/>
    <col min="13304" max="13308" width="6.7109375" customWidth="1"/>
    <col min="13309" max="13309" width="7.28515625" customWidth="1"/>
    <col min="13310" max="13312" width="9" customWidth="1"/>
    <col min="13313" max="13313" width="11.28515625" customWidth="1"/>
    <col min="13557" max="13557" width="7.85546875" customWidth="1"/>
    <col min="13558" max="13558" width="12.5703125" customWidth="1"/>
    <col min="13559" max="13559" width="7.28515625" customWidth="1"/>
    <col min="13560" max="13564" width="6.7109375" customWidth="1"/>
    <col min="13565" max="13565" width="7.28515625" customWidth="1"/>
    <col min="13566" max="13568" width="9" customWidth="1"/>
    <col min="13569" max="13569" width="11.28515625" customWidth="1"/>
    <col min="13813" max="13813" width="7.85546875" customWidth="1"/>
    <col min="13814" max="13814" width="12.5703125" customWidth="1"/>
    <col min="13815" max="13815" width="7.28515625" customWidth="1"/>
    <col min="13816" max="13820" width="6.7109375" customWidth="1"/>
    <col min="13821" max="13821" width="7.28515625" customWidth="1"/>
    <col min="13822" max="13824" width="9" customWidth="1"/>
    <col min="13825" max="13825" width="11.28515625" customWidth="1"/>
    <col min="14069" max="14069" width="7.85546875" customWidth="1"/>
    <col min="14070" max="14070" width="12.5703125" customWidth="1"/>
    <col min="14071" max="14071" width="7.28515625" customWidth="1"/>
    <col min="14072" max="14076" width="6.7109375" customWidth="1"/>
    <col min="14077" max="14077" width="7.28515625" customWidth="1"/>
    <col min="14078" max="14080" width="9" customWidth="1"/>
    <col min="14081" max="14081" width="11.28515625" customWidth="1"/>
    <col min="14325" max="14325" width="7.85546875" customWidth="1"/>
    <col min="14326" max="14326" width="12.5703125" customWidth="1"/>
    <col min="14327" max="14327" width="7.28515625" customWidth="1"/>
    <col min="14328" max="14332" width="6.7109375" customWidth="1"/>
    <col min="14333" max="14333" width="7.28515625" customWidth="1"/>
    <col min="14334" max="14336" width="9" customWidth="1"/>
    <col min="14337" max="14337" width="11.28515625" customWidth="1"/>
    <col min="14581" max="14581" width="7.85546875" customWidth="1"/>
    <col min="14582" max="14582" width="12.5703125" customWidth="1"/>
    <col min="14583" max="14583" width="7.28515625" customWidth="1"/>
    <col min="14584" max="14588" width="6.7109375" customWidth="1"/>
    <col min="14589" max="14589" width="7.28515625" customWidth="1"/>
    <col min="14590" max="14592" width="9" customWidth="1"/>
    <col min="14593" max="14593" width="11.28515625" customWidth="1"/>
    <col min="14837" max="14837" width="7.85546875" customWidth="1"/>
    <col min="14838" max="14838" width="12.5703125" customWidth="1"/>
    <col min="14839" max="14839" width="7.28515625" customWidth="1"/>
    <col min="14840" max="14844" width="6.7109375" customWidth="1"/>
    <col min="14845" max="14845" width="7.28515625" customWidth="1"/>
    <col min="14846" max="14848" width="9" customWidth="1"/>
    <col min="14849" max="14849" width="11.28515625" customWidth="1"/>
    <col min="15093" max="15093" width="7.85546875" customWidth="1"/>
    <col min="15094" max="15094" width="12.5703125" customWidth="1"/>
    <col min="15095" max="15095" width="7.28515625" customWidth="1"/>
    <col min="15096" max="15100" width="6.7109375" customWidth="1"/>
    <col min="15101" max="15101" width="7.28515625" customWidth="1"/>
    <col min="15102" max="15104" width="9" customWidth="1"/>
    <col min="15105" max="15105" width="11.28515625" customWidth="1"/>
    <col min="15349" max="15349" width="7.85546875" customWidth="1"/>
    <col min="15350" max="15350" width="12.5703125" customWidth="1"/>
    <col min="15351" max="15351" width="7.28515625" customWidth="1"/>
    <col min="15352" max="15356" width="6.7109375" customWidth="1"/>
    <col min="15357" max="15357" width="7.28515625" customWidth="1"/>
    <col min="15358" max="15360" width="9" customWidth="1"/>
    <col min="15361" max="15361" width="11.28515625" customWidth="1"/>
    <col min="15605" max="15605" width="7.85546875" customWidth="1"/>
    <col min="15606" max="15606" width="12.5703125" customWidth="1"/>
    <col min="15607" max="15607" width="7.28515625" customWidth="1"/>
    <col min="15608" max="15612" width="6.7109375" customWidth="1"/>
    <col min="15613" max="15613" width="7.28515625" customWidth="1"/>
    <col min="15614" max="15616" width="9" customWidth="1"/>
    <col min="15617" max="15617" width="11.28515625" customWidth="1"/>
    <col min="15861" max="15861" width="7.85546875" customWidth="1"/>
    <col min="15862" max="15862" width="12.5703125" customWidth="1"/>
    <col min="15863" max="15863" width="7.28515625" customWidth="1"/>
    <col min="15864" max="15868" width="6.7109375" customWidth="1"/>
    <col min="15869" max="15869" width="7.28515625" customWidth="1"/>
    <col min="15870" max="15872" width="9" customWidth="1"/>
    <col min="15873" max="15873" width="11.28515625" customWidth="1"/>
    <col min="16117" max="16117" width="7.85546875" customWidth="1"/>
    <col min="16118" max="16118" width="12.5703125" customWidth="1"/>
    <col min="16119" max="16119" width="7.28515625" customWidth="1"/>
    <col min="16120" max="16124" width="6.7109375" customWidth="1"/>
    <col min="16125" max="16125" width="7.28515625" customWidth="1"/>
    <col min="16126" max="16128" width="9" customWidth="1"/>
    <col min="16129" max="16129" width="11.28515625" customWidth="1"/>
  </cols>
  <sheetData>
    <row r="1" spans="1:8" ht="15" customHeight="1" x14ac:dyDescent="0.25"/>
    <row r="2" spans="1:8" ht="15" customHeight="1" x14ac:dyDescent="0.25"/>
    <row r="3" spans="1:8" ht="15" customHeight="1" x14ac:dyDescent="0.25"/>
    <row r="4" spans="1:8" s="74" customFormat="1" ht="15" customHeight="1" x14ac:dyDescent="0.25">
      <c r="A4" s="73"/>
      <c r="B4" s="92"/>
      <c r="C4" s="92"/>
      <c r="D4" s="92"/>
      <c r="E4" s="92"/>
      <c r="F4" s="92"/>
      <c r="G4" s="92"/>
      <c r="H4" s="92"/>
    </row>
    <row r="5" spans="1:8" ht="15" customHeight="1" x14ac:dyDescent="0.25">
      <c r="A5" s="207" t="s">
        <v>97</v>
      </c>
      <c r="B5" s="207"/>
      <c r="C5" s="207"/>
      <c r="D5" s="207"/>
      <c r="E5" s="207"/>
      <c r="F5" s="207"/>
      <c r="G5" s="207"/>
      <c r="H5" s="207"/>
    </row>
    <row r="6" spans="1:8" ht="15" customHeight="1" x14ac:dyDescent="0.25">
      <c r="A6" s="208" t="s">
        <v>106</v>
      </c>
      <c r="B6" s="208"/>
      <c r="C6" s="208"/>
      <c r="D6" s="208"/>
      <c r="E6" s="208"/>
      <c r="F6" s="208"/>
      <c r="G6" s="208"/>
      <c r="H6" s="208"/>
    </row>
    <row r="7" spans="1:8" ht="8.1" customHeight="1" x14ac:dyDescent="0.25">
      <c r="A7" s="64"/>
      <c r="B7" s="64"/>
      <c r="C7" s="64"/>
      <c r="D7" s="64"/>
      <c r="E7" s="64"/>
      <c r="F7" s="64"/>
      <c r="G7" s="64"/>
      <c r="H7" s="64"/>
    </row>
    <row r="8" spans="1:8" ht="21.95" customHeight="1" x14ac:dyDescent="0.25">
      <c r="A8" s="83" t="s">
        <v>78</v>
      </c>
      <c r="B8" s="83" t="s">
        <v>81</v>
      </c>
      <c r="C8" s="64"/>
      <c r="D8" s="64"/>
      <c r="E8" s="64"/>
      <c r="F8" s="64"/>
      <c r="G8" s="64"/>
      <c r="H8" s="64"/>
    </row>
    <row r="9" spans="1:8" ht="15.95" customHeight="1" x14ac:dyDescent="0.25">
      <c r="A9" s="104">
        <v>2013</v>
      </c>
      <c r="B9" s="91">
        <f>B48+B51</f>
        <v>0</v>
      </c>
      <c r="C9" s="64"/>
      <c r="D9" s="64"/>
      <c r="E9" s="64"/>
      <c r="F9" s="64"/>
      <c r="G9" s="64"/>
      <c r="H9" s="64"/>
    </row>
    <row r="10" spans="1:8" ht="15.95" customHeight="1" x14ac:dyDescent="0.25">
      <c r="A10" s="104">
        <v>2014</v>
      </c>
      <c r="B10" s="91">
        <f>C48+C51</f>
        <v>0</v>
      </c>
      <c r="C10" s="64"/>
      <c r="D10" s="64"/>
      <c r="E10" s="64"/>
      <c r="F10" s="64"/>
      <c r="G10" s="64"/>
      <c r="H10" s="64"/>
    </row>
    <row r="11" spans="1:8" ht="15.95" customHeight="1" x14ac:dyDescent="0.25">
      <c r="A11" s="104">
        <v>2015</v>
      </c>
      <c r="B11" s="91">
        <f>D48+D51</f>
        <v>0</v>
      </c>
      <c r="C11" s="64"/>
      <c r="D11" s="64"/>
      <c r="E11" s="64"/>
      <c r="F11" s="64"/>
      <c r="G11" s="64"/>
      <c r="H11" s="64"/>
    </row>
    <row r="12" spans="1:8" ht="15.95" customHeight="1" x14ac:dyDescent="0.25">
      <c r="A12" s="104">
        <v>2016</v>
      </c>
      <c r="B12" s="91">
        <f>E48+E51</f>
        <v>0</v>
      </c>
      <c r="C12" s="64"/>
      <c r="D12" s="64"/>
      <c r="E12" s="64"/>
      <c r="F12" s="64"/>
      <c r="G12" s="64"/>
      <c r="H12" s="64"/>
    </row>
    <row r="13" spans="1:8" ht="15.95" customHeight="1" x14ac:dyDescent="0.25">
      <c r="A13" s="104">
        <v>2017</v>
      </c>
      <c r="B13" s="91">
        <f>F48+F51</f>
        <v>0</v>
      </c>
      <c r="C13" s="76"/>
      <c r="D13" s="64"/>
      <c r="E13" s="64"/>
      <c r="F13" s="64"/>
      <c r="G13" s="64"/>
      <c r="H13" s="64"/>
    </row>
    <row r="14" spans="1:8" ht="15.95" customHeight="1" x14ac:dyDescent="0.25">
      <c r="A14" s="104">
        <v>2018</v>
      </c>
      <c r="B14" s="91">
        <f>G48+G51</f>
        <v>0</v>
      </c>
      <c r="C14" s="76"/>
      <c r="D14" s="76"/>
      <c r="E14" s="64"/>
      <c r="F14" s="64"/>
      <c r="G14" s="64"/>
      <c r="H14" s="64"/>
    </row>
    <row r="15" spans="1:8" ht="17.25" customHeight="1" x14ac:dyDescent="0.25">
      <c r="A15" s="83" t="s">
        <v>85</v>
      </c>
      <c r="B15" s="166" t="e">
        <f>B14/B13-1</f>
        <v>#DIV/0!</v>
      </c>
      <c r="C15" s="76"/>
      <c r="D15" s="64"/>
      <c r="E15" s="64"/>
      <c r="F15" s="64"/>
      <c r="G15" s="64"/>
      <c r="H15" s="64"/>
    </row>
    <row r="16" spans="1:8" ht="6.95" customHeight="1" x14ac:dyDescent="0.25">
      <c r="A16" s="64"/>
      <c r="B16" s="64"/>
      <c r="C16" s="64"/>
      <c r="D16" s="64"/>
      <c r="E16" s="64"/>
      <c r="F16" s="64"/>
      <c r="G16" s="64"/>
      <c r="H16" s="64"/>
    </row>
    <row r="17" spans="1:8" ht="25.5" customHeight="1" x14ac:dyDescent="0.25">
      <c r="A17" s="124" t="s">
        <v>83</v>
      </c>
      <c r="B17" s="102" t="s">
        <v>41</v>
      </c>
      <c r="C17" s="102" t="s">
        <v>42</v>
      </c>
      <c r="D17" s="102" t="s">
        <v>43</v>
      </c>
      <c r="E17" s="102" t="s">
        <v>44</v>
      </c>
      <c r="F17" s="102" t="s">
        <v>79</v>
      </c>
      <c r="G17" s="102" t="s">
        <v>84</v>
      </c>
      <c r="H17" s="125" t="s">
        <v>105</v>
      </c>
    </row>
    <row r="18" spans="1:8" ht="14.1" customHeight="1" x14ac:dyDescent="0.25">
      <c r="A18" s="126" t="s">
        <v>45</v>
      </c>
      <c r="B18" s="127"/>
      <c r="C18" s="127"/>
      <c r="D18" s="127"/>
      <c r="E18" s="127"/>
      <c r="F18" s="127"/>
      <c r="G18" s="127"/>
      <c r="H18" s="128">
        <f>IF(Tabla774[[#This Row],[2017]]=0,0,Tabla774[[#This Row],[2018]]/Tabla774[[#This Row],[2017]]-1)</f>
        <v>0</v>
      </c>
    </row>
    <row r="19" spans="1:8" ht="14.1" customHeight="1" x14ac:dyDescent="0.25">
      <c r="A19" s="126" t="s">
        <v>46</v>
      </c>
      <c r="B19" s="127"/>
      <c r="C19" s="127"/>
      <c r="D19" s="127"/>
      <c r="E19" s="127"/>
      <c r="F19" s="127"/>
      <c r="G19" s="127"/>
      <c r="H19" s="128">
        <f>IF(Tabla774[[#This Row],[2017]]=0,0,Tabla774[[#This Row],[2018]]/Tabla774[[#This Row],[2017]]-1)</f>
        <v>0</v>
      </c>
    </row>
    <row r="20" spans="1:8" ht="14.1" customHeight="1" x14ac:dyDescent="0.25">
      <c r="A20" s="126" t="s">
        <v>47</v>
      </c>
      <c r="B20" s="127"/>
      <c r="C20" s="127"/>
      <c r="D20" s="127"/>
      <c r="E20" s="127"/>
      <c r="F20" s="127"/>
      <c r="G20" s="127"/>
      <c r="H20" s="128">
        <f>IF(Tabla774[[#This Row],[2017]]=0,0,Tabla774[[#This Row],[2018]]/Tabla774[[#This Row],[2017]]-1)</f>
        <v>0</v>
      </c>
    </row>
    <row r="21" spans="1:8" ht="14.1" customHeight="1" x14ac:dyDescent="0.25">
      <c r="A21" s="126" t="s">
        <v>48</v>
      </c>
      <c r="B21" s="127"/>
      <c r="C21" s="127"/>
      <c r="D21" s="127"/>
      <c r="E21" s="127"/>
      <c r="F21" s="127"/>
      <c r="G21" s="127"/>
      <c r="H21" s="128">
        <f>IF(Tabla774[[#This Row],[2017]]=0,0,Tabla774[[#This Row],[2018]]/Tabla774[[#This Row],[2017]]-1)</f>
        <v>0</v>
      </c>
    </row>
    <row r="22" spans="1:8" ht="14.1" customHeight="1" x14ac:dyDescent="0.25">
      <c r="A22" s="126" t="s">
        <v>49</v>
      </c>
      <c r="B22" s="127"/>
      <c r="C22" s="127"/>
      <c r="D22" s="127"/>
      <c r="E22" s="127"/>
      <c r="F22" s="127"/>
      <c r="G22" s="127"/>
      <c r="H22" s="128">
        <f>IF(Tabla774[[#This Row],[2017]]=0,0,Tabla774[[#This Row],[2018]]/Tabla774[[#This Row],[2017]]-1)</f>
        <v>0</v>
      </c>
    </row>
    <row r="23" spans="1:8" ht="14.1" customHeight="1" x14ac:dyDescent="0.25">
      <c r="A23" s="126" t="s">
        <v>50</v>
      </c>
      <c r="B23" s="127"/>
      <c r="C23" s="127"/>
      <c r="D23" s="127"/>
      <c r="E23" s="127"/>
      <c r="F23" s="127"/>
      <c r="G23" s="127"/>
      <c r="H23" s="128">
        <f>IF(Tabla774[[#This Row],[2017]]=0,0,Tabla774[[#This Row],[2018]]/Tabla774[[#This Row],[2017]]-1)</f>
        <v>0</v>
      </c>
    </row>
    <row r="24" spans="1:8" ht="14.1" customHeight="1" x14ac:dyDescent="0.25">
      <c r="A24" s="126" t="s">
        <v>51</v>
      </c>
      <c r="B24" s="127"/>
      <c r="C24" s="127"/>
      <c r="D24" s="127"/>
      <c r="E24" s="127"/>
      <c r="F24" s="127"/>
      <c r="G24" s="127"/>
      <c r="H24" s="128">
        <f>IF(Tabla774[[#This Row],[2017]]=0,0,Tabla774[[#This Row],[2018]]/Tabla774[[#This Row],[2017]]-1)</f>
        <v>0</v>
      </c>
    </row>
    <row r="25" spans="1:8" ht="14.1" customHeight="1" x14ac:dyDescent="0.25">
      <c r="A25" s="126" t="s">
        <v>52</v>
      </c>
      <c r="B25" s="127"/>
      <c r="C25" s="127"/>
      <c r="D25" s="127"/>
      <c r="E25" s="127"/>
      <c r="F25" s="127"/>
      <c r="G25" s="127"/>
      <c r="H25" s="128">
        <f>IF(Tabla774[[#This Row],[2017]]=0,0,Tabla774[[#This Row],[2018]]/Tabla774[[#This Row],[2017]]-1)</f>
        <v>0</v>
      </c>
    </row>
    <row r="26" spans="1:8" ht="14.1" customHeight="1" x14ac:dyDescent="0.25">
      <c r="A26" s="126" t="s">
        <v>53</v>
      </c>
      <c r="B26" s="127"/>
      <c r="C26" s="127"/>
      <c r="D26" s="127"/>
      <c r="E26" s="127"/>
      <c r="F26" s="127"/>
      <c r="G26" s="127"/>
      <c r="H26" s="128">
        <f>IF(Tabla774[[#This Row],[2017]]=0,0,Tabla774[[#This Row],[2018]]/Tabla774[[#This Row],[2017]]-1)</f>
        <v>0</v>
      </c>
    </row>
    <row r="27" spans="1:8" ht="14.1" customHeight="1" x14ac:dyDescent="0.25">
      <c r="A27" s="126" t="s">
        <v>54</v>
      </c>
      <c r="B27" s="127"/>
      <c r="C27" s="127"/>
      <c r="D27" s="127"/>
      <c r="E27" s="127"/>
      <c r="F27" s="127"/>
      <c r="G27" s="127"/>
      <c r="H27" s="128">
        <f>IF(Tabla774[[#This Row],[2017]]=0,0,Tabla774[[#This Row],[2018]]/Tabla774[[#This Row],[2017]]-1)</f>
        <v>0</v>
      </c>
    </row>
    <row r="28" spans="1:8" ht="14.1" customHeight="1" x14ac:dyDescent="0.25">
      <c r="A28" s="126" t="s">
        <v>55</v>
      </c>
      <c r="B28" s="127"/>
      <c r="C28" s="127"/>
      <c r="D28" s="127"/>
      <c r="E28" s="127"/>
      <c r="F28" s="127"/>
      <c r="G28" s="127"/>
      <c r="H28" s="128">
        <f>IF(Tabla774[[#This Row],[2017]]=0,0,Tabla774[[#This Row],[2018]]/Tabla774[[#This Row],[2017]]-1)</f>
        <v>0</v>
      </c>
    </row>
    <row r="29" spans="1:8" ht="14.1" customHeight="1" x14ac:dyDescent="0.25">
      <c r="A29" s="126" t="s">
        <v>56</v>
      </c>
      <c r="B29" s="127"/>
      <c r="C29" s="127"/>
      <c r="D29" s="127"/>
      <c r="E29" s="127"/>
      <c r="F29" s="127"/>
      <c r="G29" s="127"/>
      <c r="H29" s="128">
        <f>IF(Tabla774[[#This Row],[2017]]=0,0,Tabla774[[#This Row],[2018]]/Tabla774[[#This Row],[2017]]-1)</f>
        <v>0</v>
      </c>
    </row>
    <row r="30" spans="1:8" ht="14.1" customHeight="1" x14ac:dyDescent="0.25">
      <c r="A30" s="126" t="s">
        <v>57</v>
      </c>
      <c r="B30" s="127"/>
      <c r="C30" s="127"/>
      <c r="D30" s="127"/>
      <c r="E30" s="127"/>
      <c r="F30" s="127"/>
      <c r="G30" s="127"/>
      <c r="H30" s="128">
        <f>IF(Tabla774[[#This Row],[2017]]=0,0,Tabla774[[#This Row],[2018]]/Tabla774[[#This Row],[2017]]-1)</f>
        <v>0</v>
      </c>
    </row>
    <row r="31" spans="1:8" ht="14.1" customHeight="1" x14ac:dyDescent="0.25">
      <c r="A31" s="126" t="s">
        <v>58</v>
      </c>
      <c r="B31" s="127"/>
      <c r="C31" s="127"/>
      <c r="D31" s="127"/>
      <c r="E31" s="127"/>
      <c r="F31" s="127"/>
      <c r="G31" s="127"/>
      <c r="H31" s="128">
        <f>IF(Tabla774[[#This Row],[2017]]=0,0,Tabla774[[#This Row],[2018]]/Tabla774[[#This Row],[2017]]-1)</f>
        <v>0</v>
      </c>
    </row>
    <row r="32" spans="1:8" ht="14.1" customHeight="1" x14ac:dyDescent="0.25">
      <c r="A32" s="126" t="s">
        <v>59</v>
      </c>
      <c r="B32" s="127"/>
      <c r="C32" s="127"/>
      <c r="D32" s="127"/>
      <c r="E32" s="127"/>
      <c r="F32" s="127"/>
      <c r="G32" s="127"/>
      <c r="H32" s="128">
        <f>IF(Tabla774[[#This Row],[2017]]=0,0,Tabla774[[#This Row],[2018]]/Tabla774[[#This Row],[2017]]-1)</f>
        <v>0</v>
      </c>
    </row>
    <row r="33" spans="1:8" ht="14.1" customHeight="1" x14ac:dyDescent="0.25">
      <c r="A33" s="126" t="s">
        <v>60</v>
      </c>
      <c r="B33" s="127"/>
      <c r="C33" s="127"/>
      <c r="D33" s="127"/>
      <c r="E33" s="127"/>
      <c r="F33" s="127"/>
      <c r="G33" s="127"/>
      <c r="H33" s="128">
        <f>IF(Tabla774[[#This Row],[2017]]=0,0,Tabla774[[#This Row],[2018]]/Tabla774[[#This Row],[2017]]-1)</f>
        <v>0</v>
      </c>
    </row>
    <row r="34" spans="1:8" ht="14.1" customHeight="1" x14ac:dyDescent="0.25">
      <c r="A34" s="126" t="s">
        <v>61</v>
      </c>
      <c r="B34" s="127"/>
      <c r="C34" s="127"/>
      <c r="D34" s="127"/>
      <c r="E34" s="127"/>
      <c r="F34" s="127"/>
      <c r="G34" s="127"/>
      <c r="H34" s="128">
        <f>IF(Tabla774[[#This Row],[2017]]=0,0,Tabla774[[#This Row],[2018]]/Tabla774[[#This Row],[2017]]-1)</f>
        <v>0</v>
      </c>
    </row>
    <row r="35" spans="1:8" ht="14.1" customHeight="1" x14ac:dyDescent="0.25">
      <c r="A35" s="126" t="s">
        <v>62</v>
      </c>
      <c r="B35" s="127"/>
      <c r="C35" s="127"/>
      <c r="D35" s="127"/>
      <c r="E35" s="127"/>
      <c r="F35" s="127"/>
      <c r="G35" s="127"/>
      <c r="H35" s="128">
        <f>IF(Tabla774[[#This Row],[2017]]=0,0,Tabla774[[#This Row],[2018]]/Tabla774[[#This Row],[2017]]-1)</f>
        <v>0</v>
      </c>
    </row>
    <row r="36" spans="1:8" ht="14.1" customHeight="1" x14ac:dyDescent="0.25">
      <c r="A36" s="126" t="s">
        <v>63</v>
      </c>
      <c r="B36" s="127"/>
      <c r="C36" s="127"/>
      <c r="D36" s="127"/>
      <c r="E36" s="127"/>
      <c r="F36" s="127"/>
      <c r="G36" s="127"/>
      <c r="H36" s="128">
        <f>IF(Tabla774[[#This Row],[2017]]=0,0,Tabla774[[#This Row],[2018]]/Tabla774[[#This Row],[2017]]-1)</f>
        <v>0</v>
      </c>
    </row>
    <row r="37" spans="1:8" ht="14.1" customHeight="1" x14ac:dyDescent="0.25">
      <c r="A37" s="126" t="s">
        <v>64</v>
      </c>
      <c r="B37" s="127"/>
      <c r="C37" s="127"/>
      <c r="D37" s="127"/>
      <c r="E37" s="127"/>
      <c r="F37" s="127"/>
      <c r="G37" s="127"/>
      <c r="H37" s="128">
        <f>IF(Tabla774[[#This Row],[2017]]=0,0,Tabla774[[#This Row],[2018]]/Tabla774[[#This Row],[2017]]-1)</f>
        <v>0</v>
      </c>
    </row>
    <row r="38" spans="1:8" ht="14.1" customHeight="1" x14ac:dyDescent="0.25">
      <c r="A38" s="126" t="s">
        <v>65</v>
      </c>
      <c r="B38" s="127"/>
      <c r="C38" s="127"/>
      <c r="D38" s="127"/>
      <c r="E38" s="127"/>
      <c r="F38" s="127"/>
      <c r="G38" s="127"/>
      <c r="H38" s="128">
        <f>IF(Tabla774[[#This Row],[2017]]=0,0,Tabla774[[#This Row],[2018]]/Tabla774[[#This Row],[2017]]-1)</f>
        <v>0</v>
      </c>
    </row>
    <row r="39" spans="1:8" ht="14.1" customHeight="1" x14ac:dyDescent="0.25">
      <c r="A39" s="126" t="s">
        <v>66</v>
      </c>
      <c r="B39" s="127"/>
      <c r="C39" s="127"/>
      <c r="D39" s="127"/>
      <c r="E39" s="127"/>
      <c r="F39" s="127"/>
      <c r="G39" s="127"/>
      <c r="H39" s="128">
        <f>IF(Tabla774[[#This Row],[2017]]=0,0,Tabla774[[#This Row],[2018]]/Tabla774[[#This Row],[2017]]-1)</f>
        <v>0</v>
      </c>
    </row>
    <row r="40" spans="1:8" ht="14.1" customHeight="1" x14ac:dyDescent="0.25">
      <c r="A40" s="126" t="s">
        <v>67</v>
      </c>
      <c r="B40" s="127"/>
      <c r="C40" s="127"/>
      <c r="D40" s="127"/>
      <c r="E40" s="127"/>
      <c r="F40" s="127"/>
      <c r="G40" s="127"/>
      <c r="H40" s="128">
        <f>IF(Tabla774[[#This Row],[2017]]=0,0,Tabla774[[#This Row],[2018]]/Tabla774[[#This Row],[2017]]-1)</f>
        <v>0</v>
      </c>
    </row>
    <row r="41" spans="1:8" ht="14.1" customHeight="1" x14ac:dyDescent="0.25">
      <c r="A41" s="126" t="s">
        <v>68</v>
      </c>
      <c r="B41" s="127"/>
      <c r="C41" s="127"/>
      <c r="D41" s="127"/>
      <c r="E41" s="127"/>
      <c r="F41" s="127"/>
      <c r="G41" s="127"/>
      <c r="H41" s="128">
        <f>IF(Tabla774[[#This Row],[2017]]=0,0,Tabla774[[#This Row],[2018]]/Tabla774[[#This Row],[2017]]-1)</f>
        <v>0</v>
      </c>
    </row>
    <row r="42" spans="1:8" ht="14.1" customHeight="1" x14ac:dyDescent="0.25">
      <c r="A42" s="126" t="s">
        <v>69</v>
      </c>
      <c r="B42" s="127"/>
      <c r="C42" s="127"/>
      <c r="D42" s="127"/>
      <c r="E42" s="127"/>
      <c r="F42" s="127"/>
      <c r="G42" s="127"/>
      <c r="H42" s="128">
        <f>IF(Tabla774[[#This Row],[2017]]=0,0,Tabla774[[#This Row],[2018]]/Tabla774[[#This Row],[2017]]-1)</f>
        <v>0</v>
      </c>
    </row>
    <row r="43" spans="1:8" ht="14.1" customHeight="1" x14ac:dyDescent="0.25">
      <c r="A43" s="126" t="s">
        <v>70</v>
      </c>
      <c r="B43" s="127"/>
      <c r="C43" s="127"/>
      <c r="D43" s="127"/>
      <c r="E43" s="127"/>
      <c r="F43" s="127"/>
      <c r="G43" s="127"/>
      <c r="H43" s="128">
        <f>IF(Tabla774[[#This Row],[2017]]=0,0,Tabla774[[#This Row],[2018]]/Tabla774[[#This Row],[2017]]-1)</f>
        <v>0</v>
      </c>
    </row>
    <row r="44" spans="1:8" ht="14.1" customHeight="1" x14ac:dyDescent="0.25">
      <c r="A44" s="126" t="s">
        <v>71</v>
      </c>
      <c r="B44" s="127"/>
      <c r="C44" s="127"/>
      <c r="D44" s="127"/>
      <c r="E44" s="127"/>
      <c r="F44" s="127"/>
      <c r="G44" s="127"/>
      <c r="H44" s="128">
        <f>IF(Tabla774[[#This Row],[2017]]=0,0,Tabla774[[#This Row],[2018]]/Tabla774[[#This Row],[2017]]-1)</f>
        <v>0</v>
      </c>
    </row>
    <row r="45" spans="1:8" ht="14.1" customHeight="1" x14ac:dyDescent="0.25">
      <c r="A45" s="126" t="s">
        <v>72</v>
      </c>
      <c r="B45" s="127"/>
      <c r="C45" s="127"/>
      <c r="D45" s="127"/>
      <c r="E45" s="127"/>
      <c r="F45" s="127"/>
      <c r="G45" s="127"/>
      <c r="H45" s="128">
        <f>IF(Tabla774[[#This Row],[2017]]=0,0,Tabla774[[#This Row],[2018]]/Tabla774[[#This Row],[2017]]-1)</f>
        <v>0</v>
      </c>
    </row>
    <row r="46" spans="1:8" ht="14.1" customHeight="1" x14ac:dyDescent="0.25">
      <c r="A46" s="126" t="s">
        <v>73</v>
      </c>
      <c r="B46" s="127"/>
      <c r="C46" s="127"/>
      <c r="D46" s="127"/>
      <c r="E46" s="127"/>
      <c r="F46" s="127"/>
      <c r="G46" s="127"/>
      <c r="H46" s="128">
        <f>IF(Tabla774[[#This Row],[2017]]=0,0,Tabla774[[#This Row],[2018]]/Tabla774[[#This Row],[2017]]-1)</f>
        <v>0</v>
      </c>
    </row>
    <row r="47" spans="1:8" ht="14.1" customHeight="1" x14ac:dyDescent="0.25">
      <c r="A47" s="126" t="s">
        <v>74</v>
      </c>
      <c r="B47" s="127"/>
      <c r="C47" s="127"/>
      <c r="D47" s="127"/>
      <c r="E47" s="127"/>
      <c r="F47" s="127"/>
      <c r="G47" s="127"/>
      <c r="H47" s="128">
        <f>IF(Tabla774[[#This Row],[2017]]=0,0,Tabla774[[#This Row],[2018]]/Tabla774[[#This Row],[2017]]-1)</f>
        <v>0</v>
      </c>
    </row>
    <row r="48" spans="1:8" ht="13.5" customHeight="1" x14ac:dyDescent="0.25">
      <c r="A48" s="129" t="s">
        <v>75</v>
      </c>
      <c r="B48" s="130">
        <f>SUBTOTAL(109,B18:B47)</f>
        <v>0</v>
      </c>
      <c r="C48" s="130">
        <f t="shared" ref="C48:G48" si="0">SUBTOTAL(109,C18:C47)</f>
        <v>0</v>
      </c>
      <c r="D48" s="130">
        <f t="shared" si="0"/>
        <v>0</v>
      </c>
      <c r="E48" s="130">
        <f t="shared" si="0"/>
        <v>0</v>
      </c>
      <c r="F48" s="130">
        <f t="shared" si="0"/>
        <v>0</v>
      </c>
      <c r="G48" s="130">
        <f t="shared" si="0"/>
        <v>0</v>
      </c>
      <c r="H48" s="131">
        <f>IF(Tabla774[[#This Row],[2017]]=0,0,Tabla774[[#This Row],[2018]]/Tabla774[[#This Row],[2017]]-1)</f>
        <v>0</v>
      </c>
    </row>
    <row r="49" spans="1:8" x14ac:dyDescent="0.25">
      <c r="A49" s="126" t="s">
        <v>36</v>
      </c>
      <c r="B49" s="127"/>
      <c r="C49" s="127"/>
      <c r="D49" s="127"/>
      <c r="E49" s="127"/>
      <c r="F49" s="127"/>
      <c r="G49" s="127"/>
      <c r="H49" s="128">
        <f>IF(Tabla774[[#This Row],[2017]]=0,0,Tabla774[[#This Row],[2018]]/Tabla774[[#This Row],[2017]]-1)</f>
        <v>0</v>
      </c>
    </row>
    <row r="50" spans="1:8" x14ac:dyDescent="0.25">
      <c r="A50" s="126" t="s">
        <v>37</v>
      </c>
      <c r="B50" s="127"/>
      <c r="C50" s="127"/>
      <c r="D50" s="127"/>
      <c r="E50" s="127"/>
      <c r="F50" s="127"/>
      <c r="G50" s="127"/>
      <c r="H50" s="128">
        <f>IF(Tabla774[[#This Row],[2017]]=0,0,Tabla774[[#This Row],[2018]]/Tabla774[[#This Row],[2017]]-1)</f>
        <v>0</v>
      </c>
    </row>
    <row r="51" spans="1:8" x14ac:dyDescent="0.25">
      <c r="A51" s="66" t="s">
        <v>76</v>
      </c>
      <c r="B51" s="132">
        <f>SUBTOTAL(109,B49:B50)</f>
        <v>0</v>
      </c>
      <c r="C51" s="132">
        <f t="shared" ref="C51:G51" si="1">SUBTOTAL(109,C49:C50)</f>
        <v>0</v>
      </c>
      <c r="D51" s="132">
        <f t="shared" si="1"/>
        <v>0</v>
      </c>
      <c r="E51" s="132">
        <f t="shared" si="1"/>
        <v>0</v>
      </c>
      <c r="F51" s="132">
        <f t="shared" si="1"/>
        <v>0</v>
      </c>
      <c r="G51" s="132">
        <f t="shared" si="1"/>
        <v>0</v>
      </c>
      <c r="H51" s="131">
        <f>IF(Tabla774[[#This Row],[2017]]=0,0,Tabla774[[#This Row],[2018]]/Tabla774[[#This Row],[2017]]-1)</f>
        <v>0</v>
      </c>
    </row>
    <row r="52" spans="1:8" ht="18" customHeight="1" x14ac:dyDescent="0.25">
      <c r="A52" s="107" t="s">
        <v>38</v>
      </c>
      <c r="B52" s="80"/>
      <c r="C52" s="80"/>
      <c r="D52" s="80"/>
      <c r="E52" s="80"/>
      <c r="F52" s="80"/>
      <c r="G52" s="80"/>
      <c r="H52" s="81"/>
    </row>
  </sheetData>
  <dataConsolidate/>
  <mergeCells count="2">
    <mergeCell ref="A5:H5"/>
    <mergeCell ref="A6:H6"/>
  </mergeCells>
  <printOptions horizontalCentered="1"/>
  <pageMargins left="0.59055118110236227" right="0.59055118110236227" top="0.35433070866141736" bottom="0.35433070866141736" header="0.31496062992125984" footer="0.31496062992125984"/>
  <pageSetup orientation="portrait" r:id="rId1"/>
  <drawing r:id="rId2"/>
  <legacyDrawingHF r:id="rId3"/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showGridLines="0" tabSelected="1" view="pageBreakPreview" zoomScaleNormal="100" zoomScaleSheetLayoutView="100" workbookViewId="0">
      <selection activeCell="J6" sqref="J6"/>
    </sheetView>
  </sheetViews>
  <sheetFormatPr baseColWidth="10" defaultRowHeight="15" x14ac:dyDescent="0.25"/>
  <cols>
    <col min="1" max="1" width="20.7109375" customWidth="1"/>
    <col min="2" max="7" width="9.7109375" customWidth="1"/>
    <col min="8" max="8" width="13.5703125" customWidth="1"/>
    <col min="9" max="9" width="9.28515625" customWidth="1"/>
    <col min="10" max="10" width="5" customWidth="1"/>
    <col min="251" max="251" width="7.85546875" customWidth="1"/>
    <col min="252" max="252" width="12.5703125" customWidth="1"/>
    <col min="253" max="253" width="7.28515625" customWidth="1"/>
    <col min="254" max="258" width="6.7109375" customWidth="1"/>
    <col min="259" max="259" width="7.28515625" customWidth="1"/>
    <col min="260" max="262" width="9" customWidth="1"/>
    <col min="263" max="263" width="11.28515625" customWidth="1"/>
    <col min="507" max="507" width="7.85546875" customWidth="1"/>
    <col min="508" max="508" width="12.5703125" customWidth="1"/>
    <col min="509" max="509" width="7.28515625" customWidth="1"/>
    <col min="510" max="514" width="6.7109375" customWidth="1"/>
    <col min="515" max="515" width="7.28515625" customWidth="1"/>
    <col min="516" max="518" width="9" customWidth="1"/>
    <col min="519" max="519" width="11.28515625" customWidth="1"/>
    <col min="763" max="763" width="7.85546875" customWidth="1"/>
    <col min="764" max="764" width="12.5703125" customWidth="1"/>
    <col min="765" max="765" width="7.28515625" customWidth="1"/>
    <col min="766" max="770" width="6.7109375" customWidth="1"/>
    <col min="771" max="771" width="7.28515625" customWidth="1"/>
    <col min="772" max="774" width="9" customWidth="1"/>
    <col min="775" max="775" width="11.28515625" customWidth="1"/>
    <col min="1019" max="1019" width="7.85546875" customWidth="1"/>
    <col min="1020" max="1020" width="12.5703125" customWidth="1"/>
    <col min="1021" max="1021" width="7.28515625" customWidth="1"/>
    <col min="1022" max="1026" width="6.7109375" customWidth="1"/>
    <col min="1027" max="1027" width="7.28515625" customWidth="1"/>
    <col min="1028" max="1030" width="9" customWidth="1"/>
    <col min="1031" max="1031" width="11.28515625" customWidth="1"/>
    <col min="1275" max="1275" width="7.85546875" customWidth="1"/>
    <col min="1276" max="1276" width="12.5703125" customWidth="1"/>
    <col min="1277" max="1277" width="7.28515625" customWidth="1"/>
    <col min="1278" max="1282" width="6.7109375" customWidth="1"/>
    <col min="1283" max="1283" width="7.28515625" customWidth="1"/>
    <col min="1284" max="1286" width="9" customWidth="1"/>
    <col min="1287" max="1287" width="11.28515625" customWidth="1"/>
    <col min="1531" max="1531" width="7.85546875" customWidth="1"/>
    <col min="1532" max="1532" width="12.5703125" customWidth="1"/>
    <col min="1533" max="1533" width="7.28515625" customWidth="1"/>
    <col min="1534" max="1538" width="6.7109375" customWidth="1"/>
    <col min="1539" max="1539" width="7.28515625" customWidth="1"/>
    <col min="1540" max="1542" width="9" customWidth="1"/>
    <col min="1543" max="1543" width="11.28515625" customWidth="1"/>
    <col min="1787" max="1787" width="7.85546875" customWidth="1"/>
    <col min="1788" max="1788" width="12.5703125" customWidth="1"/>
    <col min="1789" max="1789" width="7.28515625" customWidth="1"/>
    <col min="1790" max="1794" width="6.7109375" customWidth="1"/>
    <col min="1795" max="1795" width="7.28515625" customWidth="1"/>
    <col min="1796" max="1798" width="9" customWidth="1"/>
    <col min="1799" max="1799" width="11.28515625" customWidth="1"/>
    <col min="2043" max="2043" width="7.85546875" customWidth="1"/>
    <col min="2044" max="2044" width="12.5703125" customWidth="1"/>
    <col min="2045" max="2045" width="7.28515625" customWidth="1"/>
    <col min="2046" max="2050" width="6.7109375" customWidth="1"/>
    <col min="2051" max="2051" width="7.28515625" customWidth="1"/>
    <col min="2052" max="2054" width="9" customWidth="1"/>
    <col min="2055" max="2055" width="11.28515625" customWidth="1"/>
    <col min="2299" max="2299" width="7.85546875" customWidth="1"/>
    <col min="2300" max="2300" width="12.5703125" customWidth="1"/>
    <col min="2301" max="2301" width="7.28515625" customWidth="1"/>
    <col min="2302" max="2306" width="6.7109375" customWidth="1"/>
    <col min="2307" max="2307" width="7.28515625" customWidth="1"/>
    <col min="2308" max="2310" width="9" customWidth="1"/>
    <col min="2311" max="2311" width="11.28515625" customWidth="1"/>
    <col min="2555" max="2555" width="7.85546875" customWidth="1"/>
    <col min="2556" max="2556" width="12.5703125" customWidth="1"/>
    <col min="2557" max="2557" width="7.28515625" customWidth="1"/>
    <col min="2558" max="2562" width="6.7109375" customWidth="1"/>
    <col min="2563" max="2563" width="7.28515625" customWidth="1"/>
    <col min="2564" max="2566" width="9" customWidth="1"/>
    <col min="2567" max="2567" width="11.28515625" customWidth="1"/>
    <col min="2811" max="2811" width="7.85546875" customWidth="1"/>
    <col min="2812" max="2812" width="12.5703125" customWidth="1"/>
    <col min="2813" max="2813" width="7.28515625" customWidth="1"/>
    <col min="2814" max="2818" width="6.7109375" customWidth="1"/>
    <col min="2819" max="2819" width="7.28515625" customWidth="1"/>
    <col min="2820" max="2822" width="9" customWidth="1"/>
    <col min="2823" max="2823" width="11.28515625" customWidth="1"/>
    <col min="3067" max="3067" width="7.85546875" customWidth="1"/>
    <col min="3068" max="3068" width="12.5703125" customWidth="1"/>
    <col min="3069" max="3069" width="7.28515625" customWidth="1"/>
    <col min="3070" max="3074" width="6.7109375" customWidth="1"/>
    <col min="3075" max="3075" width="7.28515625" customWidth="1"/>
    <col min="3076" max="3078" width="9" customWidth="1"/>
    <col min="3079" max="3079" width="11.28515625" customWidth="1"/>
    <col min="3323" max="3323" width="7.85546875" customWidth="1"/>
    <col min="3324" max="3324" width="12.5703125" customWidth="1"/>
    <col min="3325" max="3325" width="7.28515625" customWidth="1"/>
    <col min="3326" max="3330" width="6.7109375" customWidth="1"/>
    <col min="3331" max="3331" width="7.28515625" customWidth="1"/>
    <col min="3332" max="3334" width="9" customWidth="1"/>
    <col min="3335" max="3335" width="11.28515625" customWidth="1"/>
    <col min="3579" max="3579" width="7.85546875" customWidth="1"/>
    <col min="3580" max="3580" width="12.5703125" customWidth="1"/>
    <col min="3581" max="3581" width="7.28515625" customWidth="1"/>
    <col min="3582" max="3586" width="6.7109375" customWidth="1"/>
    <col min="3587" max="3587" width="7.28515625" customWidth="1"/>
    <col min="3588" max="3590" width="9" customWidth="1"/>
    <col min="3591" max="3591" width="11.28515625" customWidth="1"/>
    <col min="3835" max="3835" width="7.85546875" customWidth="1"/>
    <col min="3836" max="3836" width="12.5703125" customWidth="1"/>
    <col min="3837" max="3837" width="7.28515625" customWidth="1"/>
    <col min="3838" max="3842" width="6.7109375" customWidth="1"/>
    <col min="3843" max="3843" width="7.28515625" customWidth="1"/>
    <col min="3844" max="3846" width="9" customWidth="1"/>
    <col min="3847" max="3847" width="11.28515625" customWidth="1"/>
    <col min="4091" max="4091" width="7.85546875" customWidth="1"/>
    <col min="4092" max="4092" width="12.5703125" customWidth="1"/>
    <col min="4093" max="4093" width="7.28515625" customWidth="1"/>
    <col min="4094" max="4098" width="6.7109375" customWidth="1"/>
    <col min="4099" max="4099" width="7.28515625" customWidth="1"/>
    <col min="4100" max="4102" width="9" customWidth="1"/>
    <col min="4103" max="4103" width="11.28515625" customWidth="1"/>
    <col min="4347" max="4347" width="7.85546875" customWidth="1"/>
    <col min="4348" max="4348" width="12.5703125" customWidth="1"/>
    <col min="4349" max="4349" width="7.28515625" customWidth="1"/>
    <col min="4350" max="4354" width="6.7109375" customWidth="1"/>
    <col min="4355" max="4355" width="7.28515625" customWidth="1"/>
    <col min="4356" max="4358" width="9" customWidth="1"/>
    <col min="4359" max="4359" width="11.28515625" customWidth="1"/>
    <col min="4603" max="4603" width="7.85546875" customWidth="1"/>
    <col min="4604" max="4604" width="12.5703125" customWidth="1"/>
    <col min="4605" max="4605" width="7.28515625" customWidth="1"/>
    <col min="4606" max="4610" width="6.7109375" customWidth="1"/>
    <col min="4611" max="4611" width="7.28515625" customWidth="1"/>
    <col min="4612" max="4614" width="9" customWidth="1"/>
    <col min="4615" max="4615" width="11.28515625" customWidth="1"/>
    <col min="4859" max="4859" width="7.85546875" customWidth="1"/>
    <col min="4860" max="4860" width="12.5703125" customWidth="1"/>
    <col min="4861" max="4861" width="7.28515625" customWidth="1"/>
    <col min="4862" max="4866" width="6.7109375" customWidth="1"/>
    <col min="4867" max="4867" width="7.28515625" customWidth="1"/>
    <col min="4868" max="4870" width="9" customWidth="1"/>
    <col min="4871" max="4871" width="11.28515625" customWidth="1"/>
    <col min="5115" max="5115" width="7.85546875" customWidth="1"/>
    <col min="5116" max="5116" width="12.5703125" customWidth="1"/>
    <col min="5117" max="5117" width="7.28515625" customWidth="1"/>
    <col min="5118" max="5122" width="6.7109375" customWidth="1"/>
    <col min="5123" max="5123" width="7.28515625" customWidth="1"/>
    <col min="5124" max="5126" width="9" customWidth="1"/>
    <col min="5127" max="5127" width="11.28515625" customWidth="1"/>
    <col min="5371" max="5371" width="7.85546875" customWidth="1"/>
    <col min="5372" max="5372" width="12.5703125" customWidth="1"/>
    <col min="5373" max="5373" width="7.28515625" customWidth="1"/>
    <col min="5374" max="5378" width="6.7109375" customWidth="1"/>
    <col min="5379" max="5379" width="7.28515625" customWidth="1"/>
    <col min="5380" max="5382" width="9" customWidth="1"/>
    <col min="5383" max="5383" width="11.28515625" customWidth="1"/>
    <col min="5627" max="5627" width="7.85546875" customWidth="1"/>
    <col min="5628" max="5628" width="12.5703125" customWidth="1"/>
    <col min="5629" max="5629" width="7.28515625" customWidth="1"/>
    <col min="5630" max="5634" width="6.7109375" customWidth="1"/>
    <col min="5635" max="5635" width="7.28515625" customWidth="1"/>
    <col min="5636" max="5638" width="9" customWidth="1"/>
    <col min="5639" max="5639" width="11.28515625" customWidth="1"/>
    <col min="5883" max="5883" width="7.85546875" customWidth="1"/>
    <col min="5884" max="5884" width="12.5703125" customWidth="1"/>
    <col min="5885" max="5885" width="7.28515625" customWidth="1"/>
    <col min="5886" max="5890" width="6.7109375" customWidth="1"/>
    <col min="5891" max="5891" width="7.28515625" customWidth="1"/>
    <col min="5892" max="5894" width="9" customWidth="1"/>
    <col min="5895" max="5895" width="11.28515625" customWidth="1"/>
    <col min="6139" max="6139" width="7.85546875" customWidth="1"/>
    <col min="6140" max="6140" width="12.5703125" customWidth="1"/>
    <col min="6141" max="6141" width="7.28515625" customWidth="1"/>
    <col min="6142" max="6146" width="6.7109375" customWidth="1"/>
    <col min="6147" max="6147" width="7.28515625" customWidth="1"/>
    <col min="6148" max="6150" width="9" customWidth="1"/>
    <col min="6151" max="6151" width="11.28515625" customWidth="1"/>
    <col min="6395" max="6395" width="7.85546875" customWidth="1"/>
    <col min="6396" max="6396" width="12.5703125" customWidth="1"/>
    <col min="6397" max="6397" width="7.28515625" customWidth="1"/>
    <col min="6398" max="6402" width="6.7109375" customWidth="1"/>
    <col min="6403" max="6403" width="7.28515625" customWidth="1"/>
    <col min="6404" max="6406" width="9" customWidth="1"/>
    <col min="6407" max="6407" width="11.28515625" customWidth="1"/>
    <col min="6651" max="6651" width="7.85546875" customWidth="1"/>
    <col min="6652" max="6652" width="12.5703125" customWidth="1"/>
    <col min="6653" max="6653" width="7.28515625" customWidth="1"/>
    <col min="6654" max="6658" width="6.7109375" customWidth="1"/>
    <col min="6659" max="6659" width="7.28515625" customWidth="1"/>
    <col min="6660" max="6662" width="9" customWidth="1"/>
    <col min="6663" max="6663" width="11.28515625" customWidth="1"/>
    <col min="6907" max="6907" width="7.85546875" customWidth="1"/>
    <col min="6908" max="6908" width="12.5703125" customWidth="1"/>
    <col min="6909" max="6909" width="7.28515625" customWidth="1"/>
    <col min="6910" max="6914" width="6.7109375" customWidth="1"/>
    <col min="6915" max="6915" width="7.28515625" customWidth="1"/>
    <col min="6916" max="6918" width="9" customWidth="1"/>
    <col min="6919" max="6919" width="11.28515625" customWidth="1"/>
    <col min="7163" max="7163" width="7.85546875" customWidth="1"/>
    <col min="7164" max="7164" width="12.5703125" customWidth="1"/>
    <col min="7165" max="7165" width="7.28515625" customWidth="1"/>
    <col min="7166" max="7170" width="6.7109375" customWidth="1"/>
    <col min="7171" max="7171" width="7.28515625" customWidth="1"/>
    <col min="7172" max="7174" width="9" customWidth="1"/>
    <col min="7175" max="7175" width="11.28515625" customWidth="1"/>
    <col min="7419" max="7419" width="7.85546875" customWidth="1"/>
    <col min="7420" max="7420" width="12.5703125" customWidth="1"/>
    <col min="7421" max="7421" width="7.28515625" customWidth="1"/>
    <col min="7422" max="7426" width="6.7109375" customWidth="1"/>
    <col min="7427" max="7427" width="7.28515625" customWidth="1"/>
    <col min="7428" max="7430" width="9" customWidth="1"/>
    <col min="7431" max="7431" width="11.28515625" customWidth="1"/>
    <col min="7675" max="7675" width="7.85546875" customWidth="1"/>
    <col min="7676" max="7676" width="12.5703125" customWidth="1"/>
    <col min="7677" max="7677" width="7.28515625" customWidth="1"/>
    <col min="7678" max="7682" width="6.7109375" customWidth="1"/>
    <col min="7683" max="7683" width="7.28515625" customWidth="1"/>
    <col min="7684" max="7686" width="9" customWidth="1"/>
    <col min="7687" max="7687" width="11.28515625" customWidth="1"/>
    <col min="7931" max="7931" width="7.85546875" customWidth="1"/>
    <col min="7932" max="7932" width="12.5703125" customWidth="1"/>
    <col min="7933" max="7933" width="7.28515625" customWidth="1"/>
    <col min="7934" max="7938" width="6.7109375" customWidth="1"/>
    <col min="7939" max="7939" width="7.28515625" customWidth="1"/>
    <col min="7940" max="7942" width="9" customWidth="1"/>
    <col min="7943" max="7943" width="11.28515625" customWidth="1"/>
    <col min="8187" max="8187" width="7.85546875" customWidth="1"/>
    <col min="8188" max="8188" width="12.5703125" customWidth="1"/>
    <col min="8189" max="8189" width="7.28515625" customWidth="1"/>
    <col min="8190" max="8194" width="6.7109375" customWidth="1"/>
    <col min="8195" max="8195" width="7.28515625" customWidth="1"/>
    <col min="8196" max="8198" width="9" customWidth="1"/>
    <col min="8199" max="8199" width="11.28515625" customWidth="1"/>
    <col min="8443" max="8443" width="7.85546875" customWidth="1"/>
    <col min="8444" max="8444" width="12.5703125" customWidth="1"/>
    <col min="8445" max="8445" width="7.28515625" customWidth="1"/>
    <col min="8446" max="8450" width="6.7109375" customWidth="1"/>
    <col min="8451" max="8451" width="7.28515625" customWidth="1"/>
    <col min="8452" max="8454" width="9" customWidth="1"/>
    <col min="8455" max="8455" width="11.28515625" customWidth="1"/>
    <col min="8699" max="8699" width="7.85546875" customWidth="1"/>
    <col min="8700" max="8700" width="12.5703125" customWidth="1"/>
    <col min="8701" max="8701" width="7.28515625" customWidth="1"/>
    <col min="8702" max="8706" width="6.7109375" customWidth="1"/>
    <col min="8707" max="8707" width="7.28515625" customWidth="1"/>
    <col min="8708" max="8710" width="9" customWidth="1"/>
    <col min="8711" max="8711" width="11.28515625" customWidth="1"/>
    <col min="8955" max="8955" width="7.85546875" customWidth="1"/>
    <col min="8956" max="8956" width="12.5703125" customWidth="1"/>
    <col min="8957" max="8957" width="7.28515625" customWidth="1"/>
    <col min="8958" max="8962" width="6.7109375" customWidth="1"/>
    <col min="8963" max="8963" width="7.28515625" customWidth="1"/>
    <col min="8964" max="8966" width="9" customWidth="1"/>
    <col min="8967" max="8967" width="11.28515625" customWidth="1"/>
    <col min="9211" max="9211" width="7.85546875" customWidth="1"/>
    <col min="9212" max="9212" width="12.5703125" customWidth="1"/>
    <col min="9213" max="9213" width="7.28515625" customWidth="1"/>
    <col min="9214" max="9218" width="6.7109375" customWidth="1"/>
    <col min="9219" max="9219" width="7.28515625" customWidth="1"/>
    <col min="9220" max="9222" width="9" customWidth="1"/>
    <col min="9223" max="9223" width="11.28515625" customWidth="1"/>
    <col min="9467" max="9467" width="7.85546875" customWidth="1"/>
    <col min="9468" max="9468" width="12.5703125" customWidth="1"/>
    <col min="9469" max="9469" width="7.28515625" customWidth="1"/>
    <col min="9470" max="9474" width="6.7109375" customWidth="1"/>
    <col min="9475" max="9475" width="7.28515625" customWidth="1"/>
    <col min="9476" max="9478" width="9" customWidth="1"/>
    <col min="9479" max="9479" width="11.28515625" customWidth="1"/>
    <col min="9723" max="9723" width="7.85546875" customWidth="1"/>
    <col min="9724" max="9724" width="12.5703125" customWidth="1"/>
    <col min="9725" max="9725" width="7.28515625" customWidth="1"/>
    <col min="9726" max="9730" width="6.7109375" customWidth="1"/>
    <col min="9731" max="9731" width="7.28515625" customWidth="1"/>
    <col min="9732" max="9734" width="9" customWidth="1"/>
    <col min="9735" max="9735" width="11.28515625" customWidth="1"/>
    <col min="9979" max="9979" width="7.85546875" customWidth="1"/>
    <col min="9980" max="9980" width="12.5703125" customWidth="1"/>
    <col min="9981" max="9981" width="7.28515625" customWidth="1"/>
    <col min="9982" max="9986" width="6.7109375" customWidth="1"/>
    <col min="9987" max="9987" width="7.28515625" customWidth="1"/>
    <col min="9988" max="9990" width="9" customWidth="1"/>
    <col min="9991" max="9991" width="11.28515625" customWidth="1"/>
    <col min="10235" max="10235" width="7.85546875" customWidth="1"/>
    <col min="10236" max="10236" width="12.5703125" customWidth="1"/>
    <col min="10237" max="10237" width="7.28515625" customWidth="1"/>
    <col min="10238" max="10242" width="6.7109375" customWidth="1"/>
    <col min="10243" max="10243" width="7.28515625" customWidth="1"/>
    <col min="10244" max="10246" width="9" customWidth="1"/>
    <col min="10247" max="10247" width="11.28515625" customWidth="1"/>
    <col min="10491" max="10491" width="7.85546875" customWidth="1"/>
    <col min="10492" max="10492" width="12.5703125" customWidth="1"/>
    <col min="10493" max="10493" width="7.28515625" customWidth="1"/>
    <col min="10494" max="10498" width="6.7109375" customWidth="1"/>
    <col min="10499" max="10499" width="7.28515625" customWidth="1"/>
    <col min="10500" max="10502" width="9" customWidth="1"/>
    <col min="10503" max="10503" width="11.28515625" customWidth="1"/>
    <col min="10747" max="10747" width="7.85546875" customWidth="1"/>
    <col min="10748" max="10748" width="12.5703125" customWidth="1"/>
    <col min="10749" max="10749" width="7.28515625" customWidth="1"/>
    <col min="10750" max="10754" width="6.7109375" customWidth="1"/>
    <col min="10755" max="10755" width="7.28515625" customWidth="1"/>
    <col min="10756" max="10758" width="9" customWidth="1"/>
    <col min="10759" max="10759" width="11.28515625" customWidth="1"/>
    <col min="11003" max="11003" width="7.85546875" customWidth="1"/>
    <col min="11004" max="11004" width="12.5703125" customWidth="1"/>
    <col min="11005" max="11005" width="7.28515625" customWidth="1"/>
    <col min="11006" max="11010" width="6.7109375" customWidth="1"/>
    <col min="11011" max="11011" width="7.28515625" customWidth="1"/>
    <col min="11012" max="11014" width="9" customWidth="1"/>
    <col min="11015" max="11015" width="11.28515625" customWidth="1"/>
    <col min="11259" max="11259" width="7.85546875" customWidth="1"/>
    <col min="11260" max="11260" width="12.5703125" customWidth="1"/>
    <col min="11261" max="11261" width="7.28515625" customWidth="1"/>
    <col min="11262" max="11266" width="6.7109375" customWidth="1"/>
    <col min="11267" max="11267" width="7.28515625" customWidth="1"/>
    <col min="11268" max="11270" width="9" customWidth="1"/>
    <col min="11271" max="11271" width="11.28515625" customWidth="1"/>
    <col min="11515" max="11515" width="7.85546875" customWidth="1"/>
    <col min="11516" max="11516" width="12.5703125" customWidth="1"/>
    <col min="11517" max="11517" width="7.28515625" customWidth="1"/>
    <col min="11518" max="11522" width="6.7109375" customWidth="1"/>
    <col min="11523" max="11523" width="7.28515625" customWidth="1"/>
    <col min="11524" max="11526" width="9" customWidth="1"/>
    <col min="11527" max="11527" width="11.28515625" customWidth="1"/>
    <col min="11771" max="11771" width="7.85546875" customWidth="1"/>
    <col min="11772" max="11772" width="12.5703125" customWidth="1"/>
    <col min="11773" max="11773" width="7.28515625" customWidth="1"/>
    <col min="11774" max="11778" width="6.7109375" customWidth="1"/>
    <col min="11779" max="11779" width="7.28515625" customWidth="1"/>
    <col min="11780" max="11782" width="9" customWidth="1"/>
    <col min="11783" max="11783" width="11.28515625" customWidth="1"/>
    <col min="12027" max="12027" width="7.85546875" customWidth="1"/>
    <col min="12028" max="12028" width="12.5703125" customWidth="1"/>
    <col min="12029" max="12029" width="7.28515625" customWidth="1"/>
    <col min="12030" max="12034" width="6.7109375" customWidth="1"/>
    <col min="12035" max="12035" width="7.28515625" customWidth="1"/>
    <col min="12036" max="12038" width="9" customWidth="1"/>
    <col min="12039" max="12039" width="11.28515625" customWidth="1"/>
    <col min="12283" max="12283" width="7.85546875" customWidth="1"/>
    <col min="12284" max="12284" width="12.5703125" customWidth="1"/>
    <col min="12285" max="12285" width="7.28515625" customWidth="1"/>
    <col min="12286" max="12290" width="6.7109375" customWidth="1"/>
    <col min="12291" max="12291" width="7.28515625" customWidth="1"/>
    <col min="12292" max="12294" width="9" customWidth="1"/>
    <col min="12295" max="12295" width="11.28515625" customWidth="1"/>
    <col min="12539" max="12539" width="7.85546875" customWidth="1"/>
    <col min="12540" max="12540" width="12.5703125" customWidth="1"/>
    <col min="12541" max="12541" width="7.28515625" customWidth="1"/>
    <col min="12542" max="12546" width="6.7109375" customWidth="1"/>
    <col min="12547" max="12547" width="7.28515625" customWidth="1"/>
    <col min="12548" max="12550" width="9" customWidth="1"/>
    <col min="12551" max="12551" width="11.28515625" customWidth="1"/>
    <col min="12795" max="12795" width="7.85546875" customWidth="1"/>
    <col min="12796" max="12796" width="12.5703125" customWidth="1"/>
    <col min="12797" max="12797" width="7.28515625" customWidth="1"/>
    <col min="12798" max="12802" width="6.7109375" customWidth="1"/>
    <col min="12803" max="12803" width="7.28515625" customWidth="1"/>
    <col min="12804" max="12806" width="9" customWidth="1"/>
    <col min="12807" max="12807" width="11.28515625" customWidth="1"/>
    <col min="13051" max="13051" width="7.85546875" customWidth="1"/>
    <col min="13052" max="13052" width="12.5703125" customWidth="1"/>
    <col min="13053" max="13053" width="7.28515625" customWidth="1"/>
    <col min="13054" max="13058" width="6.7109375" customWidth="1"/>
    <col min="13059" max="13059" width="7.28515625" customWidth="1"/>
    <col min="13060" max="13062" width="9" customWidth="1"/>
    <col min="13063" max="13063" width="11.28515625" customWidth="1"/>
    <col min="13307" max="13307" width="7.85546875" customWidth="1"/>
    <col min="13308" max="13308" width="12.5703125" customWidth="1"/>
    <col min="13309" max="13309" width="7.28515625" customWidth="1"/>
    <col min="13310" max="13314" width="6.7109375" customWidth="1"/>
    <col min="13315" max="13315" width="7.28515625" customWidth="1"/>
    <col min="13316" max="13318" width="9" customWidth="1"/>
    <col min="13319" max="13319" width="11.28515625" customWidth="1"/>
    <col min="13563" max="13563" width="7.85546875" customWidth="1"/>
    <col min="13564" max="13564" width="12.5703125" customWidth="1"/>
    <col min="13565" max="13565" width="7.28515625" customWidth="1"/>
    <col min="13566" max="13570" width="6.7109375" customWidth="1"/>
    <col min="13571" max="13571" width="7.28515625" customWidth="1"/>
    <col min="13572" max="13574" width="9" customWidth="1"/>
    <col min="13575" max="13575" width="11.28515625" customWidth="1"/>
    <col min="13819" max="13819" width="7.85546875" customWidth="1"/>
    <col min="13820" max="13820" width="12.5703125" customWidth="1"/>
    <col min="13821" max="13821" width="7.28515625" customWidth="1"/>
    <col min="13822" max="13826" width="6.7109375" customWidth="1"/>
    <col min="13827" max="13827" width="7.28515625" customWidth="1"/>
    <col min="13828" max="13830" width="9" customWidth="1"/>
    <col min="13831" max="13831" width="11.28515625" customWidth="1"/>
    <col min="14075" max="14075" width="7.85546875" customWidth="1"/>
    <col min="14076" max="14076" width="12.5703125" customWidth="1"/>
    <col min="14077" max="14077" width="7.28515625" customWidth="1"/>
    <col min="14078" max="14082" width="6.7109375" customWidth="1"/>
    <col min="14083" max="14083" width="7.28515625" customWidth="1"/>
    <col min="14084" max="14086" width="9" customWidth="1"/>
    <col min="14087" max="14087" width="11.28515625" customWidth="1"/>
    <col min="14331" max="14331" width="7.85546875" customWidth="1"/>
    <col min="14332" max="14332" width="12.5703125" customWidth="1"/>
    <col min="14333" max="14333" width="7.28515625" customWidth="1"/>
    <col min="14334" max="14338" width="6.7109375" customWidth="1"/>
    <col min="14339" max="14339" width="7.28515625" customWidth="1"/>
    <col min="14340" max="14342" width="9" customWidth="1"/>
    <col min="14343" max="14343" width="11.28515625" customWidth="1"/>
    <col min="14587" max="14587" width="7.85546875" customWidth="1"/>
    <col min="14588" max="14588" width="12.5703125" customWidth="1"/>
    <col min="14589" max="14589" width="7.28515625" customWidth="1"/>
    <col min="14590" max="14594" width="6.7109375" customWidth="1"/>
    <col min="14595" max="14595" width="7.28515625" customWidth="1"/>
    <col min="14596" max="14598" width="9" customWidth="1"/>
    <col min="14599" max="14599" width="11.28515625" customWidth="1"/>
    <col min="14843" max="14843" width="7.85546875" customWidth="1"/>
    <col min="14844" max="14844" width="12.5703125" customWidth="1"/>
    <col min="14845" max="14845" width="7.28515625" customWidth="1"/>
    <col min="14846" max="14850" width="6.7109375" customWidth="1"/>
    <col min="14851" max="14851" width="7.28515625" customWidth="1"/>
    <col min="14852" max="14854" width="9" customWidth="1"/>
    <col min="14855" max="14855" width="11.28515625" customWidth="1"/>
    <col min="15099" max="15099" width="7.85546875" customWidth="1"/>
    <col min="15100" max="15100" width="12.5703125" customWidth="1"/>
    <col min="15101" max="15101" width="7.28515625" customWidth="1"/>
    <col min="15102" max="15106" width="6.7109375" customWidth="1"/>
    <col min="15107" max="15107" width="7.28515625" customWidth="1"/>
    <col min="15108" max="15110" width="9" customWidth="1"/>
    <col min="15111" max="15111" width="11.28515625" customWidth="1"/>
    <col min="15355" max="15355" width="7.85546875" customWidth="1"/>
    <col min="15356" max="15356" width="12.5703125" customWidth="1"/>
    <col min="15357" max="15357" width="7.28515625" customWidth="1"/>
    <col min="15358" max="15362" width="6.7109375" customWidth="1"/>
    <col min="15363" max="15363" width="7.28515625" customWidth="1"/>
    <col min="15364" max="15366" width="9" customWidth="1"/>
    <col min="15367" max="15367" width="11.28515625" customWidth="1"/>
    <col min="15611" max="15611" width="7.85546875" customWidth="1"/>
    <col min="15612" max="15612" width="12.5703125" customWidth="1"/>
    <col min="15613" max="15613" width="7.28515625" customWidth="1"/>
    <col min="15614" max="15618" width="6.7109375" customWidth="1"/>
    <col min="15619" max="15619" width="7.28515625" customWidth="1"/>
    <col min="15620" max="15622" width="9" customWidth="1"/>
    <col min="15623" max="15623" width="11.28515625" customWidth="1"/>
    <col min="15867" max="15867" width="7.85546875" customWidth="1"/>
    <col min="15868" max="15868" width="12.5703125" customWidth="1"/>
    <col min="15869" max="15869" width="7.28515625" customWidth="1"/>
    <col min="15870" max="15874" width="6.7109375" customWidth="1"/>
    <col min="15875" max="15875" width="7.28515625" customWidth="1"/>
    <col min="15876" max="15878" width="9" customWidth="1"/>
    <col min="15879" max="15879" width="11.28515625" customWidth="1"/>
    <col min="16123" max="16123" width="7.85546875" customWidth="1"/>
    <col min="16124" max="16124" width="12.5703125" customWidth="1"/>
    <col min="16125" max="16125" width="7.28515625" customWidth="1"/>
    <col min="16126" max="16130" width="6.7109375" customWidth="1"/>
    <col min="16131" max="16131" width="7.28515625" customWidth="1"/>
    <col min="16132" max="16134" width="9" customWidth="1"/>
    <col min="16135" max="16135" width="11.28515625" customWidth="1"/>
  </cols>
  <sheetData>
    <row r="1" spans="1:9" ht="15" customHeight="1" x14ac:dyDescent="0.25"/>
    <row r="2" spans="1:9" ht="15" customHeight="1" x14ac:dyDescent="0.25"/>
    <row r="3" spans="1:9" ht="15" customHeight="1" x14ac:dyDescent="0.25"/>
    <row r="4" spans="1:9" s="74" customFormat="1" ht="15" customHeight="1" x14ac:dyDescent="0.25">
      <c r="A4" s="73"/>
      <c r="B4" s="92"/>
      <c r="C4" s="92"/>
      <c r="D4" s="92"/>
      <c r="E4" s="92"/>
      <c r="F4" s="92"/>
      <c r="G4" s="92"/>
      <c r="H4" s="92"/>
    </row>
    <row r="5" spans="1:9" ht="15" customHeight="1" x14ac:dyDescent="0.25">
      <c r="A5" s="207" t="s">
        <v>117</v>
      </c>
      <c r="B5" s="207"/>
      <c r="C5" s="207"/>
      <c r="D5" s="207"/>
      <c r="E5" s="207"/>
      <c r="F5" s="207"/>
      <c r="G5" s="207"/>
      <c r="H5" s="207"/>
    </row>
    <row r="6" spans="1:9" ht="15" customHeight="1" x14ac:dyDescent="0.25">
      <c r="A6" s="208" t="s">
        <v>106</v>
      </c>
      <c r="B6" s="208"/>
      <c r="C6" s="208"/>
      <c r="D6" s="208"/>
      <c r="E6" s="208"/>
      <c r="F6" s="208"/>
      <c r="G6" s="208"/>
      <c r="H6" s="208"/>
    </row>
    <row r="7" spans="1:9" ht="8.1" customHeight="1" x14ac:dyDescent="0.25">
      <c r="A7" s="64"/>
      <c r="B7" s="64"/>
      <c r="C7" s="64"/>
      <c r="D7" s="64"/>
      <c r="E7" s="64"/>
      <c r="F7" s="64"/>
      <c r="G7" s="64"/>
      <c r="H7" s="64"/>
    </row>
    <row r="8" spans="1:9" ht="21.95" customHeight="1" x14ac:dyDescent="0.25">
      <c r="A8" s="83" t="s">
        <v>78</v>
      </c>
      <c r="B8" s="83" t="s">
        <v>121</v>
      </c>
      <c r="C8" s="64"/>
      <c r="D8" s="64"/>
      <c r="E8" s="64"/>
      <c r="F8" s="64"/>
      <c r="G8" s="64"/>
      <c r="H8" s="64"/>
    </row>
    <row r="9" spans="1:9" ht="15.95" customHeight="1" x14ac:dyDescent="0.25">
      <c r="A9" s="104">
        <v>2013</v>
      </c>
      <c r="B9" s="72">
        <v>4.9000000000000004</v>
      </c>
      <c r="C9" s="64"/>
      <c r="D9" s="64"/>
      <c r="E9" s="64"/>
      <c r="F9" s="64"/>
      <c r="G9" s="64"/>
      <c r="H9" s="64"/>
    </row>
    <row r="10" spans="1:9" ht="15.95" customHeight="1" x14ac:dyDescent="0.25">
      <c r="A10" s="104">
        <v>2014</v>
      </c>
      <c r="B10" s="72">
        <v>4.4000000000000004</v>
      </c>
      <c r="C10" s="64"/>
      <c r="D10" s="64"/>
      <c r="E10" s="64"/>
      <c r="F10" s="64"/>
      <c r="G10" s="64"/>
      <c r="H10" s="64"/>
    </row>
    <row r="11" spans="1:9" ht="15.95" customHeight="1" x14ac:dyDescent="0.25">
      <c r="A11" s="104">
        <v>2015</v>
      </c>
      <c r="B11" s="72">
        <v>5.5</v>
      </c>
      <c r="C11" s="64"/>
      <c r="D11" s="64"/>
      <c r="E11" s="64"/>
      <c r="F11" s="64"/>
      <c r="G11" s="64"/>
      <c r="H11" s="64"/>
    </row>
    <row r="12" spans="1:9" ht="15.95" customHeight="1" x14ac:dyDescent="0.25">
      <c r="A12" s="104">
        <v>2016</v>
      </c>
      <c r="B12" s="72">
        <v>5.7</v>
      </c>
      <c r="C12" s="64"/>
      <c r="D12" s="64"/>
      <c r="E12" s="64"/>
      <c r="F12" s="64"/>
      <c r="G12" s="64"/>
      <c r="H12" s="64"/>
    </row>
    <row r="13" spans="1:9" ht="15.95" customHeight="1" x14ac:dyDescent="0.25">
      <c r="A13" s="104">
        <v>2017</v>
      </c>
      <c r="B13" s="72">
        <v>4.7</v>
      </c>
      <c r="C13" s="76"/>
      <c r="D13" s="64"/>
      <c r="E13" s="64"/>
      <c r="F13" s="64"/>
      <c r="G13" s="64"/>
      <c r="H13" s="64"/>
    </row>
    <row r="14" spans="1:9" ht="15.95" customHeight="1" x14ac:dyDescent="0.25">
      <c r="A14" s="104">
        <v>2018</v>
      </c>
      <c r="B14" s="72">
        <v>5.2</v>
      </c>
      <c r="C14" s="76"/>
      <c r="D14" s="76"/>
      <c r="E14" s="64"/>
      <c r="F14" s="64"/>
      <c r="G14" s="64"/>
      <c r="H14" s="64"/>
      <c r="I14" s="78"/>
    </row>
    <row r="15" spans="1:9" ht="17.25" customHeight="1" x14ac:dyDescent="0.25">
      <c r="A15" s="83" t="s">
        <v>35</v>
      </c>
      <c r="B15" s="166">
        <f>B14/B13-1</f>
        <v>0.1063829787234043</v>
      </c>
      <c r="C15" s="76"/>
      <c r="D15" s="64"/>
      <c r="E15" s="64"/>
      <c r="F15" s="64"/>
      <c r="G15" s="64"/>
      <c r="H15" s="64"/>
      <c r="I15" s="79"/>
    </row>
    <row r="16" spans="1:9" ht="6.95" customHeight="1" x14ac:dyDescent="0.25">
      <c r="A16" s="64"/>
      <c r="B16" s="64"/>
      <c r="C16" s="64"/>
      <c r="D16" s="64"/>
      <c r="E16" s="64"/>
      <c r="F16" s="64"/>
      <c r="G16" s="64"/>
      <c r="H16" s="64"/>
      <c r="I16" s="79"/>
    </row>
    <row r="17" spans="1:9" ht="25.5" customHeight="1" x14ac:dyDescent="0.25">
      <c r="A17" s="75" t="s">
        <v>83</v>
      </c>
      <c r="B17" s="75" t="s">
        <v>41</v>
      </c>
      <c r="C17" s="75" t="s">
        <v>42</v>
      </c>
      <c r="D17" s="75" t="s">
        <v>43</v>
      </c>
      <c r="E17" s="75" t="s">
        <v>44</v>
      </c>
      <c r="F17" s="75" t="s">
        <v>79</v>
      </c>
      <c r="G17" s="75" t="s">
        <v>84</v>
      </c>
      <c r="H17" s="75" t="s">
        <v>118</v>
      </c>
      <c r="I17" s="79"/>
    </row>
    <row r="18" spans="1:9" ht="14.1" customHeight="1" x14ac:dyDescent="0.25">
      <c r="A18" s="126" t="s">
        <v>45</v>
      </c>
      <c r="B18" s="163">
        <v>7.5191256830601096</v>
      </c>
      <c r="C18" s="163">
        <v>7.7009429726088916</v>
      </c>
      <c r="D18" s="163">
        <v>9.0627077332151558</v>
      </c>
      <c r="E18" s="163">
        <v>7.6424581005586596</v>
      </c>
      <c r="F18" s="163">
        <v>6.4320932317346475</v>
      </c>
      <c r="G18" s="163">
        <v>4.959964412811388</v>
      </c>
      <c r="H18" s="189">
        <f>(Tabla77414[[#This Row],[2018]]/Tabla77414[[#This Row],[2017]]-1)*100</f>
        <v>-22.887243170855697</v>
      </c>
      <c r="I18" s="79"/>
    </row>
    <row r="19" spans="1:9" ht="14.1" customHeight="1" x14ac:dyDescent="0.25">
      <c r="A19" s="126" t="s">
        <v>46</v>
      </c>
      <c r="B19" s="163">
        <v>5.015881418740074</v>
      </c>
      <c r="C19" s="163">
        <v>4.3048202842017274</v>
      </c>
      <c r="D19" s="163">
        <v>5.0890947968638631</v>
      </c>
      <c r="E19" s="163">
        <v>4.852320675105485</v>
      </c>
      <c r="F19" s="163">
        <v>3.8962879002550297</v>
      </c>
      <c r="G19" s="163">
        <v>4.3903765121652842</v>
      </c>
      <c r="H19" s="189">
        <f>(Tabla77414[[#This Row],[2018]]/Tabla77414[[#This Row],[2017]]-1)*100</f>
        <v>12.681008810409367</v>
      </c>
      <c r="I19" s="79"/>
    </row>
    <row r="20" spans="1:9" ht="14.1" customHeight="1" x14ac:dyDescent="0.25">
      <c r="A20" s="126" t="s">
        <v>47</v>
      </c>
      <c r="B20" s="163">
        <v>7.2727272727272725</v>
      </c>
      <c r="C20" s="163">
        <v>7.5782537067545297</v>
      </c>
      <c r="D20" s="163">
        <v>9.375</v>
      </c>
      <c r="E20" s="163">
        <v>11.456534254461715</v>
      </c>
      <c r="F20" s="163">
        <v>9.1616766467065869</v>
      </c>
      <c r="G20" s="163">
        <v>7.7072538860103625</v>
      </c>
      <c r="H20" s="189">
        <f>(Tabla77414[[#This Row],[2018]]/Tabla77414[[#This Row],[2017]]-1)*100</f>
        <v>-15.875071963154863</v>
      </c>
      <c r="I20" s="79"/>
    </row>
    <row r="21" spans="1:9" ht="14.1" customHeight="1" x14ac:dyDescent="0.25">
      <c r="A21" s="126" t="s">
        <v>48</v>
      </c>
      <c r="B21" s="163">
        <v>8.7971274685816869</v>
      </c>
      <c r="C21" s="163">
        <v>9.4561186650185416</v>
      </c>
      <c r="D21" s="163">
        <v>11.460807600950119</v>
      </c>
      <c r="E21" s="163">
        <v>11.43730886850153</v>
      </c>
      <c r="F21" s="163">
        <v>9.400123685837972</v>
      </c>
      <c r="G21" s="163">
        <v>10.648714810281518</v>
      </c>
      <c r="H21" s="189">
        <f>(Tabla77414[[#This Row],[2018]]/Tabla77414[[#This Row],[2017]]-1)*100</f>
        <v>13.282709527797465</v>
      </c>
      <c r="I21" s="79"/>
    </row>
    <row r="22" spans="1:9" ht="14.1" customHeight="1" x14ac:dyDescent="0.25">
      <c r="A22" s="126" t="s">
        <v>49</v>
      </c>
      <c r="B22" s="163">
        <v>4.814917895908712</v>
      </c>
      <c r="C22" s="163">
        <v>5.8214385670305067</v>
      </c>
      <c r="D22" s="163">
        <v>8.1303116147308785</v>
      </c>
      <c r="E22" s="163">
        <v>6.361466086223845</v>
      </c>
      <c r="F22" s="163">
        <v>5.4015837104072402</v>
      </c>
      <c r="G22" s="163">
        <v>5.6896551724137936</v>
      </c>
      <c r="H22" s="189">
        <f>(Tabla77414[[#This Row],[2018]]/Tabla77414[[#This Row],[2017]]-1)*100</f>
        <v>5.3330926159956604</v>
      </c>
      <c r="I22" s="79"/>
    </row>
    <row r="23" spans="1:9" ht="14.1" customHeight="1" x14ac:dyDescent="0.25">
      <c r="A23" s="126" t="s">
        <v>50</v>
      </c>
      <c r="B23" s="163">
        <v>6.0436893203883493</v>
      </c>
      <c r="C23" s="163">
        <v>21.652786675208198</v>
      </c>
      <c r="D23" s="163">
        <v>4.9670786646644336</v>
      </c>
      <c r="E23" s="163">
        <v>5.5899880810488671</v>
      </c>
      <c r="F23" s="163">
        <v>3.6354643254606156</v>
      </c>
      <c r="G23" s="163">
        <v>4.0631212723658052</v>
      </c>
      <c r="H23" s="189">
        <f>(Tabla77414[[#This Row],[2018]]/Tabla77414[[#This Row],[2017]]-1)*100</f>
        <v>11.763475270824042</v>
      </c>
      <c r="I23" s="79"/>
    </row>
    <row r="24" spans="1:9" ht="14.1" customHeight="1" x14ac:dyDescent="0.25">
      <c r="A24" s="126" t="s">
        <v>51</v>
      </c>
      <c r="B24" s="163">
        <v>6.8125516102394714</v>
      </c>
      <c r="C24" s="163">
        <v>4.9457343041626602</v>
      </c>
      <c r="D24" s="163">
        <v>5.8599592114208026</v>
      </c>
      <c r="E24" s="163">
        <v>5.7111676973444885</v>
      </c>
      <c r="F24" s="163">
        <v>4.1181220440650597</v>
      </c>
      <c r="G24" s="163">
        <v>4.9170059505167556</v>
      </c>
      <c r="H24" s="189">
        <f>(Tabla77414[[#This Row],[2018]]/Tabla77414[[#This Row],[2017]]-1)*100</f>
        <v>19.399228529495094</v>
      </c>
      <c r="I24" s="79"/>
    </row>
    <row r="25" spans="1:9" ht="14.1" customHeight="1" x14ac:dyDescent="0.25">
      <c r="A25" s="126" t="s">
        <v>52</v>
      </c>
      <c r="B25" s="163">
        <v>8.0339647289353362</v>
      </c>
      <c r="C25" s="163">
        <v>1.8767089236887895</v>
      </c>
      <c r="D25" s="163">
        <v>11.319534282018111</v>
      </c>
      <c r="E25" s="163">
        <v>13.175885643256683</v>
      </c>
      <c r="F25" s="163">
        <v>14.098750743604995</v>
      </c>
      <c r="G25" s="163">
        <v>10.59322033898305</v>
      </c>
      <c r="H25" s="189">
        <f>(Tabla77414[[#This Row],[2018]]/Tabla77414[[#This Row],[2017]]-1)*100</f>
        <v>-24.864120718014725</v>
      </c>
      <c r="I25" s="79"/>
    </row>
    <row r="26" spans="1:9" ht="14.1" customHeight="1" x14ac:dyDescent="0.25">
      <c r="A26" s="126" t="s">
        <v>53</v>
      </c>
      <c r="B26" s="163">
        <v>10.59322033898305</v>
      </c>
      <c r="C26" s="163">
        <v>7.8080903104421449</v>
      </c>
      <c r="D26" s="163">
        <v>9.3969144460028051</v>
      </c>
      <c r="E26" s="163">
        <v>8.7278106508875748</v>
      </c>
      <c r="F26" s="163">
        <v>9.1773922775601555</v>
      </c>
      <c r="G26" s="163">
        <v>8.9091947458595087</v>
      </c>
      <c r="H26" s="189">
        <f>(Tabla77414[[#This Row],[2018]]/Tabla77414[[#This Row],[2017]]-1)*100</f>
        <v>-2.9223718850552194</v>
      </c>
      <c r="I26" s="79"/>
    </row>
    <row r="27" spans="1:9" ht="14.1" customHeight="1" x14ac:dyDescent="0.25">
      <c r="A27" s="126" t="s">
        <v>54</v>
      </c>
      <c r="B27" s="163">
        <v>4.678928686673121</v>
      </c>
      <c r="C27" s="163">
        <v>4.1896097677759156</v>
      </c>
      <c r="D27" s="163">
        <v>5.1318858783420058</v>
      </c>
      <c r="E27" s="163">
        <v>5.1450630315459316</v>
      </c>
      <c r="F27" s="163">
        <v>4.6994944766897584</v>
      </c>
      <c r="G27" s="163">
        <v>5.7379922870164783</v>
      </c>
      <c r="H27" s="189">
        <f>(Tabla77414[[#This Row],[2018]]/Tabla77414[[#This Row],[2017]]-1)*100</f>
        <v>22.098074920139489</v>
      </c>
      <c r="I27" s="79"/>
    </row>
    <row r="28" spans="1:9" ht="14.1" customHeight="1" x14ac:dyDescent="0.25">
      <c r="A28" s="126" t="s">
        <v>55</v>
      </c>
      <c r="B28" s="163">
        <v>5.940289319790705</v>
      </c>
      <c r="C28" s="163">
        <v>6.2264150943396226</v>
      </c>
      <c r="D28" s="163">
        <v>7.9336981010621175</v>
      </c>
      <c r="E28" s="163">
        <v>5.426747311827957</v>
      </c>
      <c r="F28" s="163">
        <v>4.1601392515230637</v>
      </c>
      <c r="G28" s="163">
        <v>4.8114205146281286</v>
      </c>
      <c r="H28" s="189">
        <f>(Tabla77414[[#This Row],[2018]]/Tabla77414[[#This Row],[2017]]-1)*100</f>
        <v>15.655275550370696</v>
      </c>
      <c r="I28" s="79"/>
    </row>
    <row r="29" spans="1:9" ht="14.1" customHeight="1" x14ac:dyDescent="0.25">
      <c r="A29" s="126" t="s">
        <v>56</v>
      </c>
      <c r="B29" s="163">
        <v>6.0633484162895925</v>
      </c>
      <c r="C29" s="163">
        <v>7.4029491423412583</v>
      </c>
      <c r="D29" s="163">
        <v>8.3495776478232617</v>
      </c>
      <c r="E29" s="163">
        <v>8.730901153726224</v>
      </c>
      <c r="F29" s="163">
        <v>7.7950310559006208</v>
      </c>
      <c r="G29" s="163">
        <v>6.6746483088895543</v>
      </c>
      <c r="H29" s="189">
        <f>(Tabla77414[[#This Row],[2018]]/Tabla77414[[#This Row],[2017]]-1)*100</f>
        <v>-14.373037630978624</v>
      </c>
      <c r="I29" s="79"/>
    </row>
    <row r="30" spans="1:9" ht="14.1" customHeight="1" x14ac:dyDescent="0.25">
      <c r="A30" s="126" t="s">
        <v>57</v>
      </c>
      <c r="B30" s="163">
        <v>4.5117035570327415</v>
      </c>
      <c r="C30" s="163">
        <v>4.0723981900452486</v>
      </c>
      <c r="D30" s="163">
        <v>6.3580759646605758</v>
      </c>
      <c r="E30" s="163">
        <v>5.6040864672786492</v>
      </c>
      <c r="F30" s="163">
        <v>5.3243712710520352</v>
      </c>
      <c r="G30" s="163">
        <v>6.075352060753521</v>
      </c>
      <c r="H30" s="189">
        <f>(Tabla77414[[#This Row],[2018]]/Tabla77414[[#This Row],[2017]]-1)*100</f>
        <v>14.104590973670028</v>
      </c>
      <c r="I30" s="79"/>
    </row>
    <row r="31" spans="1:9" ht="14.1" customHeight="1" x14ac:dyDescent="0.25">
      <c r="A31" s="126" t="s">
        <v>58</v>
      </c>
      <c r="B31" s="163">
        <v>4.1089782700520958</v>
      </c>
      <c r="C31" s="163">
        <v>3.1147144240077447</v>
      </c>
      <c r="D31" s="163">
        <v>4.3988626145283982</v>
      </c>
      <c r="E31" s="163">
        <v>4.0804201620760949</v>
      </c>
      <c r="F31" s="163">
        <v>3.2051282051282048</v>
      </c>
      <c r="G31" s="163">
        <v>3.9722372942665944</v>
      </c>
      <c r="H31" s="189">
        <f>(Tabla77414[[#This Row],[2018]]/Tabla77414[[#This Row],[2017]]-1)*100</f>
        <v>23.933803581117765</v>
      </c>
      <c r="I31" s="79"/>
    </row>
    <row r="32" spans="1:9" ht="14.1" customHeight="1" x14ac:dyDescent="0.25">
      <c r="A32" s="126" t="s">
        <v>59</v>
      </c>
      <c r="B32" s="163">
        <v>4.2979675554726828</v>
      </c>
      <c r="C32" s="163">
        <v>5.2231718898385564</v>
      </c>
      <c r="D32" s="163">
        <v>5.788403833123609</v>
      </c>
      <c r="E32" s="163">
        <v>5.0892331829770541</v>
      </c>
      <c r="F32" s="163">
        <v>3.5399107585523053</v>
      </c>
      <c r="G32" s="163">
        <v>4.1674896306537628</v>
      </c>
      <c r="H32" s="189">
        <f>(Tabla77414[[#This Row],[2018]]/Tabla77414[[#This Row],[2017]]-1)*100</f>
        <v>17.728663655863297</v>
      </c>
      <c r="I32" s="79"/>
    </row>
    <row r="33" spans="1:9" ht="14.1" customHeight="1" x14ac:dyDescent="0.25">
      <c r="A33" s="126" t="s">
        <v>60</v>
      </c>
      <c r="B33" s="163">
        <v>8.4627159413951443</v>
      </c>
      <c r="C33" s="163">
        <v>1.6095171448565431</v>
      </c>
      <c r="D33" s="163">
        <v>2.0383977245792844</v>
      </c>
      <c r="E33" s="163">
        <v>0.70887313615252989</v>
      </c>
      <c r="F33" s="163">
        <v>0.14391940513312546</v>
      </c>
      <c r="G33" s="163">
        <v>0</v>
      </c>
      <c r="H33" s="189">
        <f>(Tabla77414[[#This Row],[2018]]/Tabla77414[[#This Row],[2017]]-1)*100</f>
        <v>-100</v>
      </c>
      <c r="I33" s="79"/>
    </row>
    <row r="34" spans="1:9" ht="14.1" customHeight="1" x14ac:dyDescent="0.25">
      <c r="A34" s="126" t="s">
        <v>61</v>
      </c>
      <c r="B34" s="163">
        <v>6.5371024734982335</v>
      </c>
      <c r="C34" s="163">
        <v>4.9871653832049869</v>
      </c>
      <c r="D34" s="163">
        <v>9.367945823927764</v>
      </c>
      <c r="E34" s="163">
        <v>11.680482290881688</v>
      </c>
      <c r="F34" s="163">
        <v>11.289746337977849</v>
      </c>
      <c r="G34" s="163">
        <v>11.751326762699014</v>
      </c>
      <c r="H34" s="189">
        <f>(Tabla77414[[#This Row],[2018]]/Tabla77414[[#This Row],[2017]]-1)*100</f>
        <v>4.0884924328941086</v>
      </c>
      <c r="I34" s="79"/>
    </row>
    <row r="35" spans="1:9" ht="14.1" customHeight="1" x14ac:dyDescent="0.25">
      <c r="A35" s="126" t="s">
        <v>62</v>
      </c>
      <c r="B35" s="163">
        <v>4.0833104960263089</v>
      </c>
      <c r="C35" s="163">
        <v>3.2268536553694327</v>
      </c>
      <c r="D35" s="163">
        <v>4.8392112956397337</v>
      </c>
      <c r="E35" s="163">
        <v>4.5771732702542876</v>
      </c>
      <c r="F35" s="163">
        <v>3.6097134106322466</v>
      </c>
      <c r="G35" s="163">
        <v>4.4159903211171043</v>
      </c>
      <c r="H35" s="189">
        <f>(Tabla77414[[#This Row],[2018]]/Tabla77414[[#This Row],[2017]]-1)*100</f>
        <v>22.336313683795673</v>
      </c>
      <c r="I35" s="79"/>
    </row>
    <row r="36" spans="1:9" ht="14.1" customHeight="1" x14ac:dyDescent="0.25">
      <c r="A36" s="126" t="s">
        <v>63</v>
      </c>
      <c r="B36" s="163">
        <v>4.8382479244202692</v>
      </c>
      <c r="C36" s="163">
        <v>6.4683244523386616</v>
      </c>
      <c r="D36" s="163">
        <v>6.7024128686327078</v>
      </c>
      <c r="E36" s="163">
        <v>7.7474053500950157</v>
      </c>
      <c r="F36" s="163">
        <v>5.8712396454003777</v>
      </c>
      <c r="G36" s="163">
        <v>7.0717275220089482</v>
      </c>
      <c r="H36" s="189">
        <f>(Tabla77414[[#This Row],[2018]]/Tabla77414[[#This Row],[2017]]-1)*100</f>
        <v>20.446923462731625</v>
      </c>
      <c r="I36" s="79"/>
    </row>
    <row r="37" spans="1:9" ht="14.1" customHeight="1" x14ac:dyDescent="0.25">
      <c r="A37" s="126" t="s">
        <v>64</v>
      </c>
      <c r="B37" s="163">
        <v>7.2204696810375042</v>
      </c>
      <c r="C37" s="163">
        <v>6.7864271457085827</v>
      </c>
      <c r="D37" s="163">
        <v>7.9552517091361086</v>
      </c>
      <c r="E37" s="163">
        <v>8.9691684833385246</v>
      </c>
      <c r="F37" s="163">
        <v>8.0840229153405474</v>
      </c>
      <c r="G37" s="163">
        <v>7.426054122089365</v>
      </c>
      <c r="H37" s="189">
        <f>(Tabla77414[[#This Row],[2018]]/Tabla77414[[#This Row],[2017]]-1)*100</f>
        <v>-8.1391257810835231</v>
      </c>
      <c r="I37" s="79"/>
    </row>
    <row r="38" spans="1:9" ht="14.1" customHeight="1" x14ac:dyDescent="0.25">
      <c r="A38" s="126" t="s">
        <v>65</v>
      </c>
      <c r="B38" s="163">
        <v>4.1200777831793882</v>
      </c>
      <c r="C38" s="163">
        <v>2.3926985693142577</v>
      </c>
      <c r="D38" s="163">
        <v>4.2382889384595197</v>
      </c>
      <c r="E38" s="163">
        <v>4.9562289562289568</v>
      </c>
      <c r="F38" s="163">
        <v>3.6708189769414257</v>
      </c>
      <c r="G38" s="163">
        <v>4.2019950124688279</v>
      </c>
      <c r="H38" s="189">
        <f>(Tabla77414[[#This Row],[2018]]/Tabla77414[[#This Row],[2017]]-1)*100</f>
        <v>14.470232361334933</v>
      </c>
      <c r="I38" s="79"/>
    </row>
    <row r="39" spans="1:9" ht="14.1" customHeight="1" x14ac:dyDescent="0.25">
      <c r="A39" s="126" t="s">
        <v>66</v>
      </c>
      <c r="B39" s="163">
        <v>5.4632322393020356</v>
      </c>
      <c r="C39" s="163">
        <v>4.9637835534725179</v>
      </c>
      <c r="D39" s="163">
        <v>6.8627450980392162</v>
      </c>
      <c r="E39" s="163">
        <v>6.3702436938862768</v>
      </c>
      <c r="F39" s="163">
        <v>6.6804550155118925</v>
      </c>
      <c r="G39" s="163">
        <v>7.5598654264793188</v>
      </c>
      <c r="H39" s="189">
        <f>(Tabla77414[[#This Row],[2018]]/Tabla77414[[#This Row],[2017]]-1)*100</f>
        <v>13.163929835998477</v>
      </c>
      <c r="I39" s="79"/>
    </row>
    <row r="40" spans="1:9" ht="14.1" customHeight="1" x14ac:dyDescent="0.25">
      <c r="A40" s="126" t="s">
        <v>67</v>
      </c>
      <c r="B40" s="163">
        <v>6.3657797238127314</v>
      </c>
      <c r="C40" s="163">
        <v>5.7162300102075534</v>
      </c>
      <c r="D40" s="163">
        <v>7.1367677505784917</v>
      </c>
      <c r="E40" s="163">
        <v>6.5192672141503465</v>
      </c>
      <c r="F40" s="163">
        <v>5.0943920044419766</v>
      </c>
      <c r="G40" s="163">
        <v>4.1087231352718074</v>
      </c>
      <c r="H40" s="189">
        <f>(Tabla77414[[#This Row],[2018]]/Tabla77414[[#This Row],[2017]]-1)*100</f>
        <v>-19.348115895100538</v>
      </c>
      <c r="I40" s="79"/>
    </row>
    <row r="41" spans="1:9" ht="14.1" customHeight="1" x14ac:dyDescent="0.25">
      <c r="A41" s="126" t="s">
        <v>68</v>
      </c>
      <c r="B41" s="163">
        <v>5.6221825295568602</v>
      </c>
      <c r="C41" s="163">
        <v>3.8243868976161894</v>
      </c>
      <c r="D41" s="163">
        <v>5.0084459459459465</v>
      </c>
      <c r="E41" s="163">
        <v>3.914171186041028</v>
      </c>
      <c r="F41" s="163">
        <v>3.4412097230073488</v>
      </c>
      <c r="G41" s="163">
        <v>3.0773718369430467</v>
      </c>
      <c r="H41" s="189">
        <f>(Tabla77414[[#This Row],[2018]]/Tabla77414[[#This Row],[2017]]-1)*100</f>
        <v>-10.572964606944568</v>
      </c>
      <c r="I41" s="79"/>
    </row>
    <row r="42" spans="1:9" ht="14.1" customHeight="1" x14ac:dyDescent="0.25">
      <c r="A42" s="126" t="s">
        <v>69</v>
      </c>
      <c r="B42" s="163">
        <v>7.1759259259259256</v>
      </c>
      <c r="C42" s="163">
        <v>7.1852610030706243</v>
      </c>
      <c r="D42" s="163">
        <v>7.1873782625633025</v>
      </c>
      <c r="E42" s="163">
        <v>5.8969940647137662</v>
      </c>
      <c r="F42" s="163">
        <v>5.1024352531890225</v>
      </c>
      <c r="G42" s="163">
        <v>6.2264860797592174</v>
      </c>
      <c r="H42" s="189">
        <f>(Tabla77414[[#This Row],[2018]]/Tabla77414[[#This Row],[2017]]-1)*100</f>
        <v>22.029693093462832</v>
      </c>
      <c r="I42" s="79"/>
    </row>
    <row r="43" spans="1:9" ht="14.1" customHeight="1" x14ac:dyDescent="0.25">
      <c r="A43" s="126" t="s">
        <v>70</v>
      </c>
      <c r="B43" s="163">
        <v>5.1590713671539126</v>
      </c>
      <c r="C43" s="163">
        <v>4.3944136768601014</v>
      </c>
      <c r="D43" s="163">
        <v>4.8409565823078715</v>
      </c>
      <c r="E43" s="163">
        <v>4.4224262928951186</v>
      </c>
      <c r="F43" s="163">
        <v>3.7776708373435994</v>
      </c>
      <c r="G43" s="163">
        <v>4.2890500184343123</v>
      </c>
      <c r="H43" s="189">
        <f>(Tabla77414[[#This Row],[2018]]/Tabla77414[[#This Row],[2017]]-1)*100</f>
        <v>13.536890933840784</v>
      </c>
      <c r="I43" s="79"/>
    </row>
    <row r="44" spans="1:9" ht="14.1" customHeight="1" x14ac:dyDescent="0.25">
      <c r="A44" s="126" t="s">
        <v>71</v>
      </c>
      <c r="B44" s="163">
        <v>6.7814476458186927</v>
      </c>
      <c r="C44" s="163">
        <v>6.2341428053642627</v>
      </c>
      <c r="D44" s="163">
        <v>8.0700418728587735</v>
      </c>
      <c r="E44" s="163">
        <v>13.753361505954667</v>
      </c>
      <c r="F44" s="163">
        <v>14.404632645674992</v>
      </c>
      <c r="G44" s="163">
        <v>12.348178137651821</v>
      </c>
      <c r="H44" s="189">
        <f>(Tabla77414[[#This Row],[2018]]/Tabla77414[[#This Row],[2017]]-1)*100</f>
        <v>-14.276341220271405</v>
      </c>
      <c r="I44" s="79"/>
    </row>
    <row r="45" spans="1:9" ht="14.1" customHeight="1" x14ac:dyDescent="0.25">
      <c r="A45" s="126" t="s">
        <v>72</v>
      </c>
      <c r="B45" s="163">
        <v>4.0093786635404456</v>
      </c>
      <c r="C45" s="163">
        <v>5.3368121442125238</v>
      </c>
      <c r="D45" s="163">
        <v>6.2711666472030831</v>
      </c>
      <c r="E45" s="163">
        <v>5.0259769595662984</v>
      </c>
      <c r="F45" s="163">
        <v>4.6868008948545858</v>
      </c>
      <c r="G45" s="163">
        <v>6.291772297764461</v>
      </c>
      <c r="H45" s="189">
        <f>(Tabla77414[[#This Row],[2018]]/Tabla77414[[#This Row],[2017]]-1)*100</f>
        <v>34.244497236310934</v>
      </c>
      <c r="I45" s="79"/>
    </row>
    <row r="46" spans="1:9" ht="14.1" customHeight="1" x14ac:dyDescent="0.25">
      <c r="A46" s="126" t="s">
        <v>73</v>
      </c>
      <c r="B46" s="163">
        <v>6.7910951203058252</v>
      </c>
      <c r="C46" s="163">
        <v>6.1345496009122007</v>
      </c>
      <c r="D46" s="163">
        <v>6.9861173309449169</v>
      </c>
      <c r="E46" s="163">
        <v>6.7881153762741269</v>
      </c>
      <c r="F46" s="163">
        <v>5.5157894736842108</v>
      </c>
      <c r="G46" s="163">
        <v>2.0841683366733466</v>
      </c>
      <c r="H46" s="189">
        <f>(Tabla77414[[#This Row],[2018]]/Tabla77414[[#This Row],[2017]]-1)*100</f>
        <v>-62.214505346571002</v>
      </c>
      <c r="I46" s="79"/>
    </row>
    <row r="47" spans="1:9" ht="14.1" customHeight="1" x14ac:dyDescent="0.25">
      <c r="A47" s="126" t="s">
        <v>74</v>
      </c>
      <c r="B47" s="163">
        <v>11.207519884309471</v>
      </c>
      <c r="C47" s="163">
        <v>10.047846889952153</v>
      </c>
      <c r="D47" s="163">
        <v>8.7780898876404496</v>
      </c>
      <c r="E47" s="163">
        <v>11.593220338983052</v>
      </c>
      <c r="F47" s="163">
        <v>12.574404761904761</v>
      </c>
      <c r="G47" s="163">
        <v>9.0050835148874366</v>
      </c>
      <c r="H47" s="189">
        <f>(Tabla77414[[#This Row],[2018]]/Tabla77414[[#This Row],[2017]]-1)*100</f>
        <v>-28.38560802361707</v>
      </c>
      <c r="I47" s="79"/>
    </row>
    <row r="48" spans="1:9" ht="13.5" customHeight="1" x14ac:dyDescent="0.25">
      <c r="A48" s="129" t="s">
        <v>75</v>
      </c>
      <c r="B48" s="164">
        <v>5.2708371329564105</v>
      </c>
      <c r="C48" s="164">
        <v>4.6256123163051086</v>
      </c>
      <c r="D48" s="164">
        <v>5.8</v>
      </c>
      <c r="E48" s="164">
        <v>5.5652324249562382</v>
      </c>
      <c r="F48" s="164">
        <v>4.662391775815844</v>
      </c>
      <c r="G48" s="164">
        <v>5</v>
      </c>
      <c r="H48" s="190">
        <f>(Tabla77414[[#This Row],[2018]]/Tabla77414[[#This Row],[2017]]-1)*100</f>
        <v>7.2410951378078847</v>
      </c>
      <c r="I48" s="79"/>
    </row>
    <row r="49" spans="1:9" x14ac:dyDescent="0.25">
      <c r="A49" s="126" t="s">
        <v>36</v>
      </c>
      <c r="B49" s="163">
        <v>2.447327023751193</v>
      </c>
      <c r="C49" s="163">
        <v>2.3000745394526674</v>
      </c>
      <c r="D49" s="163">
        <v>2.7431890917892585</v>
      </c>
      <c r="E49" s="163">
        <v>5.7718959754341155</v>
      </c>
      <c r="F49" s="163">
        <v>3.7134858169140563</v>
      </c>
      <c r="G49" s="163">
        <v>4.931678969687451</v>
      </c>
      <c r="H49" s="189">
        <f>(Tabla77414[[#This Row],[2018]]/Tabla77414[[#This Row],[2017]]-1)*100</f>
        <v>32.804572653133903</v>
      </c>
      <c r="I49" s="79"/>
    </row>
    <row r="50" spans="1:9" x14ac:dyDescent="0.25">
      <c r="A50" s="126" t="s">
        <v>37</v>
      </c>
      <c r="B50" s="163">
        <v>4.8740326033261976</v>
      </c>
      <c r="C50" s="163">
        <v>7.7836411609498679</v>
      </c>
      <c r="D50" s="163">
        <v>9.5796847635726792</v>
      </c>
      <c r="E50" s="163">
        <v>11.240647294240473</v>
      </c>
      <c r="F50" s="163">
        <v>12.119658119658119</v>
      </c>
      <c r="G50" s="163">
        <v>12.304062025956515</v>
      </c>
      <c r="H50" s="189">
        <f>(Tabla77414[[#This Row],[2018]]/Tabla77414[[#This Row],[2017]]-1)*100</f>
        <v>1.5215272945636293</v>
      </c>
      <c r="I50" s="79"/>
    </row>
    <row r="51" spans="1:9" x14ac:dyDescent="0.25">
      <c r="A51" s="66" t="s">
        <v>76</v>
      </c>
      <c r="B51" s="165">
        <v>2.7759197324414715</v>
      </c>
      <c r="C51" s="165">
        <v>3.0622535986063997</v>
      </c>
      <c r="D51" s="165">
        <v>3.653276758445434</v>
      </c>
      <c r="E51" s="165">
        <v>6.5106002914492551</v>
      </c>
      <c r="F51" s="165">
        <v>4.8384882869692527</v>
      </c>
      <c r="G51" s="165">
        <v>5.9227370567576747</v>
      </c>
      <c r="H51" s="190">
        <f>(Tabla77414[[#This Row],[2018]]/Tabla77414[[#This Row],[2017]]-1)*100</f>
        <v>22.408833203305669</v>
      </c>
      <c r="I51" s="79"/>
    </row>
    <row r="52" spans="1:9" ht="18" customHeight="1" x14ac:dyDescent="0.25">
      <c r="A52" s="107" t="s">
        <v>104</v>
      </c>
      <c r="B52" s="80"/>
      <c r="C52" s="80"/>
      <c r="D52" s="80"/>
      <c r="E52" s="80"/>
      <c r="F52" s="80"/>
      <c r="G52" s="80"/>
      <c r="H52" s="81"/>
    </row>
    <row r="53" spans="1:9" ht="15.75" x14ac:dyDescent="0.25">
      <c r="A53" s="70"/>
      <c r="B53" s="70"/>
      <c r="C53" s="70"/>
      <c r="D53" s="70"/>
      <c r="E53" s="70"/>
      <c r="F53" s="70"/>
      <c r="G53" s="82"/>
      <c r="H53" s="70"/>
    </row>
    <row r="54" spans="1:9" ht="15.75" x14ac:dyDescent="0.25">
      <c r="A54" s="70"/>
      <c r="B54" s="70"/>
      <c r="C54" s="70"/>
      <c r="D54" s="70"/>
      <c r="E54" s="70"/>
      <c r="F54" s="70"/>
      <c r="G54" s="70"/>
      <c r="H54" s="70"/>
    </row>
    <row r="55" spans="1:9" ht="15.75" x14ac:dyDescent="0.25">
      <c r="A55" s="70"/>
      <c r="B55" s="70"/>
      <c r="C55" s="70"/>
      <c r="D55" s="70"/>
      <c r="E55" s="70"/>
      <c r="F55" s="70"/>
      <c r="G55" s="70"/>
      <c r="H55" s="70"/>
    </row>
    <row r="56" spans="1:9" ht="15.75" x14ac:dyDescent="0.25">
      <c r="A56" s="70"/>
      <c r="B56" s="70"/>
      <c r="C56" s="70"/>
      <c r="D56" s="70"/>
      <c r="E56" s="70"/>
      <c r="F56" s="70"/>
      <c r="G56" s="70"/>
      <c r="H56" s="70"/>
    </row>
    <row r="57" spans="1:9" ht="15.75" x14ac:dyDescent="0.25">
      <c r="A57" s="70"/>
      <c r="B57" s="70"/>
      <c r="C57" s="70"/>
      <c r="D57" s="70"/>
      <c r="E57" s="70"/>
      <c r="F57" s="70"/>
      <c r="G57" s="70"/>
      <c r="H57" s="70"/>
    </row>
    <row r="58" spans="1:9" ht="15.75" x14ac:dyDescent="0.25">
      <c r="A58" s="70"/>
      <c r="B58" s="70"/>
      <c r="C58" s="70"/>
      <c r="D58" s="70"/>
      <c r="E58" s="70"/>
      <c r="F58" s="70"/>
      <c r="G58" s="70"/>
      <c r="H58" s="70"/>
    </row>
    <row r="59" spans="1:9" ht="15.75" x14ac:dyDescent="0.25">
      <c r="A59" s="70"/>
      <c r="B59" s="70"/>
      <c r="C59" s="70"/>
      <c r="D59" s="70"/>
      <c r="E59" s="70"/>
      <c r="F59" s="70"/>
      <c r="G59" s="70"/>
      <c r="H59" s="70"/>
    </row>
    <row r="60" spans="1:9" ht="15.75" x14ac:dyDescent="0.25">
      <c r="A60" s="70"/>
      <c r="B60" s="70"/>
      <c r="C60" s="70"/>
      <c r="D60" s="70"/>
      <c r="E60" s="70"/>
      <c r="F60" s="70"/>
      <c r="G60" s="70"/>
      <c r="H60" s="70"/>
    </row>
    <row r="61" spans="1:9" ht="15.75" x14ac:dyDescent="0.25">
      <c r="A61" s="70"/>
      <c r="B61" s="70"/>
      <c r="C61" s="70"/>
      <c r="D61" s="70"/>
      <c r="E61" s="70"/>
      <c r="F61" s="70"/>
      <c r="G61" s="70"/>
      <c r="H61" s="70"/>
    </row>
    <row r="62" spans="1:9" ht="15.75" x14ac:dyDescent="0.25">
      <c r="A62" s="70"/>
      <c r="B62" s="70"/>
      <c r="C62" s="70"/>
      <c r="D62" s="70"/>
      <c r="E62" s="70"/>
      <c r="F62" s="70"/>
      <c r="G62" s="70"/>
      <c r="H62" s="70"/>
    </row>
    <row r="63" spans="1:9" ht="15.75" x14ac:dyDescent="0.25">
      <c r="A63" s="70"/>
      <c r="B63" s="70"/>
      <c r="C63" s="70"/>
      <c r="D63" s="70"/>
      <c r="E63" s="70"/>
      <c r="F63" s="70"/>
      <c r="G63" s="70"/>
      <c r="H63" s="70"/>
    </row>
    <row r="64" spans="1:9" ht="15.75" x14ac:dyDescent="0.25">
      <c r="A64" s="70"/>
      <c r="B64" s="70"/>
      <c r="C64" s="70"/>
      <c r="D64" s="70"/>
      <c r="E64" s="70"/>
      <c r="F64" s="70"/>
      <c r="G64" s="70"/>
      <c r="H64" s="70"/>
    </row>
    <row r="65" spans="1:8" ht="15.75" x14ac:dyDescent="0.25">
      <c r="A65" s="70"/>
      <c r="B65" s="70"/>
      <c r="C65" s="70"/>
      <c r="D65" s="70"/>
      <c r="E65" s="70"/>
      <c r="F65" s="70"/>
      <c r="G65" s="70"/>
      <c r="H65" s="70"/>
    </row>
    <row r="66" spans="1:8" ht="15.75" x14ac:dyDescent="0.25">
      <c r="A66" s="70"/>
      <c r="B66" s="70"/>
      <c r="C66" s="70"/>
      <c r="D66" s="70"/>
      <c r="E66" s="70"/>
      <c r="F66" s="70"/>
      <c r="G66" s="70"/>
      <c r="H66" s="70"/>
    </row>
    <row r="67" spans="1:8" ht="15.75" x14ac:dyDescent="0.25">
      <c r="A67" s="70"/>
      <c r="B67" s="70"/>
      <c r="C67" s="70"/>
      <c r="D67" s="70"/>
      <c r="E67" s="70"/>
      <c r="F67" s="70"/>
      <c r="G67" s="70"/>
      <c r="H67" s="70"/>
    </row>
    <row r="68" spans="1:8" ht="15.75" x14ac:dyDescent="0.25">
      <c r="A68" s="70"/>
      <c r="B68" s="70"/>
      <c r="C68" s="70"/>
      <c r="D68" s="70"/>
      <c r="E68" s="70"/>
      <c r="F68" s="70"/>
      <c r="G68" s="70"/>
      <c r="H68" s="70"/>
    </row>
    <row r="69" spans="1:8" ht="15.75" x14ac:dyDescent="0.25">
      <c r="A69" s="70"/>
      <c r="B69" s="70"/>
      <c r="C69" s="70"/>
      <c r="D69" s="70"/>
      <c r="E69" s="70"/>
      <c r="F69" s="70"/>
      <c r="G69" s="70"/>
      <c r="H69" s="70"/>
    </row>
    <row r="70" spans="1:8" ht="15.75" x14ac:dyDescent="0.25">
      <c r="A70" s="70"/>
      <c r="B70" s="70"/>
      <c r="C70" s="70"/>
      <c r="D70" s="70"/>
      <c r="E70" s="70"/>
      <c r="F70" s="70"/>
      <c r="G70" s="70"/>
      <c r="H70" s="70"/>
    </row>
    <row r="71" spans="1:8" ht="15.75" x14ac:dyDescent="0.25">
      <c r="A71" s="70"/>
      <c r="B71" s="70"/>
      <c r="C71" s="70"/>
      <c r="D71" s="70"/>
      <c r="E71" s="70"/>
      <c r="F71" s="70"/>
      <c r="G71" s="70"/>
      <c r="H71" s="70"/>
    </row>
    <row r="72" spans="1:8" ht="15.75" x14ac:dyDescent="0.25">
      <c r="A72" s="70"/>
      <c r="B72" s="70"/>
      <c r="C72" s="70"/>
      <c r="D72" s="70"/>
      <c r="E72" s="70"/>
      <c r="F72" s="70"/>
      <c r="G72" s="70"/>
      <c r="H72" s="70"/>
    </row>
    <row r="73" spans="1:8" ht="15.75" x14ac:dyDescent="0.25">
      <c r="A73" s="70"/>
      <c r="B73" s="70"/>
      <c r="C73" s="70"/>
      <c r="D73" s="70"/>
      <c r="E73" s="70"/>
      <c r="F73" s="70"/>
      <c r="G73" s="70"/>
      <c r="H73" s="70"/>
    </row>
    <row r="74" spans="1:8" ht="15.75" x14ac:dyDescent="0.25">
      <c r="A74" s="70"/>
      <c r="B74" s="70"/>
      <c r="C74" s="70"/>
      <c r="D74" s="70"/>
      <c r="E74" s="70"/>
      <c r="F74" s="70"/>
      <c r="G74" s="70"/>
      <c r="H74" s="70"/>
    </row>
    <row r="75" spans="1:8" ht="15.75" x14ac:dyDescent="0.25">
      <c r="A75" s="70"/>
      <c r="B75" s="70"/>
      <c r="C75" s="70"/>
      <c r="D75" s="70"/>
      <c r="E75" s="70"/>
      <c r="F75" s="70"/>
      <c r="G75" s="70"/>
      <c r="H75" s="70"/>
    </row>
    <row r="76" spans="1:8" ht="15.75" x14ac:dyDescent="0.25">
      <c r="A76" s="70"/>
      <c r="B76" s="70"/>
      <c r="C76" s="70"/>
      <c r="D76" s="70"/>
      <c r="E76" s="70"/>
      <c r="F76" s="70"/>
      <c r="G76" s="70"/>
      <c r="H76" s="70"/>
    </row>
    <row r="77" spans="1:8" ht="15.75" x14ac:dyDescent="0.25">
      <c r="A77" s="70"/>
      <c r="B77" s="70"/>
      <c r="C77" s="70"/>
      <c r="D77" s="70"/>
      <c r="E77" s="70"/>
      <c r="F77" s="70"/>
      <c r="G77" s="70"/>
      <c r="H77" s="70"/>
    </row>
    <row r="78" spans="1:8" ht="15.75" x14ac:dyDescent="0.25">
      <c r="A78" s="70"/>
      <c r="B78" s="70"/>
      <c r="C78" s="70"/>
      <c r="D78" s="70"/>
      <c r="E78" s="70"/>
      <c r="F78" s="70"/>
      <c r="G78" s="70"/>
      <c r="H78" s="70"/>
    </row>
    <row r="79" spans="1:8" ht="15.75" x14ac:dyDescent="0.25">
      <c r="A79" s="70"/>
      <c r="B79" s="70"/>
      <c r="C79" s="70"/>
      <c r="D79" s="70"/>
      <c r="E79" s="70"/>
      <c r="F79" s="70"/>
      <c r="G79" s="70"/>
      <c r="H79" s="70"/>
    </row>
    <row r="80" spans="1:8" ht="15.75" x14ac:dyDescent="0.25">
      <c r="A80" s="70"/>
      <c r="B80" s="70"/>
      <c r="C80" s="70"/>
      <c r="D80" s="70"/>
      <c r="E80" s="70"/>
      <c r="F80" s="70"/>
      <c r="G80" s="70"/>
      <c r="H80" s="70"/>
    </row>
    <row r="81" spans="1:8" ht="15.75" x14ac:dyDescent="0.25">
      <c r="A81" s="70"/>
      <c r="B81" s="70"/>
      <c r="C81" s="70"/>
      <c r="D81" s="70"/>
      <c r="E81" s="70"/>
      <c r="F81" s="70"/>
      <c r="G81" s="70"/>
      <c r="H81" s="70"/>
    </row>
    <row r="82" spans="1:8" ht="15.75" x14ac:dyDescent="0.25">
      <c r="A82" s="70"/>
      <c r="B82" s="70"/>
      <c r="C82" s="70"/>
      <c r="D82" s="70"/>
      <c r="E82" s="70"/>
      <c r="F82" s="70"/>
      <c r="G82" s="70"/>
      <c r="H82" s="70"/>
    </row>
    <row r="83" spans="1:8" ht="15.75" x14ac:dyDescent="0.25">
      <c r="A83" s="70"/>
      <c r="B83" s="70"/>
      <c r="C83" s="70"/>
      <c r="D83" s="70"/>
      <c r="E83" s="70"/>
      <c r="F83" s="70"/>
      <c r="G83" s="70"/>
      <c r="H83" s="70"/>
    </row>
    <row r="84" spans="1:8" ht="15.75" x14ac:dyDescent="0.25">
      <c r="A84" s="70"/>
      <c r="B84" s="70"/>
      <c r="C84" s="70"/>
      <c r="D84" s="70"/>
      <c r="E84" s="70"/>
      <c r="F84" s="70"/>
      <c r="G84" s="70"/>
      <c r="H84" s="70"/>
    </row>
    <row r="85" spans="1:8" ht="15.75" x14ac:dyDescent="0.25">
      <c r="A85" s="70"/>
      <c r="B85" s="70"/>
      <c r="C85" s="70"/>
      <c r="D85" s="70"/>
      <c r="E85" s="70"/>
      <c r="F85" s="70"/>
      <c r="G85" s="70"/>
      <c r="H85" s="70"/>
    </row>
    <row r="86" spans="1:8" ht="15.75" x14ac:dyDescent="0.25">
      <c r="A86" s="70"/>
      <c r="B86" s="70"/>
      <c r="C86" s="70"/>
      <c r="D86" s="70"/>
      <c r="E86" s="70"/>
      <c r="F86" s="70"/>
      <c r="G86" s="70"/>
      <c r="H86" s="70"/>
    </row>
    <row r="87" spans="1:8" ht="15.75" x14ac:dyDescent="0.25">
      <c r="A87" s="70"/>
      <c r="B87" s="70"/>
      <c r="C87" s="70"/>
      <c r="D87" s="70"/>
      <c r="E87" s="70"/>
      <c r="F87" s="70"/>
      <c r="G87" s="70"/>
      <c r="H87" s="70"/>
    </row>
    <row r="88" spans="1:8" ht="15.75" x14ac:dyDescent="0.25">
      <c r="A88" s="70"/>
      <c r="B88" s="70"/>
      <c r="C88" s="70"/>
      <c r="D88" s="70"/>
      <c r="E88" s="70"/>
      <c r="F88" s="70"/>
      <c r="G88" s="70"/>
      <c r="H88" s="70"/>
    </row>
    <row r="89" spans="1:8" ht="15.75" x14ac:dyDescent="0.25">
      <c r="A89" s="70"/>
      <c r="B89" s="70"/>
      <c r="C89" s="70"/>
      <c r="D89" s="70"/>
      <c r="E89" s="70"/>
      <c r="F89" s="70"/>
      <c r="G89" s="70"/>
      <c r="H89" s="70"/>
    </row>
    <row r="90" spans="1:8" ht="15.75" x14ac:dyDescent="0.25">
      <c r="A90" s="70"/>
      <c r="B90" s="70"/>
      <c r="C90" s="70"/>
      <c r="D90" s="70"/>
      <c r="E90" s="70"/>
      <c r="F90" s="70"/>
      <c r="G90" s="70"/>
      <c r="H90" s="70"/>
    </row>
    <row r="91" spans="1:8" ht="15.75" x14ac:dyDescent="0.25">
      <c r="A91" s="70"/>
      <c r="B91" s="70"/>
      <c r="C91" s="70"/>
      <c r="D91" s="70"/>
      <c r="E91" s="70"/>
      <c r="F91" s="70"/>
      <c r="G91" s="70"/>
      <c r="H91" s="70"/>
    </row>
    <row r="92" spans="1:8" ht="15.75" x14ac:dyDescent="0.25">
      <c r="A92" s="70"/>
      <c r="B92" s="70"/>
      <c r="C92" s="70"/>
      <c r="D92" s="70"/>
      <c r="E92" s="70"/>
      <c r="F92" s="70"/>
      <c r="G92" s="70"/>
      <c r="H92" s="70"/>
    </row>
    <row r="93" spans="1:8" ht="15.75" x14ac:dyDescent="0.25">
      <c r="A93" s="70"/>
      <c r="B93" s="70"/>
      <c r="C93" s="70"/>
      <c r="D93" s="70"/>
      <c r="E93" s="70"/>
      <c r="F93" s="70"/>
      <c r="G93" s="70"/>
      <c r="H93" s="70"/>
    </row>
    <row r="94" spans="1:8" ht="15.75" x14ac:dyDescent="0.25">
      <c r="A94" s="70"/>
      <c r="B94" s="70"/>
      <c r="C94" s="70"/>
      <c r="D94" s="70"/>
      <c r="E94" s="70"/>
      <c r="F94" s="70"/>
      <c r="G94" s="70"/>
      <c r="H94" s="70"/>
    </row>
    <row r="95" spans="1:8" ht="15.75" x14ac:dyDescent="0.25">
      <c r="A95" s="70"/>
      <c r="B95" s="70"/>
      <c r="C95" s="70"/>
      <c r="D95" s="70"/>
      <c r="E95" s="70"/>
      <c r="F95" s="70"/>
      <c r="G95" s="70"/>
      <c r="H95" s="70"/>
    </row>
    <row r="96" spans="1:8" ht="15.75" x14ac:dyDescent="0.25">
      <c r="A96" s="70"/>
      <c r="B96" s="70"/>
      <c r="C96" s="70"/>
      <c r="D96" s="70"/>
      <c r="E96" s="70"/>
      <c r="F96" s="70"/>
      <c r="G96" s="70"/>
      <c r="H96" s="70"/>
    </row>
    <row r="97" spans="1:8" ht="15.75" x14ac:dyDescent="0.25">
      <c r="A97" s="70"/>
      <c r="B97" s="70"/>
      <c r="C97" s="70"/>
      <c r="D97" s="70"/>
      <c r="E97" s="70"/>
      <c r="F97" s="70"/>
      <c r="G97" s="70"/>
      <c r="H97" s="70"/>
    </row>
    <row r="98" spans="1:8" ht="15.75" x14ac:dyDescent="0.25">
      <c r="A98" s="70"/>
      <c r="B98" s="70"/>
      <c r="C98" s="70"/>
      <c r="D98" s="70"/>
      <c r="E98" s="70"/>
      <c r="F98" s="70"/>
      <c r="G98" s="70"/>
      <c r="H98" s="70"/>
    </row>
    <row r="99" spans="1:8" ht="15.75" x14ac:dyDescent="0.25">
      <c r="A99" s="70"/>
      <c r="B99" s="70"/>
      <c r="C99" s="70"/>
      <c r="D99" s="70"/>
      <c r="E99" s="70"/>
      <c r="F99" s="70"/>
      <c r="G99" s="70"/>
      <c r="H99" s="70"/>
    </row>
    <row r="100" spans="1:8" ht="15.75" x14ac:dyDescent="0.25">
      <c r="A100" s="70"/>
      <c r="B100" s="70"/>
      <c r="C100" s="70"/>
      <c r="D100" s="70"/>
      <c r="E100" s="70"/>
      <c r="F100" s="70"/>
      <c r="G100" s="70"/>
      <c r="H100" s="70"/>
    </row>
    <row r="101" spans="1:8" ht="15.75" x14ac:dyDescent="0.25">
      <c r="A101" s="70"/>
      <c r="B101" s="70"/>
      <c r="C101" s="70"/>
      <c r="D101" s="70"/>
      <c r="E101" s="70"/>
      <c r="F101" s="70"/>
      <c r="G101" s="70"/>
      <c r="H101" s="70"/>
    </row>
    <row r="102" spans="1:8" ht="15.75" x14ac:dyDescent="0.25">
      <c r="A102" s="70"/>
      <c r="B102" s="70"/>
      <c r="C102" s="70"/>
      <c r="D102" s="70"/>
      <c r="E102" s="70"/>
      <c r="F102" s="70"/>
      <c r="G102" s="70"/>
      <c r="H102" s="70"/>
    </row>
    <row r="103" spans="1:8" ht="15.75" x14ac:dyDescent="0.25">
      <c r="A103" s="70"/>
      <c r="B103" s="70"/>
      <c r="C103" s="70"/>
      <c r="D103" s="70"/>
      <c r="E103" s="70"/>
      <c r="F103" s="70"/>
      <c r="G103" s="70"/>
      <c r="H103" s="70"/>
    </row>
    <row r="104" spans="1:8" ht="15.75" x14ac:dyDescent="0.25">
      <c r="A104" s="70"/>
      <c r="B104" s="70"/>
      <c r="C104" s="70"/>
      <c r="D104" s="70"/>
      <c r="E104" s="70"/>
      <c r="F104" s="70"/>
      <c r="G104" s="70"/>
      <c r="H104" s="70"/>
    </row>
    <row r="105" spans="1:8" ht="15.75" x14ac:dyDescent="0.25">
      <c r="A105" s="70"/>
      <c r="B105" s="70"/>
      <c r="C105" s="70"/>
      <c r="D105" s="70"/>
      <c r="E105" s="70"/>
      <c r="F105" s="70"/>
      <c r="G105" s="70"/>
      <c r="H105" s="70"/>
    </row>
    <row r="106" spans="1:8" ht="15.75" x14ac:dyDescent="0.25">
      <c r="A106" s="70"/>
      <c r="B106" s="70"/>
      <c r="C106" s="70"/>
      <c r="D106" s="70"/>
      <c r="E106" s="70"/>
      <c r="F106" s="70"/>
      <c r="G106" s="70"/>
      <c r="H106" s="70"/>
    </row>
    <row r="107" spans="1:8" ht="15.75" x14ac:dyDescent="0.25">
      <c r="A107" s="70"/>
      <c r="B107" s="70"/>
      <c r="C107" s="70"/>
      <c r="D107" s="70"/>
      <c r="E107" s="70"/>
      <c r="F107" s="70"/>
      <c r="G107" s="70"/>
      <c r="H107" s="70"/>
    </row>
    <row r="108" spans="1:8" ht="15.75" x14ac:dyDescent="0.25">
      <c r="A108" s="70"/>
      <c r="B108" s="70"/>
      <c r="C108" s="70"/>
      <c r="D108" s="70"/>
      <c r="E108" s="70"/>
      <c r="F108" s="70"/>
      <c r="G108" s="70"/>
      <c r="H108" s="70"/>
    </row>
    <row r="109" spans="1:8" ht="15.75" x14ac:dyDescent="0.25">
      <c r="A109" s="70"/>
      <c r="B109" s="70"/>
      <c r="C109" s="70"/>
      <c r="D109" s="70"/>
      <c r="E109" s="70"/>
      <c r="F109" s="70"/>
      <c r="G109" s="70"/>
      <c r="H109" s="70"/>
    </row>
    <row r="110" spans="1:8" ht="15.75" x14ac:dyDescent="0.25">
      <c r="A110" s="70"/>
      <c r="B110" s="70"/>
      <c r="C110" s="70"/>
      <c r="D110" s="70"/>
      <c r="E110" s="70"/>
      <c r="F110" s="70"/>
      <c r="G110" s="70"/>
      <c r="H110" s="70"/>
    </row>
    <row r="111" spans="1:8" ht="15.75" x14ac:dyDescent="0.25">
      <c r="A111" s="70"/>
      <c r="B111" s="70"/>
      <c r="C111" s="70"/>
      <c r="D111" s="70"/>
      <c r="E111" s="70"/>
      <c r="F111" s="70"/>
      <c r="G111" s="70"/>
      <c r="H111" s="70"/>
    </row>
    <row r="112" spans="1:8" ht="15.75" x14ac:dyDescent="0.25">
      <c r="A112" s="70"/>
      <c r="B112" s="70"/>
      <c r="C112" s="70"/>
      <c r="D112" s="70"/>
      <c r="E112" s="70"/>
      <c r="F112" s="70"/>
      <c r="G112" s="70"/>
      <c r="H112" s="70"/>
    </row>
    <row r="113" spans="1:8" ht="15.75" x14ac:dyDescent="0.25">
      <c r="A113" s="70"/>
      <c r="B113" s="70"/>
      <c r="C113" s="70"/>
      <c r="D113" s="70"/>
      <c r="E113" s="70"/>
      <c r="F113" s="70"/>
      <c r="G113" s="70"/>
      <c r="H113" s="70"/>
    </row>
    <row r="114" spans="1:8" ht="15.75" x14ac:dyDescent="0.25">
      <c r="A114" s="70"/>
      <c r="B114" s="70"/>
      <c r="C114" s="70"/>
      <c r="D114" s="70"/>
      <c r="E114" s="70"/>
      <c r="F114" s="70"/>
      <c r="G114" s="70"/>
      <c r="H114" s="70"/>
    </row>
    <row r="115" spans="1:8" ht="15.75" x14ac:dyDescent="0.25">
      <c r="A115" s="70"/>
      <c r="B115" s="70"/>
      <c r="C115" s="70"/>
      <c r="D115" s="70"/>
      <c r="E115" s="70"/>
      <c r="F115" s="70"/>
      <c r="G115" s="70"/>
      <c r="H115" s="70"/>
    </row>
    <row r="116" spans="1:8" ht="15.75" x14ac:dyDescent="0.25">
      <c r="A116" s="70"/>
      <c r="B116" s="70"/>
      <c r="C116" s="70"/>
      <c r="D116" s="70"/>
      <c r="E116" s="70"/>
      <c r="F116" s="70"/>
      <c r="G116" s="70"/>
      <c r="H116" s="70"/>
    </row>
    <row r="117" spans="1:8" ht="15.75" x14ac:dyDescent="0.25">
      <c r="A117" s="70"/>
      <c r="B117" s="70"/>
      <c r="C117" s="70"/>
      <c r="D117" s="70"/>
      <c r="E117" s="70"/>
      <c r="F117" s="70"/>
      <c r="G117" s="70"/>
      <c r="H117" s="70"/>
    </row>
    <row r="118" spans="1:8" ht="15.75" x14ac:dyDescent="0.25">
      <c r="A118" s="70"/>
      <c r="B118" s="70"/>
      <c r="C118" s="70"/>
      <c r="D118" s="70"/>
      <c r="E118" s="70"/>
      <c r="F118" s="70"/>
      <c r="G118" s="70"/>
      <c r="H118" s="70"/>
    </row>
    <row r="119" spans="1:8" ht="15.75" x14ac:dyDescent="0.25">
      <c r="A119" s="70"/>
      <c r="B119" s="70"/>
      <c r="C119" s="70"/>
      <c r="D119" s="70"/>
      <c r="E119" s="70"/>
      <c r="F119" s="70"/>
      <c r="G119" s="70"/>
      <c r="H119" s="70"/>
    </row>
    <row r="120" spans="1:8" ht="15.75" x14ac:dyDescent="0.25">
      <c r="A120" s="70"/>
      <c r="B120" s="70"/>
      <c r="C120" s="70"/>
      <c r="D120" s="70"/>
      <c r="E120" s="70"/>
      <c r="F120" s="70"/>
      <c r="G120" s="70"/>
      <c r="H120" s="70"/>
    </row>
    <row r="121" spans="1:8" ht="15.75" x14ac:dyDescent="0.25">
      <c r="A121" s="70"/>
      <c r="B121" s="70"/>
      <c r="C121" s="70"/>
      <c r="D121" s="70"/>
      <c r="E121" s="70"/>
      <c r="F121" s="70"/>
      <c r="G121" s="70"/>
      <c r="H121" s="70"/>
    </row>
    <row r="122" spans="1:8" ht="15.75" x14ac:dyDescent="0.25">
      <c r="A122" s="70"/>
      <c r="B122" s="70"/>
      <c r="C122" s="70"/>
      <c r="D122" s="70"/>
      <c r="E122" s="70"/>
      <c r="F122" s="70"/>
      <c r="G122" s="70"/>
      <c r="H122" s="70"/>
    </row>
    <row r="123" spans="1:8" ht="15.75" x14ac:dyDescent="0.25">
      <c r="A123" s="70"/>
      <c r="B123" s="70"/>
      <c r="C123" s="70"/>
      <c r="D123" s="70"/>
      <c r="E123" s="70"/>
      <c r="F123" s="70"/>
      <c r="G123" s="70"/>
      <c r="H123" s="70"/>
    </row>
    <row r="124" spans="1:8" ht="15.75" x14ac:dyDescent="0.25">
      <c r="A124" s="70"/>
      <c r="B124" s="70"/>
      <c r="C124" s="70"/>
      <c r="D124" s="70"/>
      <c r="E124" s="70"/>
      <c r="F124" s="70"/>
      <c r="G124" s="70"/>
      <c r="H124" s="70"/>
    </row>
    <row r="125" spans="1:8" ht="15.75" x14ac:dyDescent="0.25">
      <c r="A125" s="70"/>
      <c r="B125" s="70"/>
      <c r="C125" s="70"/>
      <c r="D125" s="70"/>
      <c r="E125" s="70"/>
      <c r="F125" s="70"/>
      <c r="G125" s="70"/>
      <c r="H125" s="70"/>
    </row>
    <row r="126" spans="1:8" ht="15.75" x14ac:dyDescent="0.25">
      <c r="A126" s="70"/>
      <c r="B126" s="70"/>
      <c r="C126" s="70"/>
      <c r="D126" s="70"/>
      <c r="E126" s="70"/>
      <c r="F126" s="70"/>
      <c r="G126" s="70"/>
      <c r="H126" s="70"/>
    </row>
    <row r="127" spans="1:8" ht="15.75" x14ac:dyDescent="0.25">
      <c r="A127" s="70"/>
      <c r="B127" s="70"/>
      <c r="C127" s="70"/>
      <c r="D127" s="70"/>
      <c r="E127" s="70"/>
      <c r="F127" s="70"/>
      <c r="G127" s="70"/>
      <c r="H127" s="70"/>
    </row>
    <row r="128" spans="1:8" ht="15.75" x14ac:dyDescent="0.25">
      <c r="A128" s="70"/>
      <c r="B128" s="70"/>
      <c r="C128" s="70"/>
      <c r="D128" s="70"/>
      <c r="E128" s="70"/>
      <c r="F128" s="70"/>
      <c r="G128" s="70"/>
      <c r="H128" s="70"/>
    </row>
    <row r="129" spans="1:8" ht="15.75" x14ac:dyDescent="0.25">
      <c r="A129" s="70"/>
      <c r="B129" s="70"/>
      <c r="C129" s="70"/>
      <c r="D129" s="70"/>
      <c r="E129" s="70"/>
      <c r="F129" s="70"/>
      <c r="G129" s="70"/>
      <c r="H129" s="70"/>
    </row>
    <row r="130" spans="1:8" ht="15.75" x14ac:dyDescent="0.25">
      <c r="A130" s="70"/>
      <c r="B130" s="70"/>
      <c r="C130" s="70"/>
      <c r="D130" s="70"/>
      <c r="E130" s="70"/>
      <c r="F130" s="70"/>
      <c r="G130" s="70"/>
      <c r="H130" s="70"/>
    </row>
    <row r="131" spans="1:8" ht="15.75" x14ac:dyDescent="0.25">
      <c r="A131" s="70"/>
      <c r="B131" s="70"/>
      <c r="C131" s="70"/>
      <c r="D131" s="70"/>
      <c r="E131" s="70"/>
      <c r="F131" s="70"/>
      <c r="G131" s="70"/>
      <c r="H131" s="70"/>
    </row>
    <row r="132" spans="1:8" ht="15.75" x14ac:dyDescent="0.25">
      <c r="A132" s="70"/>
      <c r="B132" s="70"/>
      <c r="C132" s="70"/>
      <c r="D132" s="70"/>
      <c r="E132" s="70"/>
      <c r="F132" s="70"/>
      <c r="G132" s="70"/>
      <c r="H132" s="70"/>
    </row>
    <row r="133" spans="1:8" ht="15.75" x14ac:dyDescent="0.25">
      <c r="A133" s="70"/>
      <c r="B133" s="70"/>
      <c r="C133" s="70"/>
      <c r="D133" s="70"/>
      <c r="E133" s="70"/>
      <c r="F133" s="70"/>
      <c r="G133" s="70"/>
      <c r="H133" s="70"/>
    </row>
    <row r="134" spans="1:8" ht="15.75" x14ac:dyDescent="0.25">
      <c r="A134" s="70"/>
      <c r="B134" s="70"/>
      <c r="C134" s="70"/>
      <c r="D134" s="70"/>
      <c r="E134" s="70"/>
      <c r="F134" s="70"/>
      <c r="G134" s="70"/>
      <c r="H134" s="70"/>
    </row>
    <row r="135" spans="1:8" ht="15.75" x14ac:dyDescent="0.25">
      <c r="A135" s="70"/>
      <c r="B135" s="70"/>
      <c r="C135" s="70"/>
      <c r="D135" s="70"/>
      <c r="E135" s="70"/>
      <c r="F135" s="70"/>
      <c r="G135" s="70"/>
      <c r="H135" s="70"/>
    </row>
    <row r="136" spans="1:8" ht="15.75" x14ac:dyDescent="0.25">
      <c r="A136" s="70"/>
      <c r="B136" s="70"/>
      <c r="C136" s="70"/>
      <c r="D136" s="70"/>
      <c r="E136" s="70"/>
      <c r="F136" s="70"/>
      <c r="G136" s="70"/>
      <c r="H136" s="70"/>
    </row>
    <row r="137" spans="1:8" ht="15.75" x14ac:dyDescent="0.25">
      <c r="A137" s="70"/>
      <c r="B137" s="70"/>
      <c r="C137" s="70"/>
      <c r="D137" s="70"/>
      <c r="E137" s="70"/>
      <c r="F137" s="70"/>
      <c r="G137" s="70"/>
      <c r="H137" s="70"/>
    </row>
    <row r="138" spans="1:8" ht="15.75" x14ac:dyDescent="0.25">
      <c r="A138" s="70"/>
      <c r="B138" s="70"/>
      <c r="C138" s="70"/>
      <c r="D138" s="70"/>
      <c r="E138" s="70"/>
      <c r="F138" s="70"/>
      <c r="G138" s="70"/>
      <c r="H138" s="70"/>
    </row>
    <row r="139" spans="1:8" ht="15.75" x14ac:dyDescent="0.25">
      <c r="A139" s="70"/>
      <c r="B139" s="70"/>
      <c r="C139" s="70"/>
      <c r="D139" s="70"/>
      <c r="E139" s="70"/>
      <c r="F139" s="70"/>
      <c r="G139" s="70"/>
      <c r="H139" s="70"/>
    </row>
    <row r="140" spans="1:8" ht="15.75" x14ac:dyDescent="0.25">
      <c r="A140" s="70"/>
      <c r="B140" s="70"/>
      <c r="C140" s="70"/>
      <c r="D140" s="70"/>
      <c r="E140" s="70"/>
      <c r="F140" s="70"/>
      <c r="G140" s="70"/>
      <c r="H140" s="70"/>
    </row>
    <row r="141" spans="1:8" ht="15.75" x14ac:dyDescent="0.25">
      <c r="A141" s="70"/>
      <c r="B141" s="70"/>
      <c r="C141" s="70"/>
      <c r="D141" s="70"/>
      <c r="E141" s="70"/>
      <c r="F141" s="70"/>
      <c r="G141" s="70"/>
      <c r="H141" s="70"/>
    </row>
    <row r="142" spans="1:8" ht="15.75" x14ac:dyDescent="0.25">
      <c r="A142" s="70"/>
      <c r="B142" s="70"/>
      <c r="C142" s="70"/>
      <c r="D142" s="70"/>
      <c r="E142" s="70"/>
      <c r="F142" s="70"/>
      <c r="G142" s="70"/>
      <c r="H142" s="70"/>
    </row>
    <row r="143" spans="1:8" ht="15.75" x14ac:dyDescent="0.25">
      <c r="A143" s="70"/>
      <c r="B143" s="70"/>
      <c r="C143" s="70"/>
      <c r="D143" s="70"/>
      <c r="E143" s="70"/>
      <c r="F143" s="70"/>
      <c r="G143" s="70"/>
      <c r="H143" s="70"/>
    </row>
    <row r="144" spans="1:8" ht="15.75" x14ac:dyDescent="0.25">
      <c r="A144" s="70"/>
      <c r="B144" s="70"/>
      <c r="C144" s="70"/>
      <c r="D144" s="70"/>
      <c r="E144" s="70"/>
      <c r="F144" s="70"/>
      <c r="G144" s="70"/>
      <c r="H144" s="70"/>
    </row>
    <row r="145" spans="1:8" ht="15.75" x14ac:dyDescent="0.25">
      <c r="A145" s="70"/>
      <c r="B145" s="70"/>
      <c r="C145" s="70"/>
      <c r="D145" s="70"/>
      <c r="E145" s="70"/>
      <c r="F145" s="70"/>
      <c r="G145" s="70"/>
      <c r="H145" s="70"/>
    </row>
    <row r="146" spans="1:8" ht="15.75" x14ac:dyDescent="0.25">
      <c r="A146" s="70"/>
      <c r="B146" s="70"/>
      <c r="C146" s="70"/>
      <c r="D146" s="70"/>
      <c r="E146" s="70"/>
      <c r="F146" s="70"/>
      <c r="G146" s="70"/>
      <c r="H146" s="70"/>
    </row>
    <row r="147" spans="1:8" ht="15.75" x14ac:dyDescent="0.25">
      <c r="A147" s="70"/>
      <c r="B147" s="70"/>
      <c r="C147" s="70"/>
      <c r="D147" s="70"/>
      <c r="E147" s="70"/>
      <c r="F147" s="70"/>
      <c r="G147" s="70"/>
      <c r="H147" s="70"/>
    </row>
    <row r="148" spans="1:8" ht="15.75" x14ac:dyDescent="0.25">
      <c r="A148" s="70"/>
      <c r="B148" s="70"/>
      <c r="C148" s="70"/>
      <c r="D148" s="70"/>
      <c r="E148" s="70"/>
      <c r="F148" s="70"/>
      <c r="G148" s="70"/>
      <c r="H148" s="70"/>
    </row>
    <row r="149" spans="1:8" ht="15.75" x14ac:dyDescent="0.25">
      <c r="A149" s="70"/>
      <c r="B149" s="70"/>
      <c r="C149" s="70"/>
      <c r="D149" s="70"/>
      <c r="E149" s="70"/>
      <c r="F149" s="70"/>
      <c r="G149" s="70"/>
      <c r="H149" s="70"/>
    </row>
    <row r="150" spans="1:8" ht="15.75" x14ac:dyDescent="0.25">
      <c r="A150" s="70"/>
      <c r="B150" s="70"/>
      <c r="C150" s="70"/>
      <c r="D150" s="70"/>
      <c r="E150" s="70"/>
      <c r="F150" s="70"/>
      <c r="G150" s="70"/>
      <c r="H150" s="70"/>
    </row>
    <row r="151" spans="1:8" ht="15.75" x14ac:dyDescent="0.25">
      <c r="A151" s="70"/>
      <c r="B151" s="70"/>
      <c r="C151" s="70"/>
      <c r="D151" s="70"/>
      <c r="E151" s="70"/>
      <c r="F151" s="70"/>
      <c r="G151" s="70"/>
      <c r="H151" s="70"/>
    </row>
    <row r="152" spans="1:8" ht="15.75" x14ac:dyDescent="0.25">
      <c r="A152" s="70"/>
      <c r="B152" s="70"/>
      <c r="C152" s="70"/>
      <c r="D152" s="70"/>
      <c r="E152" s="70"/>
      <c r="F152" s="70"/>
      <c r="G152" s="70"/>
      <c r="H152" s="70"/>
    </row>
    <row r="153" spans="1:8" ht="15.75" x14ac:dyDescent="0.25">
      <c r="A153" s="70"/>
      <c r="B153" s="70"/>
      <c r="C153" s="70"/>
      <c r="D153" s="70"/>
      <c r="E153" s="70"/>
      <c r="F153" s="70"/>
      <c r="G153" s="70"/>
      <c r="H153" s="70"/>
    </row>
    <row r="154" spans="1:8" ht="15.75" x14ac:dyDescent="0.25">
      <c r="A154" s="70"/>
      <c r="B154" s="70"/>
      <c r="C154" s="70"/>
      <c r="D154" s="70"/>
      <c r="E154" s="70"/>
      <c r="F154" s="70"/>
      <c r="G154" s="70"/>
      <c r="H154" s="70"/>
    </row>
    <row r="155" spans="1:8" ht="15.75" x14ac:dyDescent="0.25">
      <c r="A155" s="70"/>
      <c r="B155" s="70"/>
      <c r="C155" s="70"/>
      <c r="D155" s="70"/>
      <c r="E155" s="70"/>
      <c r="F155" s="70"/>
      <c r="G155" s="70"/>
      <c r="H155" s="70"/>
    </row>
    <row r="156" spans="1:8" ht="15.75" x14ac:dyDescent="0.25">
      <c r="A156" s="70"/>
      <c r="B156" s="70"/>
      <c r="C156" s="70"/>
      <c r="D156" s="70"/>
      <c r="E156" s="70"/>
      <c r="F156" s="70"/>
      <c r="G156" s="70"/>
      <c r="H156" s="70"/>
    </row>
    <row r="157" spans="1:8" ht="15.75" x14ac:dyDescent="0.25">
      <c r="A157" s="70"/>
      <c r="B157" s="70"/>
      <c r="C157" s="70"/>
      <c r="D157" s="70"/>
      <c r="E157" s="70"/>
      <c r="F157" s="70"/>
      <c r="G157" s="70"/>
      <c r="H157" s="70"/>
    </row>
    <row r="158" spans="1:8" ht="15.75" x14ac:dyDescent="0.25">
      <c r="A158" s="70"/>
      <c r="B158" s="70"/>
      <c r="C158" s="70"/>
      <c r="D158" s="70"/>
      <c r="E158" s="70"/>
      <c r="F158" s="70"/>
      <c r="G158" s="70"/>
      <c r="H158" s="70"/>
    </row>
    <row r="159" spans="1:8" ht="15.75" x14ac:dyDescent="0.25">
      <c r="A159" s="70"/>
      <c r="B159" s="70"/>
      <c r="C159" s="70"/>
      <c r="D159" s="70"/>
      <c r="E159" s="70"/>
      <c r="F159" s="70"/>
      <c r="G159" s="70"/>
      <c r="H159" s="70"/>
    </row>
    <row r="160" spans="1:8" ht="15.75" x14ac:dyDescent="0.25">
      <c r="A160" s="70"/>
      <c r="B160" s="70"/>
      <c r="C160" s="70"/>
      <c r="D160" s="70"/>
      <c r="E160" s="70"/>
      <c r="F160" s="70"/>
      <c r="G160" s="70"/>
      <c r="H160" s="70"/>
    </row>
    <row r="161" spans="1:8" ht="15.75" x14ac:dyDescent="0.25">
      <c r="A161" s="70"/>
      <c r="B161" s="70"/>
      <c r="C161" s="70"/>
      <c r="D161" s="70"/>
      <c r="E161" s="70"/>
      <c r="F161" s="70"/>
      <c r="G161" s="70"/>
      <c r="H161" s="70"/>
    </row>
    <row r="162" spans="1:8" ht="15.75" x14ac:dyDescent="0.25">
      <c r="A162" s="70"/>
      <c r="B162" s="70"/>
      <c r="C162" s="70"/>
      <c r="D162" s="70"/>
      <c r="E162" s="70"/>
      <c r="F162" s="70"/>
      <c r="G162" s="70"/>
      <c r="H162" s="70"/>
    </row>
  </sheetData>
  <dataConsolidate/>
  <mergeCells count="2">
    <mergeCell ref="A5:H5"/>
    <mergeCell ref="A6:H6"/>
  </mergeCells>
  <printOptions horizontalCentered="1"/>
  <pageMargins left="0.59055118110236227" right="0.59055118110236227" top="0.35433070866141736" bottom="0.35433070866141736" header="0.31496062992125984" footer="0.31496062992125984"/>
  <pageSetup orientation="portrait" r:id="rId1"/>
  <drawing r:id="rId2"/>
  <legacyDrawingHF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showGridLines="0" view="pageBreakPreview" topLeftCell="A22" zoomScaleNormal="100" zoomScaleSheetLayoutView="100" workbookViewId="0">
      <selection activeCell="H38" sqref="H38"/>
    </sheetView>
  </sheetViews>
  <sheetFormatPr baseColWidth="10" defaultRowHeight="15" x14ac:dyDescent="0.25"/>
  <cols>
    <col min="1" max="1" width="20.7109375" customWidth="1"/>
    <col min="2" max="8" width="9.7109375" customWidth="1"/>
    <col min="9" max="9" width="9.28515625" customWidth="1"/>
    <col min="10" max="10" width="5" customWidth="1"/>
    <col min="251" max="251" width="7.85546875" customWidth="1"/>
    <col min="252" max="252" width="12.5703125" customWidth="1"/>
    <col min="253" max="253" width="7.28515625" customWidth="1"/>
    <col min="254" max="258" width="6.7109375" customWidth="1"/>
    <col min="259" max="259" width="7.28515625" customWidth="1"/>
    <col min="260" max="262" width="9" customWidth="1"/>
    <col min="263" max="263" width="11.28515625" customWidth="1"/>
    <col min="507" max="507" width="7.85546875" customWidth="1"/>
    <col min="508" max="508" width="12.5703125" customWidth="1"/>
    <col min="509" max="509" width="7.28515625" customWidth="1"/>
    <col min="510" max="514" width="6.7109375" customWidth="1"/>
    <col min="515" max="515" width="7.28515625" customWidth="1"/>
    <col min="516" max="518" width="9" customWidth="1"/>
    <col min="519" max="519" width="11.28515625" customWidth="1"/>
    <col min="763" max="763" width="7.85546875" customWidth="1"/>
    <col min="764" max="764" width="12.5703125" customWidth="1"/>
    <col min="765" max="765" width="7.28515625" customWidth="1"/>
    <col min="766" max="770" width="6.7109375" customWidth="1"/>
    <col min="771" max="771" width="7.28515625" customWidth="1"/>
    <col min="772" max="774" width="9" customWidth="1"/>
    <col min="775" max="775" width="11.28515625" customWidth="1"/>
    <col min="1019" max="1019" width="7.85546875" customWidth="1"/>
    <col min="1020" max="1020" width="12.5703125" customWidth="1"/>
    <col min="1021" max="1021" width="7.28515625" customWidth="1"/>
    <col min="1022" max="1026" width="6.7109375" customWidth="1"/>
    <col min="1027" max="1027" width="7.28515625" customWidth="1"/>
    <col min="1028" max="1030" width="9" customWidth="1"/>
    <col min="1031" max="1031" width="11.28515625" customWidth="1"/>
    <col min="1275" max="1275" width="7.85546875" customWidth="1"/>
    <col min="1276" max="1276" width="12.5703125" customWidth="1"/>
    <col min="1277" max="1277" width="7.28515625" customWidth="1"/>
    <col min="1278" max="1282" width="6.7109375" customWidth="1"/>
    <col min="1283" max="1283" width="7.28515625" customWidth="1"/>
    <col min="1284" max="1286" width="9" customWidth="1"/>
    <col min="1287" max="1287" width="11.28515625" customWidth="1"/>
    <col min="1531" max="1531" width="7.85546875" customWidth="1"/>
    <col min="1532" max="1532" width="12.5703125" customWidth="1"/>
    <col min="1533" max="1533" width="7.28515625" customWidth="1"/>
    <col min="1534" max="1538" width="6.7109375" customWidth="1"/>
    <col min="1539" max="1539" width="7.28515625" customWidth="1"/>
    <col min="1540" max="1542" width="9" customWidth="1"/>
    <col min="1543" max="1543" width="11.28515625" customWidth="1"/>
    <col min="1787" max="1787" width="7.85546875" customWidth="1"/>
    <col min="1788" max="1788" width="12.5703125" customWidth="1"/>
    <col min="1789" max="1789" width="7.28515625" customWidth="1"/>
    <col min="1790" max="1794" width="6.7109375" customWidth="1"/>
    <col min="1795" max="1795" width="7.28515625" customWidth="1"/>
    <col min="1796" max="1798" width="9" customWidth="1"/>
    <col min="1799" max="1799" width="11.28515625" customWidth="1"/>
    <col min="2043" max="2043" width="7.85546875" customWidth="1"/>
    <col min="2044" max="2044" width="12.5703125" customWidth="1"/>
    <col min="2045" max="2045" width="7.28515625" customWidth="1"/>
    <col min="2046" max="2050" width="6.7109375" customWidth="1"/>
    <col min="2051" max="2051" width="7.28515625" customWidth="1"/>
    <col min="2052" max="2054" width="9" customWidth="1"/>
    <col min="2055" max="2055" width="11.28515625" customWidth="1"/>
    <col min="2299" max="2299" width="7.85546875" customWidth="1"/>
    <col min="2300" max="2300" width="12.5703125" customWidth="1"/>
    <col min="2301" max="2301" width="7.28515625" customWidth="1"/>
    <col min="2302" max="2306" width="6.7109375" customWidth="1"/>
    <col min="2307" max="2307" width="7.28515625" customWidth="1"/>
    <col min="2308" max="2310" width="9" customWidth="1"/>
    <col min="2311" max="2311" width="11.28515625" customWidth="1"/>
    <col min="2555" max="2555" width="7.85546875" customWidth="1"/>
    <col min="2556" max="2556" width="12.5703125" customWidth="1"/>
    <col min="2557" max="2557" width="7.28515625" customWidth="1"/>
    <col min="2558" max="2562" width="6.7109375" customWidth="1"/>
    <col min="2563" max="2563" width="7.28515625" customWidth="1"/>
    <col min="2564" max="2566" width="9" customWidth="1"/>
    <col min="2567" max="2567" width="11.28515625" customWidth="1"/>
    <col min="2811" max="2811" width="7.85546875" customWidth="1"/>
    <col min="2812" max="2812" width="12.5703125" customWidth="1"/>
    <col min="2813" max="2813" width="7.28515625" customWidth="1"/>
    <col min="2814" max="2818" width="6.7109375" customWidth="1"/>
    <col min="2819" max="2819" width="7.28515625" customWidth="1"/>
    <col min="2820" max="2822" width="9" customWidth="1"/>
    <col min="2823" max="2823" width="11.28515625" customWidth="1"/>
    <col min="3067" max="3067" width="7.85546875" customWidth="1"/>
    <col min="3068" max="3068" width="12.5703125" customWidth="1"/>
    <col min="3069" max="3069" width="7.28515625" customWidth="1"/>
    <col min="3070" max="3074" width="6.7109375" customWidth="1"/>
    <col min="3075" max="3075" width="7.28515625" customWidth="1"/>
    <col min="3076" max="3078" width="9" customWidth="1"/>
    <col min="3079" max="3079" width="11.28515625" customWidth="1"/>
    <col min="3323" max="3323" width="7.85546875" customWidth="1"/>
    <col min="3324" max="3324" width="12.5703125" customWidth="1"/>
    <col min="3325" max="3325" width="7.28515625" customWidth="1"/>
    <col min="3326" max="3330" width="6.7109375" customWidth="1"/>
    <col min="3331" max="3331" width="7.28515625" customWidth="1"/>
    <col min="3332" max="3334" width="9" customWidth="1"/>
    <col min="3335" max="3335" width="11.28515625" customWidth="1"/>
    <col min="3579" max="3579" width="7.85546875" customWidth="1"/>
    <col min="3580" max="3580" width="12.5703125" customWidth="1"/>
    <col min="3581" max="3581" width="7.28515625" customWidth="1"/>
    <col min="3582" max="3586" width="6.7109375" customWidth="1"/>
    <col min="3587" max="3587" width="7.28515625" customWidth="1"/>
    <col min="3588" max="3590" width="9" customWidth="1"/>
    <col min="3591" max="3591" width="11.28515625" customWidth="1"/>
    <col min="3835" max="3835" width="7.85546875" customWidth="1"/>
    <col min="3836" max="3836" width="12.5703125" customWidth="1"/>
    <col min="3837" max="3837" width="7.28515625" customWidth="1"/>
    <col min="3838" max="3842" width="6.7109375" customWidth="1"/>
    <col min="3843" max="3843" width="7.28515625" customWidth="1"/>
    <col min="3844" max="3846" width="9" customWidth="1"/>
    <col min="3847" max="3847" width="11.28515625" customWidth="1"/>
    <col min="4091" max="4091" width="7.85546875" customWidth="1"/>
    <col min="4092" max="4092" width="12.5703125" customWidth="1"/>
    <col min="4093" max="4093" width="7.28515625" customWidth="1"/>
    <col min="4094" max="4098" width="6.7109375" customWidth="1"/>
    <col min="4099" max="4099" width="7.28515625" customWidth="1"/>
    <col min="4100" max="4102" width="9" customWidth="1"/>
    <col min="4103" max="4103" width="11.28515625" customWidth="1"/>
    <col min="4347" max="4347" width="7.85546875" customWidth="1"/>
    <col min="4348" max="4348" width="12.5703125" customWidth="1"/>
    <col min="4349" max="4349" width="7.28515625" customWidth="1"/>
    <col min="4350" max="4354" width="6.7109375" customWidth="1"/>
    <col min="4355" max="4355" width="7.28515625" customWidth="1"/>
    <col min="4356" max="4358" width="9" customWidth="1"/>
    <col min="4359" max="4359" width="11.28515625" customWidth="1"/>
    <col min="4603" max="4603" width="7.85546875" customWidth="1"/>
    <col min="4604" max="4604" width="12.5703125" customWidth="1"/>
    <col min="4605" max="4605" width="7.28515625" customWidth="1"/>
    <col min="4606" max="4610" width="6.7109375" customWidth="1"/>
    <col min="4611" max="4611" width="7.28515625" customWidth="1"/>
    <col min="4612" max="4614" width="9" customWidth="1"/>
    <col min="4615" max="4615" width="11.28515625" customWidth="1"/>
    <col min="4859" max="4859" width="7.85546875" customWidth="1"/>
    <col min="4860" max="4860" width="12.5703125" customWidth="1"/>
    <col min="4861" max="4861" width="7.28515625" customWidth="1"/>
    <col min="4862" max="4866" width="6.7109375" customWidth="1"/>
    <col min="4867" max="4867" width="7.28515625" customWidth="1"/>
    <col min="4868" max="4870" width="9" customWidth="1"/>
    <col min="4871" max="4871" width="11.28515625" customWidth="1"/>
    <col min="5115" max="5115" width="7.85546875" customWidth="1"/>
    <col min="5116" max="5116" width="12.5703125" customWidth="1"/>
    <col min="5117" max="5117" width="7.28515625" customWidth="1"/>
    <col min="5118" max="5122" width="6.7109375" customWidth="1"/>
    <col min="5123" max="5123" width="7.28515625" customWidth="1"/>
    <col min="5124" max="5126" width="9" customWidth="1"/>
    <col min="5127" max="5127" width="11.28515625" customWidth="1"/>
    <col min="5371" max="5371" width="7.85546875" customWidth="1"/>
    <col min="5372" max="5372" width="12.5703125" customWidth="1"/>
    <col min="5373" max="5373" width="7.28515625" customWidth="1"/>
    <col min="5374" max="5378" width="6.7109375" customWidth="1"/>
    <col min="5379" max="5379" width="7.28515625" customWidth="1"/>
    <col min="5380" max="5382" width="9" customWidth="1"/>
    <col min="5383" max="5383" width="11.28515625" customWidth="1"/>
    <col min="5627" max="5627" width="7.85546875" customWidth="1"/>
    <col min="5628" max="5628" width="12.5703125" customWidth="1"/>
    <col min="5629" max="5629" width="7.28515625" customWidth="1"/>
    <col min="5630" max="5634" width="6.7109375" customWidth="1"/>
    <col min="5635" max="5635" width="7.28515625" customWidth="1"/>
    <col min="5636" max="5638" width="9" customWidth="1"/>
    <col min="5639" max="5639" width="11.28515625" customWidth="1"/>
    <col min="5883" max="5883" width="7.85546875" customWidth="1"/>
    <col min="5884" max="5884" width="12.5703125" customWidth="1"/>
    <col min="5885" max="5885" width="7.28515625" customWidth="1"/>
    <col min="5886" max="5890" width="6.7109375" customWidth="1"/>
    <col min="5891" max="5891" width="7.28515625" customWidth="1"/>
    <col min="5892" max="5894" width="9" customWidth="1"/>
    <col min="5895" max="5895" width="11.28515625" customWidth="1"/>
    <col min="6139" max="6139" width="7.85546875" customWidth="1"/>
    <col min="6140" max="6140" width="12.5703125" customWidth="1"/>
    <col min="6141" max="6141" width="7.28515625" customWidth="1"/>
    <col min="6142" max="6146" width="6.7109375" customWidth="1"/>
    <col min="6147" max="6147" width="7.28515625" customWidth="1"/>
    <col min="6148" max="6150" width="9" customWidth="1"/>
    <col min="6151" max="6151" width="11.28515625" customWidth="1"/>
    <col min="6395" max="6395" width="7.85546875" customWidth="1"/>
    <col min="6396" max="6396" width="12.5703125" customWidth="1"/>
    <col min="6397" max="6397" width="7.28515625" customWidth="1"/>
    <col min="6398" max="6402" width="6.7109375" customWidth="1"/>
    <col min="6403" max="6403" width="7.28515625" customWidth="1"/>
    <col min="6404" max="6406" width="9" customWidth="1"/>
    <col min="6407" max="6407" width="11.28515625" customWidth="1"/>
    <col min="6651" max="6651" width="7.85546875" customWidth="1"/>
    <col min="6652" max="6652" width="12.5703125" customWidth="1"/>
    <col min="6653" max="6653" width="7.28515625" customWidth="1"/>
    <col min="6654" max="6658" width="6.7109375" customWidth="1"/>
    <col min="6659" max="6659" width="7.28515625" customWidth="1"/>
    <col min="6660" max="6662" width="9" customWidth="1"/>
    <col min="6663" max="6663" width="11.28515625" customWidth="1"/>
    <col min="6907" max="6907" width="7.85546875" customWidth="1"/>
    <col min="6908" max="6908" width="12.5703125" customWidth="1"/>
    <col min="6909" max="6909" width="7.28515625" customWidth="1"/>
    <col min="6910" max="6914" width="6.7109375" customWidth="1"/>
    <col min="6915" max="6915" width="7.28515625" customWidth="1"/>
    <col min="6916" max="6918" width="9" customWidth="1"/>
    <col min="6919" max="6919" width="11.28515625" customWidth="1"/>
    <col min="7163" max="7163" width="7.85546875" customWidth="1"/>
    <col min="7164" max="7164" width="12.5703125" customWidth="1"/>
    <col min="7165" max="7165" width="7.28515625" customWidth="1"/>
    <col min="7166" max="7170" width="6.7109375" customWidth="1"/>
    <col min="7171" max="7171" width="7.28515625" customWidth="1"/>
    <col min="7172" max="7174" width="9" customWidth="1"/>
    <col min="7175" max="7175" width="11.28515625" customWidth="1"/>
    <col min="7419" max="7419" width="7.85546875" customWidth="1"/>
    <col min="7420" max="7420" width="12.5703125" customWidth="1"/>
    <col min="7421" max="7421" width="7.28515625" customWidth="1"/>
    <col min="7422" max="7426" width="6.7109375" customWidth="1"/>
    <col min="7427" max="7427" width="7.28515625" customWidth="1"/>
    <col min="7428" max="7430" width="9" customWidth="1"/>
    <col min="7431" max="7431" width="11.28515625" customWidth="1"/>
    <col min="7675" max="7675" width="7.85546875" customWidth="1"/>
    <col min="7676" max="7676" width="12.5703125" customWidth="1"/>
    <col min="7677" max="7677" width="7.28515625" customWidth="1"/>
    <col min="7678" max="7682" width="6.7109375" customWidth="1"/>
    <col min="7683" max="7683" width="7.28515625" customWidth="1"/>
    <col min="7684" max="7686" width="9" customWidth="1"/>
    <col min="7687" max="7687" width="11.28515625" customWidth="1"/>
    <col min="7931" max="7931" width="7.85546875" customWidth="1"/>
    <col min="7932" max="7932" width="12.5703125" customWidth="1"/>
    <col min="7933" max="7933" width="7.28515625" customWidth="1"/>
    <col min="7934" max="7938" width="6.7109375" customWidth="1"/>
    <col min="7939" max="7939" width="7.28515625" customWidth="1"/>
    <col min="7940" max="7942" width="9" customWidth="1"/>
    <col min="7943" max="7943" width="11.28515625" customWidth="1"/>
    <col min="8187" max="8187" width="7.85546875" customWidth="1"/>
    <col min="8188" max="8188" width="12.5703125" customWidth="1"/>
    <col min="8189" max="8189" width="7.28515625" customWidth="1"/>
    <col min="8190" max="8194" width="6.7109375" customWidth="1"/>
    <col min="8195" max="8195" width="7.28515625" customWidth="1"/>
    <col min="8196" max="8198" width="9" customWidth="1"/>
    <col min="8199" max="8199" width="11.28515625" customWidth="1"/>
    <col min="8443" max="8443" width="7.85546875" customWidth="1"/>
    <col min="8444" max="8444" width="12.5703125" customWidth="1"/>
    <col min="8445" max="8445" width="7.28515625" customWidth="1"/>
    <col min="8446" max="8450" width="6.7109375" customWidth="1"/>
    <col min="8451" max="8451" width="7.28515625" customWidth="1"/>
    <col min="8452" max="8454" width="9" customWidth="1"/>
    <col min="8455" max="8455" width="11.28515625" customWidth="1"/>
    <col min="8699" max="8699" width="7.85546875" customWidth="1"/>
    <col min="8700" max="8700" width="12.5703125" customWidth="1"/>
    <col min="8701" max="8701" width="7.28515625" customWidth="1"/>
    <col min="8702" max="8706" width="6.7109375" customWidth="1"/>
    <col min="8707" max="8707" width="7.28515625" customWidth="1"/>
    <col min="8708" max="8710" width="9" customWidth="1"/>
    <col min="8711" max="8711" width="11.28515625" customWidth="1"/>
    <col min="8955" max="8955" width="7.85546875" customWidth="1"/>
    <col min="8956" max="8956" width="12.5703125" customWidth="1"/>
    <col min="8957" max="8957" width="7.28515625" customWidth="1"/>
    <col min="8958" max="8962" width="6.7109375" customWidth="1"/>
    <col min="8963" max="8963" width="7.28515625" customWidth="1"/>
    <col min="8964" max="8966" width="9" customWidth="1"/>
    <col min="8967" max="8967" width="11.28515625" customWidth="1"/>
    <col min="9211" max="9211" width="7.85546875" customWidth="1"/>
    <col min="9212" max="9212" width="12.5703125" customWidth="1"/>
    <col min="9213" max="9213" width="7.28515625" customWidth="1"/>
    <col min="9214" max="9218" width="6.7109375" customWidth="1"/>
    <col min="9219" max="9219" width="7.28515625" customWidth="1"/>
    <col min="9220" max="9222" width="9" customWidth="1"/>
    <col min="9223" max="9223" width="11.28515625" customWidth="1"/>
    <col min="9467" max="9467" width="7.85546875" customWidth="1"/>
    <col min="9468" max="9468" width="12.5703125" customWidth="1"/>
    <col min="9469" max="9469" width="7.28515625" customWidth="1"/>
    <col min="9470" max="9474" width="6.7109375" customWidth="1"/>
    <col min="9475" max="9475" width="7.28515625" customWidth="1"/>
    <col min="9476" max="9478" width="9" customWidth="1"/>
    <col min="9479" max="9479" width="11.28515625" customWidth="1"/>
    <col min="9723" max="9723" width="7.85546875" customWidth="1"/>
    <col min="9724" max="9724" width="12.5703125" customWidth="1"/>
    <col min="9725" max="9725" width="7.28515625" customWidth="1"/>
    <col min="9726" max="9730" width="6.7109375" customWidth="1"/>
    <col min="9731" max="9731" width="7.28515625" customWidth="1"/>
    <col min="9732" max="9734" width="9" customWidth="1"/>
    <col min="9735" max="9735" width="11.28515625" customWidth="1"/>
    <col min="9979" max="9979" width="7.85546875" customWidth="1"/>
    <col min="9980" max="9980" width="12.5703125" customWidth="1"/>
    <col min="9981" max="9981" width="7.28515625" customWidth="1"/>
    <col min="9982" max="9986" width="6.7109375" customWidth="1"/>
    <col min="9987" max="9987" width="7.28515625" customWidth="1"/>
    <col min="9988" max="9990" width="9" customWidth="1"/>
    <col min="9991" max="9991" width="11.28515625" customWidth="1"/>
    <col min="10235" max="10235" width="7.85546875" customWidth="1"/>
    <col min="10236" max="10236" width="12.5703125" customWidth="1"/>
    <col min="10237" max="10237" width="7.28515625" customWidth="1"/>
    <col min="10238" max="10242" width="6.7109375" customWidth="1"/>
    <col min="10243" max="10243" width="7.28515625" customWidth="1"/>
    <col min="10244" max="10246" width="9" customWidth="1"/>
    <col min="10247" max="10247" width="11.28515625" customWidth="1"/>
    <col min="10491" max="10491" width="7.85546875" customWidth="1"/>
    <col min="10492" max="10492" width="12.5703125" customWidth="1"/>
    <col min="10493" max="10493" width="7.28515625" customWidth="1"/>
    <col min="10494" max="10498" width="6.7109375" customWidth="1"/>
    <col min="10499" max="10499" width="7.28515625" customWidth="1"/>
    <col min="10500" max="10502" width="9" customWidth="1"/>
    <col min="10503" max="10503" width="11.28515625" customWidth="1"/>
    <col min="10747" max="10747" width="7.85546875" customWidth="1"/>
    <col min="10748" max="10748" width="12.5703125" customWidth="1"/>
    <col min="10749" max="10749" width="7.28515625" customWidth="1"/>
    <col min="10750" max="10754" width="6.7109375" customWidth="1"/>
    <col min="10755" max="10755" width="7.28515625" customWidth="1"/>
    <col min="10756" max="10758" width="9" customWidth="1"/>
    <col min="10759" max="10759" width="11.28515625" customWidth="1"/>
    <col min="11003" max="11003" width="7.85546875" customWidth="1"/>
    <col min="11004" max="11004" width="12.5703125" customWidth="1"/>
    <col min="11005" max="11005" width="7.28515625" customWidth="1"/>
    <col min="11006" max="11010" width="6.7109375" customWidth="1"/>
    <col min="11011" max="11011" width="7.28515625" customWidth="1"/>
    <col min="11012" max="11014" width="9" customWidth="1"/>
    <col min="11015" max="11015" width="11.28515625" customWidth="1"/>
    <col min="11259" max="11259" width="7.85546875" customWidth="1"/>
    <col min="11260" max="11260" width="12.5703125" customWidth="1"/>
    <col min="11261" max="11261" width="7.28515625" customWidth="1"/>
    <col min="11262" max="11266" width="6.7109375" customWidth="1"/>
    <col min="11267" max="11267" width="7.28515625" customWidth="1"/>
    <col min="11268" max="11270" width="9" customWidth="1"/>
    <col min="11271" max="11271" width="11.28515625" customWidth="1"/>
    <col min="11515" max="11515" width="7.85546875" customWidth="1"/>
    <col min="11516" max="11516" width="12.5703125" customWidth="1"/>
    <col min="11517" max="11517" width="7.28515625" customWidth="1"/>
    <col min="11518" max="11522" width="6.7109375" customWidth="1"/>
    <col min="11523" max="11523" width="7.28515625" customWidth="1"/>
    <col min="11524" max="11526" width="9" customWidth="1"/>
    <col min="11527" max="11527" width="11.28515625" customWidth="1"/>
    <col min="11771" max="11771" width="7.85546875" customWidth="1"/>
    <col min="11772" max="11772" width="12.5703125" customWidth="1"/>
    <col min="11773" max="11773" width="7.28515625" customWidth="1"/>
    <col min="11774" max="11778" width="6.7109375" customWidth="1"/>
    <col min="11779" max="11779" width="7.28515625" customWidth="1"/>
    <col min="11780" max="11782" width="9" customWidth="1"/>
    <col min="11783" max="11783" width="11.28515625" customWidth="1"/>
    <col min="12027" max="12027" width="7.85546875" customWidth="1"/>
    <col min="12028" max="12028" width="12.5703125" customWidth="1"/>
    <col min="12029" max="12029" width="7.28515625" customWidth="1"/>
    <col min="12030" max="12034" width="6.7109375" customWidth="1"/>
    <col min="12035" max="12035" width="7.28515625" customWidth="1"/>
    <col min="12036" max="12038" width="9" customWidth="1"/>
    <col min="12039" max="12039" width="11.28515625" customWidth="1"/>
    <col min="12283" max="12283" width="7.85546875" customWidth="1"/>
    <col min="12284" max="12284" width="12.5703125" customWidth="1"/>
    <col min="12285" max="12285" width="7.28515625" customWidth="1"/>
    <col min="12286" max="12290" width="6.7109375" customWidth="1"/>
    <col min="12291" max="12291" width="7.28515625" customWidth="1"/>
    <col min="12292" max="12294" width="9" customWidth="1"/>
    <col min="12295" max="12295" width="11.28515625" customWidth="1"/>
    <col min="12539" max="12539" width="7.85546875" customWidth="1"/>
    <col min="12540" max="12540" width="12.5703125" customWidth="1"/>
    <col min="12541" max="12541" width="7.28515625" customWidth="1"/>
    <col min="12542" max="12546" width="6.7109375" customWidth="1"/>
    <col min="12547" max="12547" width="7.28515625" customWidth="1"/>
    <col min="12548" max="12550" width="9" customWidth="1"/>
    <col min="12551" max="12551" width="11.28515625" customWidth="1"/>
    <col min="12795" max="12795" width="7.85546875" customWidth="1"/>
    <col min="12796" max="12796" width="12.5703125" customWidth="1"/>
    <col min="12797" max="12797" width="7.28515625" customWidth="1"/>
    <col min="12798" max="12802" width="6.7109375" customWidth="1"/>
    <col min="12803" max="12803" width="7.28515625" customWidth="1"/>
    <col min="12804" max="12806" width="9" customWidth="1"/>
    <col min="12807" max="12807" width="11.28515625" customWidth="1"/>
    <col min="13051" max="13051" width="7.85546875" customWidth="1"/>
    <col min="13052" max="13052" width="12.5703125" customWidth="1"/>
    <col min="13053" max="13053" width="7.28515625" customWidth="1"/>
    <col min="13054" max="13058" width="6.7109375" customWidth="1"/>
    <col min="13059" max="13059" width="7.28515625" customWidth="1"/>
    <col min="13060" max="13062" width="9" customWidth="1"/>
    <col min="13063" max="13063" width="11.28515625" customWidth="1"/>
    <col min="13307" max="13307" width="7.85546875" customWidth="1"/>
    <col min="13308" max="13308" width="12.5703125" customWidth="1"/>
    <col min="13309" max="13309" width="7.28515625" customWidth="1"/>
    <col min="13310" max="13314" width="6.7109375" customWidth="1"/>
    <col min="13315" max="13315" width="7.28515625" customWidth="1"/>
    <col min="13316" max="13318" width="9" customWidth="1"/>
    <col min="13319" max="13319" width="11.28515625" customWidth="1"/>
    <col min="13563" max="13563" width="7.85546875" customWidth="1"/>
    <col min="13564" max="13564" width="12.5703125" customWidth="1"/>
    <col min="13565" max="13565" width="7.28515625" customWidth="1"/>
    <col min="13566" max="13570" width="6.7109375" customWidth="1"/>
    <col min="13571" max="13571" width="7.28515625" customWidth="1"/>
    <col min="13572" max="13574" width="9" customWidth="1"/>
    <col min="13575" max="13575" width="11.28515625" customWidth="1"/>
    <col min="13819" max="13819" width="7.85546875" customWidth="1"/>
    <col min="13820" max="13820" width="12.5703125" customWidth="1"/>
    <col min="13821" max="13821" width="7.28515625" customWidth="1"/>
    <col min="13822" max="13826" width="6.7109375" customWidth="1"/>
    <col min="13827" max="13827" width="7.28515625" customWidth="1"/>
    <col min="13828" max="13830" width="9" customWidth="1"/>
    <col min="13831" max="13831" width="11.28515625" customWidth="1"/>
    <col min="14075" max="14075" width="7.85546875" customWidth="1"/>
    <col min="14076" max="14076" width="12.5703125" customWidth="1"/>
    <col min="14077" max="14077" width="7.28515625" customWidth="1"/>
    <col min="14078" max="14082" width="6.7109375" customWidth="1"/>
    <col min="14083" max="14083" width="7.28515625" customWidth="1"/>
    <col min="14084" max="14086" width="9" customWidth="1"/>
    <col min="14087" max="14087" width="11.28515625" customWidth="1"/>
    <col min="14331" max="14331" width="7.85546875" customWidth="1"/>
    <col min="14332" max="14332" width="12.5703125" customWidth="1"/>
    <col min="14333" max="14333" width="7.28515625" customWidth="1"/>
    <col min="14334" max="14338" width="6.7109375" customWidth="1"/>
    <col min="14339" max="14339" width="7.28515625" customWidth="1"/>
    <col min="14340" max="14342" width="9" customWidth="1"/>
    <col min="14343" max="14343" width="11.28515625" customWidth="1"/>
    <col min="14587" max="14587" width="7.85546875" customWidth="1"/>
    <col min="14588" max="14588" width="12.5703125" customWidth="1"/>
    <col min="14589" max="14589" width="7.28515625" customWidth="1"/>
    <col min="14590" max="14594" width="6.7109375" customWidth="1"/>
    <col min="14595" max="14595" width="7.28515625" customWidth="1"/>
    <col min="14596" max="14598" width="9" customWidth="1"/>
    <col min="14599" max="14599" width="11.28515625" customWidth="1"/>
    <col min="14843" max="14843" width="7.85546875" customWidth="1"/>
    <col min="14844" max="14844" width="12.5703125" customWidth="1"/>
    <col min="14845" max="14845" width="7.28515625" customWidth="1"/>
    <col min="14846" max="14850" width="6.7109375" customWidth="1"/>
    <col min="14851" max="14851" width="7.28515625" customWidth="1"/>
    <col min="14852" max="14854" width="9" customWidth="1"/>
    <col min="14855" max="14855" width="11.28515625" customWidth="1"/>
    <col min="15099" max="15099" width="7.85546875" customWidth="1"/>
    <col min="15100" max="15100" width="12.5703125" customWidth="1"/>
    <col min="15101" max="15101" width="7.28515625" customWidth="1"/>
    <col min="15102" max="15106" width="6.7109375" customWidth="1"/>
    <col min="15107" max="15107" width="7.28515625" customWidth="1"/>
    <col min="15108" max="15110" width="9" customWidth="1"/>
    <col min="15111" max="15111" width="11.28515625" customWidth="1"/>
    <col min="15355" max="15355" width="7.85546875" customWidth="1"/>
    <col min="15356" max="15356" width="12.5703125" customWidth="1"/>
    <col min="15357" max="15357" width="7.28515625" customWidth="1"/>
    <col min="15358" max="15362" width="6.7109375" customWidth="1"/>
    <col min="15363" max="15363" width="7.28515625" customWidth="1"/>
    <col min="15364" max="15366" width="9" customWidth="1"/>
    <col min="15367" max="15367" width="11.28515625" customWidth="1"/>
    <col min="15611" max="15611" width="7.85546875" customWidth="1"/>
    <col min="15612" max="15612" width="12.5703125" customWidth="1"/>
    <col min="15613" max="15613" width="7.28515625" customWidth="1"/>
    <col min="15614" max="15618" width="6.7109375" customWidth="1"/>
    <col min="15619" max="15619" width="7.28515625" customWidth="1"/>
    <col min="15620" max="15622" width="9" customWidth="1"/>
    <col min="15623" max="15623" width="11.28515625" customWidth="1"/>
    <col min="15867" max="15867" width="7.85546875" customWidth="1"/>
    <col min="15868" max="15868" width="12.5703125" customWidth="1"/>
    <col min="15869" max="15869" width="7.28515625" customWidth="1"/>
    <col min="15870" max="15874" width="6.7109375" customWidth="1"/>
    <col min="15875" max="15875" width="7.28515625" customWidth="1"/>
    <col min="15876" max="15878" width="9" customWidth="1"/>
    <col min="15879" max="15879" width="11.28515625" customWidth="1"/>
    <col min="16123" max="16123" width="7.85546875" customWidth="1"/>
    <col min="16124" max="16124" width="12.5703125" customWidth="1"/>
    <col min="16125" max="16125" width="7.28515625" customWidth="1"/>
    <col min="16126" max="16130" width="6.7109375" customWidth="1"/>
    <col min="16131" max="16131" width="7.28515625" customWidth="1"/>
    <col min="16132" max="16134" width="9" customWidth="1"/>
    <col min="16135" max="16135" width="11.28515625" customWidth="1"/>
  </cols>
  <sheetData>
    <row r="1" spans="1:9" ht="15" customHeight="1" x14ac:dyDescent="0.25"/>
    <row r="2" spans="1:9" ht="15" customHeight="1" x14ac:dyDescent="0.25"/>
    <row r="3" spans="1:9" ht="15" customHeight="1" x14ac:dyDescent="0.25"/>
    <row r="4" spans="1:9" s="74" customFormat="1" ht="15" customHeight="1" x14ac:dyDescent="0.25">
      <c r="A4" s="73"/>
      <c r="B4" s="92"/>
      <c r="C4" s="92"/>
      <c r="D4" s="92"/>
      <c r="E4" s="92"/>
      <c r="F4" s="92"/>
      <c r="G4" s="92"/>
      <c r="H4" s="92"/>
    </row>
    <row r="5" spans="1:9" ht="15" customHeight="1" x14ac:dyDescent="0.25">
      <c r="A5" s="207" t="s">
        <v>109</v>
      </c>
      <c r="B5" s="207"/>
      <c r="C5" s="207"/>
      <c r="D5" s="207"/>
      <c r="E5" s="207"/>
      <c r="F5" s="207"/>
      <c r="G5" s="207"/>
      <c r="H5" s="207"/>
    </row>
    <row r="6" spans="1:9" ht="15" customHeight="1" x14ac:dyDescent="0.25">
      <c r="A6" s="208" t="s">
        <v>106</v>
      </c>
      <c r="B6" s="208"/>
      <c r="C6" s="208"/>
      <c r="D6" s="208"/>
      <c r="E6" s="208"/>
      <c r="F6" s="208"/>
      <c r="G6" s="208"/>
      <c r="H6" s="208"/>
    </row>
    <row r="7" spans="1:9" ht="8.1" customHeight="1" x14ac:dyDescent="0.25">
      <c r="A7" s="64"/>
      <c r="B7" s="64"/>
      <c r="C7" s="64"/>
      <c r="D7" s="64"/>
      <c r="E7" s="64"/>
      <c r="F7" s="64"/>
      <c r="G7" s="64"/>
      <c r="H7" s="64"/>
    </row>
    <row r="8" spans="1:9" ht="21.95" customHeight="1" x14ac:dyDescent="0.25">
      <c r="A8" s="83" t="s">
        <v>78</v>
      </c>
      <c r="B8" s="83" t="s">
        <v>81</v>
      </c>
      <c r="C8" s="64"/>
      <c r="D8" s="64"/>
      <c r="E8" s="64"/>
      <c r="F8" s="64"/>
      <c r="G8" s="64"/>
      <c r="H8" s="64"/>
    </row>
    <row r="9" spans="1:9" ht="15.95" customHeight="1" x14ac:dyDescent="0.25">
      <c r="A9" s="104">
        <v>2013</v>
      </c>
      <c r="B9" s="91">
        <f>B48+B51</f>
        <v>138102</v>
      </c>
      <c r="C9" s="64"/>
      <c r="D9" s="64"/>
      <c r="E9" s="64"/>
      <c r="F9" s="64"/>
      <c r="G9" s="64"/>
      <c r="H9" s="64"/>
    </row>
    <row r="10" spans="1:9" ht="15.95" customHeight="1" x14ac:dyDescent="0.25">
      <c r="A10" s="104">
        <v>2014</v>
      </c>
      <c r="B10" s="91">
        <f>C48+C51</f>
        <v>127817</v>
      </c>
      <c r="C10" s="64"/>
      <c r="D10" s="64"/>
      <c r="E10" s="64"/>
      <c r="F10" s="64"/>
      <c r="G10" s="64"/>
      <c r="H10" s="64"/>
    </row>
    <row r="11" spans="1:9" ht="15.95" customHeight="1" x14ac:dyDescent="0.25">
      <c r="A11" s="104">
        <v>2015</v>
      </c>
      <c r="B11" s="91">
        <f>D48+D51</f>
        <v>60631</v>
      </c>
      <c r="C11" s="64"/>
      <c r="D11" s="64"/>
      <c r="E11" s="64"/>
      <c r="F11" s="64"/>
      <c r="G11" s="64"/>
      <c r="H11" s="64"/>
    </row>
    <row r="12" spans="1:9" ht="15.95" customHeight="1" x14ac:dyDescent="0.25">
      <c r="A12" s="104">
        <v>2016</v>
      </c>
      <c r="B12" s="91">
        <f>E48+E51</f>
        <v>54266</v>
      </c>
      <c r="C12" s="64"/>
      <c r="D12" s="64"/>
      <c r="E12" s="64"/>
      <c r="F12" s="64"/>
      <c r="G12" s="64"/>
      <c r="H12" s="64"/>
    </row>
    <row r="13" spans="1:9" ht="15.95" customHeight="1" x14ac:dyDescent="0.25">
      <c r="A13" s="104">
        <v>2017</v>
      </c>
      <c r="B13" s="91">
        <f>F48+F51</f>
        <v>58217</v>
      </c>
      <c r="C13" s="76"/>
      <c r="D13" s="64"/>
      <c r="E13" s="64"/>
      <c r="F13" s="64"/>
      <c r="G13" s="64"/>
      <c r="H13" s="64"/>
    </row>
    <row r="14" spans="1:9" ht="15.95" customHeight="1" x14ac:dyDescent="0.25">
      <c r="A14" s="104">
        <v>2018</v>
      </c>
      <c r="B14" s="91">
        <f>G48+G51</f>
        <v>47444</v>
      </c>
      <c r="C14" s="76"/>
      <c r="D14" s="76"/>
      <c r="E14" s="64"/>
      <c r="F14" s="64"/>
      <c r="G14" s="64"/>
      <c r="H14" s="64"/>
      <c r="I14" s="78"/>
    </row>
    <row r="15" spans="1:9" ht="17.25" customHeight="1" x14ac:dyDescent="0.25">
      <c r="A15" s="83" t="s">
        <v>85</v>
      </c>
      <c r="B15" s="166">
        <f>B14/B13-1</f>
        <v>-0.18504904065822703</v>
      </c>
      <c r="C15" s="76"/>
      <c r="D15" s="64"/>
      <c r="E15" s="64"/>
      <c r="F15" s="64"/>
      <c r="G15" s="64"/>
      <c r="H15" s="64"/>
      <c r="I15" s="79"/>
    </row>
    <row r="16" spans="1:9" ht="6.95" customHeight="1" x14ac:dyDescent="0.25">
      <c r="A16" s="64"/>
      <c r="B16" s="64"/>
      <c r="C16" s="64"/>
      <c r="D16" s="64"/>
      <c r="E16" s="64"/>
      <c r="F16" s="64"/>
      <c r="G16" s="64"/>
      <c r="H16" s="64"/>
      <c r="I16" s="79"/>
    </row>
    <row r="17" spans="1:9" ht="45.75" customHeight="1" x14ac:dyDescent="0.25">
      <c r="A17" s="75" t="s">
        <v>83</v>
      </c>
      <c r="B17" s="75" t="s">
        <v>41</v>
      </c>
      <c r="C17" s="75" t="s">
        <v>42</v>
      </c>
      <c r="D17" s="75" t="s">
        <v>43</v>
      </c>
      <c r="E17" s="75" t="s">
        <v>44</v>
      </c>
      <c r="F17" s="75" t="s">
        <v>79</v>
      </c>
      <c r="G17" s="75" t="s">
        <v>84</v>
      </c>
      <c r="H17" s="75" t="s">
        <v>118</v>
      </c>
      <c r="I17" s="79"/>
    </row>
    <row r="18" spans="1:9" ht="14.1" customHeight="1" x14ac:dyDescent="0.25">
      <c r="A18" s="126" t="s">
        <v>45</v>
      </c>
      <c r="B18" s="127">
        <v>2977</v>
      </c>
      <c r="C18" s="127">
        <v>2487</v>
      </c>
      <c r="D18" s="127">
        <v>1635</v>
      </c>
      <c r="E18" s="127">
        <v>1355</v>
      </c>
      <c r="F18" s="127">
        <v>1433</v>
      </c>
      <c r="G18" s="127">
        <v>1683</v>
      </c>
      <c r="H18" s="181">
        <f>IF(Tabla774146[[#This Row],[2017]]=0,0,(Tabla774146[[#This Row],[2018]]/Tabla774146[[#This Row],[2017]]-1)*100)</f>
        <v>17.445917655268662</v>
      </c>
      <c r="I18" s="79"/>
    </row>
    <row r="19" spans="1:9" ht="14.1" customHeight="1" x14ac:dyDescent="0.25">
      <c r="A19" s="126" t="s">
        <v>46</v>
      </c>
      <c r="B19" s="127">
        <v>6523</v>
      </c>
      <c r="C19" s="127">
        <v>4311</v>
      </c>
      <c r="D19" s="127">
        <v>1248</v>
      </c>
      <c r="E19" s="127">
        <v>942</v>
      </c>
      <c r="F19" s="127">
        <v>1271</v>
      </c>
      <c r="G19" s="127">
        <v>1876</v>
      </c>
      <c r="H19" s="181">
        <f>IF(Tabla774146[[#This Row],[2017]]=0,0,(Tabla774146[[#This Row],[2018]]/Tabla774146[[#This Row],[2017]]-1)*100)</f>
        <v>47.600314712824556</v>
      </c>
      <c r="I19" s="79"/>
    </row>
    <row r="20" spans="1:9" ht="14.1" customHeight="1" x14ac:dyDescent="0.25">
      <c r="A20" s="126" t="s">
        <v>47</v>
      </c>
      <c r="B20" s="127">
        <v>1114</v>
      </c>
      <c r="C20" s="127">
        <v>718</v>
      </c>
      <c r="D20" s="127">
        <v>164</v>
      </c>
      <c r="E20" s="127">
        <v>252</v>
      </c>
      <c r="F20" s="127">
        <v>331</v>
      </c>
      <c r="G20" s="127">
        <v>293</v>
      </c>
      <c r="H20" s="181">
        <f>IF(Tabla774146[[#This Row],[2017]]=0,0,(Tabla774146[[#This Row],[2018]]/Tabla774146[[#This Row],[2017]]-1)*100)</f>
        <v>-11.480362537764355</v>
      </c>
      <c r="I20" s="79"/>
    </row>
    <row r="21" spans="1:9" ht="14.1" customHeight="1" x14ac:dyDescent="0.25">
      <c r="A21" s="126" t="s">
        <v>48</v>
      </c>
      <c r="B21" s="127">
        <v>843</v>
      </c>
      <c r="C21" s="127">
        <v>1003</v>
      </c>
      <c r="D21" s="127">
        <v>115</v>
      </c>
      <c r="E21" s="127">
        <v>63</v>
      </c>
      <c r="F21" s="127">
        <v>19</v>
      </c>
      <c r="G21" s="127">
        <v>56</v>
      </c>
      <c r="H21" s="181">
        <f>IF(Tabla774146[[#This Row],[2017]]=0,0,(Tabla774146[[#This Row],[2018]]/Tabla774146[[#This Row],[2017]]-1)*100)</f>
        <v>194.73684210526315</v>
      </c>
      <c r="I21" s="79"/>
    </row>
    <row r="22" spans="1:9" ht="14.1" customHeight="1" x14ac:dyDescent="0.25">
      <c r="A22" s="126" t="s">
        <v>49</v>
      </c>
      <c r="B22" s="127">
        <v>2235</v>
      </c>
      <c r="C22" s="127">
        <v>1579</v>
      </c>
      <c r="D22" s="127">
        <v>884</v>
      </c>
      <c r="E22" s="127">
        <v>1312</v>
      </c>
      <c r="F22" s="127">
        <v>1722</v>
      </c>
      <c r="G22" s="127">
        <v>1033</v>
      </c>
      <c r="H22" s="181">
        <f>IF(Tabla774146[[#This Row],[2017]]=0,0,(Tabla774146[[#This Row],[2018]]/Tabla774146[[#This Row],[2017]]-1)*100)</f>
        <v>-40.01161440185831</v>
      </c>
      <c r="I22" s="79"/>
    </row>
    <row r="23" spans="1:9" ht="14.1" customHeight="1" x14ac:dyDescent="0.25">
      <c r="A23" s="126" t="s">
        <v>50</v>
      </c>
      <c r="B23" s="127">
        <v>6318</v>
      </c>
      <c r="C23" s="127">
        <v>4431</v>
      </c>
      <c r="D23" s="127">
        <v>1208</v>
      </c>
      <c r="E23" s="127">
        <v>621</v>
      </c>
      <c r="F23" s="127">
        <v>2154</v>
      </c>
      <c r="G23" s="127">
        <v>2856</v>
      </c>
      <c r="H23" s="181">
        <f>IF(Tabla774146[[#This Row],[2017]]=0,0,(Tabla774146[[#This Row],[2018]]/Tabla774146[[#This Row],[2017]]-1)*100)</f>
        <v>32.590529247910858</v>
      </c>
      <c r="I23" s="79"/>
    </row>
    <row r="24" spans="1:9" ht="14.1" customHeight="1" x14ac:dyDescent="0.25">
      <c r="A24" s="126" t="s">
        <v>51</v>
      </c>
      <c r="B24" s="127">
        <v>5467</v>
      </c>
      <c r="C24" s="127">
        <v>5091</v>
      </c>
      <c r="D24" s="127">
        <v>222</v>
      </c>
      <c r="E24" s="127">
        <v>416</v>
      </c>
      <c r="F24" s="127">
        <v>386</v>
      </c>
      <c r="G24" s="127">
        <v>857</v>
      </c>
      <c r="H24" s="181">
        <f>IF(Tabla774146[[#This Row],[2017]]=0,0,(Tabla774146[[#This Row],[2018]]/Tabla774146[[#This Row],[2017]]-1)*100)</f>
        <v>122.02072538860102</v>
      </c>
      <c r="I24" s="79"/>
    </row>
    <row r="25" spans="1:9" ht="14.1" customHeight="1" x14ac:dyDescent="0.25">
      <c r="A25" s="126" t="s">
        <v>52</v>
      </c>
      <c r="B25" s="127">
        <v>1549</v>
      </c>
      <c r="C25" s="127">
        <v>1361</v>
      </c>
      <c r="D25" s="127">
        <v>205</v>
      </c>
      <c r="E25" s="127">
        <v>58</v>
      </c>
      <c r="F25" s="127">
        <v>194</v>
      </c>
      <c r="G25" s="127">
        <v>619</v>
      </c>
      <c r="H25" s="181">
        <f>IF(Tabla774146[[#This Row],[2017]]=0,0,(Tabla774146[[#This Row],[2018]]/Tabla774146[[#This Row],[2017]]-1)*100)</f>
        <v>219.07216494845363</v>
      </c>
      <c r="I25" s="79"/>
    </row>
    <row r="26" spans="1:9" ht="14.1" customHeight="1" x14ac:dyDescent="0.25">
      <c r="A26" s="126" t="s">
        <v>53</v>
      </c>
      <c r="B26" s="127">
        <v>3737</v>
      </c>
      <c r="C26" s="127">
        <v>2127</v>
      </c>
      <c r="D26" s="127">
        <v>269</v>
      </c>
      <c r="E26" s="127">
        <v>265</v>
      </c>
      <c r="F26" s="127">
        <v>796</v>
      </c>
      <c r="G26" s="127">
        <v>1519</v>
      </c>
      <c r="H26" s="181">
        <f>IF(Tabla774146[[#This Row],[2017]]=0,0,(Tabla774146[[#This Row],[2018]]/Tabla774146[[#This Row],[2017]]-1)*100)</f>
        <v>90.829145728643226</v>
      </c>
      <c r="I26" s="79"/>
    </row>
    <row r="27" spans="1:9" ht="14.1" customHeight="1" x14ac:dyDescent="0.25">
      <c r="A27" s="126" t="s">
        <v>54</v>
      </c>
      <c r="B27" s="127">
        <v>9992</v>
      </c>
      <c r="C27" s="127">
        <v>7283</v>
      </c>
      <c r="D27" s="127">
        <v>8295</v>
      </c>
      <c r="E27" s="127">
        <v>2511</v>
      </c>
      <c r="F27" s="127">
        <v>2956</v>
      </c>
      <c r="G27" s="127">
        <v>2415</v>
      </c>
      <c r="H27" s="181">
        <f>IF(Tabla774146[[#This Row],[2017]]=0,0,(Tabla774146[[#This Row],[2018]]/Tabla774146[[#This Row],[2017]]-1)*100)</f>
        <v>-18.301759133964811</v>
      </c>
      <c r="I27" s="79"/>
    </row>
    <row r="28" spans="1:9" ht="14.1" customHeight="1" x14ac:dyDescent="0.25">
      <c r="A28" s="126" t="s">
        <v>55</v>
      </c>
      <c r="B28" s="127">
        <v>3525</v>
      </c>
      <c r="C28" s="127">
        <v>1536</v>
      </c>
      <c r="D28" s="127">
        <v>421</v>
      </c>
      <c r="E28" s="127">
        <v>494</v>
      </c>
      <c r="F28" s="127">
        <v>421</v>
      </c>
      <c r="G28" s="127">
        <v>1070</v>
      </c>
      <c r="H28" s="181">
        <f>IF(Tabla774146[[#This Row],[2017]]=0,0,(Tabla774146[[#This Row],[2018]]/Tabla774146[[#This Row],[2017]]-1)*100)</f>
        <v>154.15676959619952</v>
      </c>
      <c r="I28" s="79"/>
    </row>
    <row r="29" spans="1:9" ht="14.1" customHeight="1" x14ac:dyDescent="0.25">
      <c r="A29" s="126" t="s">
        <v>56</v>
      </c>
      <c r="B29" s="127">
        <v>904</v>
      </c>
      <c r="C29" s="127">
        <v>903</v>
      </c>
      <c r="D29" s="127">
        <v>3</v>
      </c>
      <c r="E29" s="127">
        <v>60</v>
      </c>
      <c r="F29" s="127">
        <v>0</v>
      </c>
      <c r="G29" s="127">
        <v>157</v>
      </c>
      <c r="H29" s="203">
        <v>100</v>
      </c>
      <c r="I29" s="79"/>
    </row>
    <row r="30" spans="1:9" ht="14.1" customHeight="1" x14ac:dyDescent="0.25">
      <c r="A30" s="126" t="s">
        <v>57</v>
      </c>
      <c r="B30" s="127">
        <v>13550</v>
      </c>
      <c r="C30" s="127">
        <v>12009</v>
      </c>
      <c r="D30" s="127">
        <v>3226</v>
      </c>
      <c r="E30" s="127">
        <v>3009</v>
      </c>
      <c r="F30" s="127">
        <v>4091</v>
      </c>
      <c r="G30" s="127">
        <v>4964</v>
      </c>
      <c r="H30" s="181">
        <f>IF(Tabla774146[[#This Row],[2017]]=0,0,(Tabla774146[[#This Row],[2018]]/Tabla774146[[#This Row],[2017]]-1)*100)</f>
        <v>21.339525788315818</v>
      </c>
      <c r="I30" s="79"/>
    </row>
    <row r="31" spans="1:9" ht="14.1" customHeight="1" x14ac:dyDescent="0.25">
      <c r="A31" s="126" t="s">
        <v>58</v>
      </c>
      <c r="B31" s="127">
        <v>6030</v>
      </c>
      <c r="C31" s="127">
        <v>9025</v>
      </c>
      <c r="D31" s="127">
        <v>8202</v>
      </c>
      <c r="E31" s="127">
        <v>2973</v>
      </c>
      <c r="F31" s="127">
        <v>4782</v>
      </c>
      <c r="G31" s="127">
        <v>1425</v>
      </c>
      <c r="H31" s="181">
        <f>IF(Tabla774146[[#This Row],[2017]]=0,0,(Tabla774146[[#This Row],[2018]]/Tabla774146[[#This Row],[2017]]-1)*100)</f>
        <v>-70.200752823086574</v>
      </c>
      <c r="I31" s="79"/>
    </row>
    <row r="32" spans="1:9" ht="14.1" customHeight="1" x14ac:dyDescent="0.25">
      <c r="A32" s="126" t="s">
        <v>59</v>
      </c>
      <c r="B32" s="127">
        <v>3156</v>
      </c>
      <c r="C32" s="127">
        <v>2985</v>
      </c>
      <c r="D32" s="127">
        <v>645</v>
      </c>
      <c r="E32" s="127">
        <v>1161</v>
      </c>
      <c r="F32" s="127">
        <v>928</v>
      </c>
      <c r="G32" s="127">
        <v>1372</v>
      </c>
      <c r="H32" s="181">
        <f>IF(Tabla774146[[#This Row],[2017]]=0,0,(Tabla774146[[#This Row],[2018]]/Tabla774146[[#This Row],[2017]]-1)*100)</f>
        <v>47.844827586206897</v>
      </c>
      <c r="I32" s="79"/>
    </row>
    <row r="33" spans="1:9" ht="14.1" customHeight="1" x14ac:dyDescent="0.25">
      <c r="A33" s="126" t="s">
        <v>60</v>
      </c>
      <c r="B33" s="127">
        <v>1057</v>
      </c>
      <c r="C33" s="127">
        <v>1106</v>
      </c>
      <c r="D33" s="127">
        <v>1026</v>
      </c>
      <c r="E33" s="127">
        <v>234</v>
      </c>
      <c r="F33" s="127">
        <v>206</v>
      </c>
      <c r="G33" s="127">
        <v>24</v>
      </c>
      <c r="H33" s="181">
        <f>IF(Tabla774146[[#This Row],[2017]]=0,0,(Tabla774146[[#This Row],[2018]]/Tabla774146[[#This Row],[2017]]-1)*100)</f>
        <v>-88.349514563106794</v>
      </c>
      <c r="I33" s="79"/>
    </row>
    <row r="34" spans="1:9" ht="14.1" customHeight="1" x14ac:dyDescent="0.25">
      <c r="A34" s="126" t="s">
        <v>61</v>
      </c>
      <c r="B34" s="127">
        <v>673</v>
      </c>
      <c r="C34" s="127">
        <v>651</v>
      </c>
      <c r="D34" s="127">
        <v>30</v>
      </c>
      <c r="E34" s="127">
        <v>315</v>
      </c>
      <c r="F34" s="127">
        <v>0</v>
      </c>
      <c r="G34" s="127">
        <v>20</v>
      </c>
      <c r="H34" s="203">
        <v>100</v>
      </c>
      <c r="I34" s="79"/>
    </row>
    <row r="35" spans="1:9" ht="14.1" customHeight="1" x14ac:dyDescent="0.25">
      <c r="A35" s="126" t="s">
        <v>62</v>
      </c>
      <c r="B35" s="127">
        <v>23055</v>
      </c>
      <c r="C35" s="127">
        <v>24859</v>
      </c>
      <c r="D35" s="127">
        <v>19798</v>
      </c>
      <c r="E35" s="127">
        <v>24486</v>
      </c>
      <c r="F35" s="127">
        <v>21687</v>
      </c>
      <c r="G35" s="127">
        <v>10867</v>
      </c>
      <c r="H35" s="181">
        <f>IF(Tabla774146[[#This Row],[2017]]=0,0,(Tabla774146[[#This Row],[2018]]/Tabla774146[[#This Row],[2017]]-1)*100)</f>
        <v>-49.891640153087103</v>
      </c>
      <c r="I35" s="79"/>
    </row>
    <row r="36" spans="1:9" ht="14.1" customHeight="1" x14ac:dyDescent="0.25">
      <c r="A36" s="126" t="s">
        <v>63</v>
      </c>
      <c r="B36" s="127">
        <v>2749</v>
      </c>
      <c r="C36" s="127">
        <v>2807</v>
      </c>
      <c r="D36" s="127">
        <v>1763</v>
      </c>
      <c r="E36" s="127">
        <v>2807</v>
      </c>
      <c r="F36" s="127">
        <v>2117</v>
      </c>
      <c r="G36" s="127">
        <v>1802</v>
      </c>
      <c r="H36" s="181">
        <f>IF(Tabla774146[[#This Row],[2017]]=0,0,(Tabla774146[[#This Row],[2018]]/Tabla774146[[#This Row],[2017]]-1)*100)</f>
        <v>-14.879546528105813</v>
      </c>
      <c r="I36" s="79"/>
    </row>
    <row r="37" spans="1:9" ht="14.1" customHeight="1" x14ac:dyDescent="0.25">
      <c r="A37" s="126" t="s">
        <v>64</v>
      </c>
      <c r="B37" s="127">
        <v>2447</v>
      </c>
      <c r="C37" s="127">
        <v>1621</v>
      </c>
      <c r="D37" s="127">
        <v>26</v>
      </c>
      <c r="E37" s="127">
        <v>52</v>
      </c>
      <c r="F37" s="127">
        <v>169</v>
      </c>
      <c r="G37" s="127">
        <v>186</v>
      </c>
      <c r="H37" s="181">
        <f>IF(Tabla774146[[#This Row],[2017]]=0,0,(Tabla774146[[#This Row],[2018]]/Tabla774146[[#This Row],[2017]]-1)*100)</f>
        <v>10.059171597633142</v>
      </c>
      <c r="I37" s="79"/>
    </row>
    <row r="38" spans="1:9" ht="14.1" customHeight="1" x14ac:dyDescent="0.25">
      <c r="A38" s="126" t="s">
        <v>65</v>
      </c>
      <c r="B38" s="127">
        <v>3926</v>
      </c>
      <c r="C38" s="127">
        <v>3458</v>
      </c>
      <c r="D38" s="127">
        <v>5</v>
      </c>
      <c r="E38" s="127">
        <v>0</v>
      </c>
      <c r="F38" s="127">
        <v>0</v>
      </c>
      <c r="G38" s="127">
        <v>311</v>
      </c>
      <c r="H38" s="203">
        <v>100</v>
      </c>
      <c r="I38" s="79"/>
    </row>
    <row r="39" spans="1:9" ht="14.1" customHeight="1" x14ac:dyDescent="0.25">
      <c r="A39" s="126" t="s">
        <v>66</v>
      </c>
      <c r="B39" s="127">
        <v>2402</v>
      </c>
      <c r="C39" s="127">
        <v>2337</v>
      </c>
      <c r="D39" s="127">
        <v>842</v>
      </c>
      <c r="E39" s="127">
        <v>572</v>
      </c>
      <c r="F39" s="127">
        <v>764</v>
      </c>
      <c r="G39" s="127">
        <v>320</v>
      </c>
      <c r="H39" s="181">
        <f>IF(Tabla774146[[#This Row],[2017]]=0,0,(Tabla774146[[#This Row],[2018]]/Tabla774146[[#This Row],[2017]]-1)*100)</f>
        <v>-58.1151832460733</v>
      </c>
      <c r="I39" s="79"/>
    </row>
    <row r="40" spans="1:9" ht="14.1" customHeight="1" x14ac:dyDescent="0.25">
      <c r="A40" s="126" t="s">
        <v>67</v>
      </c>
      <c r="B40" s="127">
        <v>3742</v>
      </c>
      <c r="C40" s="127">
        <v>2976</v>
      </c>
      <c r="D40" s="127">
        <v>248</v>
      </c>
      <c r="E40" s="127">
        <v>100</v>
      </c>
      <c r="F40" s="127">
        <v>5</v>
      </c>
      <c r="G40" s="127">
        <v>20</v>
      </c>
      <c r="H40" s="181">
        <f>IF(Tabla774146[[#This Row],[2017]]=0,0,(Tabla774146[[#This Row],[2018]]/Tabla774146[[#This Row],[2017]]-1)*100)</f>
        <v>300</v>
      </c>
      <c r="I40" s="79"/>
    </row>
    <row r="41" spans="1:9" ht="14.1" customHeight="1" x14ac:dyDescent="0.25">
      <c r="A41" s="126" t="s">
        <v>68</v>
      </c>
      <c r="B41" s="127">
        <v>5589</v>
      </c>
      <c r="C41" s="127">
        <v>5024</v>
      </c>
      <c r="D41" s="127">
        <v>2351</v>
      </c>
      <c r="E41" s="127">
        <v>2436</v>
      </c>
      <c r="F41" s="127">
        <v>3574</v>
      </c>
      <c r="G41" s="127">
        <v>2477</v>
      </c>
      <c r="H41" s="181">
        <f>IF(Tabla774146[[#This Row],[2017]]=0,0,(Tabla774146[[#This Row],[2018]]/Tabla774146[[#This Row],[2017]]-1)*100)</f>
        <v>-30.693900391717964</v>
      </c>
      <c r="I41" s="79"/>
    </row>
    <row r="42" spans="1:9" ht="14.1" customHeight="1" x14ac:dyDescent="0.25">
      <c r="A42" s="126" t="s">
        <v>69</v>
      </c>
      <c r="B42" s="127">
        <v>1130</v>
      </c>
      <c r="C42" s="127">
        <v>1113</v>
      </c>
      <c r="D42" s="127">
        <v>305</v>
      </c>
      <c r="E42" s="127">
        <v>330</v>
      </c>
      <c r="F42" s="127">
        <v>182</v>
      </c>
      <c r="G42" s="127">
        <v>0</v>
      </c>
      <c r="H42" s="181">
        <f>IF(Tabla774146[[#This Row],[2017]]=0,0,(Tabla774146[[#This Row],[2018]]/Tabla774146[[#This Row],[2017]]-1)*100)</f>
        <v>-100</v>
      </c>
      <c r="I42" s="79"/>
    </row>
    <row r="43" spans="1:9" ht="14.1" customHeight="1" x14ac:dyDescent="0.25">
      <c r="A43" s="126" t="s">
        <v>70</v>
      </c>
      <c r="B43" s="127">
        <v>4525</v>
      </c>
      <c r="C43" s="127">
        <v>8054</v>
      </c>
      <c r="D43" s="127">
        <v>1932</v>
      </c>
      <c r="E43" s="127">
        <v>1007</v>
      </c>
      <c r="F43" s="127">
        <v>1684</v>
      </c>
      <c r="G43" s="127">
        <v>303</v>
      </c>
      <c r="H43" s="181">
        <f>IF(Tabla774146[[#This Row],[2017]]=0,0,(Tabla774146[[#This Row],[2018]]/Tabla774146[[#This Row],[2017]]-1)*100)</f>
        <v>-82.007125890736347</v>
      </c>
      <c r="I43" s="79"/>
    </row>
    <row r="44" spans="1:9" ht="14.1" customHeight="1" x14ac:dyDescent="0.25">
      <c r="A44" s="126" t="s">
        <v>71</v>
      </c>
      <c r="B44" s="127">
        <v>266</v>
      </c>
      <c r="C44" s="127">
        <v>181</v>
      </c>
      <c r="D44" s="127">
        <v>0</v>
      </c>
      <c r="E44" s="127">
        <v>0</v>
      </c>
      <c r="F44" s="127">
        <v>69</v>
      </c>
      <c r="G44" s="127">
        <v>14</v>
      </c>
      <c r="H44" s="181">
        <f>IF(Tabla774146[[#This Row],[2017]]=0,0,(Tabla774146[[#This Row],[2018]]/Tabla774146[[#This Row],[2017]]-1)*100)</f>
        <v>-79.710144927536234</v>
      </c>
      <c r="I44" s="79"/>
    </row>
    <row r="45" spans="1:9" ht="14.1" customHeight="1" x14ac:dyDescent="0.25">
      <c r="A45" s="126" t="s">
        <v>72</v>
      </c>
      <c r="B45" s="127">
        <v>4793</v>
      </c>
      <c r="C45" s="127">
        <v>5821</v>
      </c>
      <c r="D45" s="127">
        <v>1266</v>
      </c>
      <c r="E45" s="127">
        <v>2124</v>
      </c>
      <c r="F45" s="127">
        <v>2244</v>
      </c>
      <c r="G45" s="127">
        <v>4234</v>
      </c>
      <c r="H45" s="181">
        <f>IF(Tabla774146[[#This Row],[2017]]=0,0,(Tabla774146[[#This Row],[2018]]/Tabla774146[[#This Row],[2017]]-1)*100)</f>
        <v>88.680926916221026</v>
      </c>
      <c r="I45" s="79"/>
    </row>
    <row r="46" spans="1:9" ht="14.1" customHeight="1" x14ac:dyDescent="0.25">
      <c r="A46" s="126" t="s">
        <v>73</v>
      </c>
      <c r="B46" s="127">
        <v>4616</v>
      </c>
      <c r="C46" s="127">
        <v>4745</v>
      </c>
      <c r="D46" s="127">
        <v>1334</v>
      </c>
      <c r="E46" s="127">
        <v>1604</v>
      </c>
      <c r="F46" s="127">
        <v>2453</v>
      </c>
      <c r="G46" s="127">
        <v>2102</v>
      </c>
      <c r="H46" s="181">
        <f>IF(Tabla774146[[#This Row],[2017]]=0,0,(Tabla774146[[#This Row],[2018]]/Tabla774146[[#This Row],[2017]]-1)*100)</f>
        <v>-14.309009376273952</v>
      </c>
      <c r="I46" s="79"/>
    </row>
    <row r="47" spans="1:9" ht="14.1" customHeight="1" x14ac:dyDescent="0.25">
      <c r="A47" s="126" t="s">
        <v>74</v>
      </c>
      <c r="B47" s="127">
        <v>1017</v>
      </c>
      <c r="C47" s="127">
        <v>1535</v>
      </c>
      <c r="D47" s="127">
        <v>677</v>
      </c>
      <c r="E47" s="127">
        <v>73</v>
      </c>
      <c r="F47" s="127">
        <v>348</v>
      </c>
      <c r="G47" s="127">
        <v>570</v>
      </c>
      <c r="H47" s="181">
        <f>IF(Tabla774146[[#This Row],[2017]]=0,0,(Tabla774146[[#This Row],[2018]]/Tabla774146[[#This Row],[2017]]-1)*100)</f>
        <v>63.793103448275865</v>
      </c>
      <c r="I47" s="79"/>
    </row>
    <row r="48" spans="1:9" ht="13.5" customHeight="1" x14ac:dyDescent="0.25">
      <c r="A48" s="129" t="s">
        <v>75</v>
      </c>
      <c r="B48" s="130">
        <f>SUBTOTAL(109,B18:B47)</f>
        <v>129907</v>
      </c>
      <c r="C48" s="130">
        <f t="shared" ref="C48:G48" si="0">SUBTOTAL(109,C18:C47)</f>
        <v>123137</v>
      </c>
      <c r="D48" s="130">
        <f t="shared" si="0"/>
        <v>58345</v>
      </c>
      <c r="E48" s="130">
        <f t="shared" si="0"/>
        <v>51632</v>
      </c>
      <c r="F48" s="130">
        <f t="shared" si="0"/>
        <v>56986</v>
      </c>
      <c r="G48" s="130">
        <f t="shared" si="0"/>
        <v>45445</v>
      </c>
      <c r="H48" s="182">
        <f>IF(Tabla774146[[#This Row],[2017]]=0,0,(Tabla774146[[#This Row],[2018]]/Tabla774146[[#This Row],[2017]]-1)*100)</f>
        <v>-20.252342680658408</v>
      </c>
      <c r="I48" s="79"/>
    </row>
    <row r="49" spans="1:9" x14ac:dyDescent="0.25">
      <c r="A49" s="126" t="s">
        <v>36</v>
      </c>
      <c r="B49" s="127">
        <v>7030</v>
      </c>
      <c r="C49" s="127">
        <v>3923</v>
      </c>
      <c r="D49" s="127">
        <v>1350</v>
      </c>
      <c r="E49" s="127">
        <v>2275</v>
      </c>
      <c r="F49" s="127">
        <v>717</v>
      </c>
      <c r="G49" s="127">
        <v>1195</v>
      </c>
      <c r="H49" s="181">
        <f>IF(Tabla774146[[#This Row],[2017]]=0,0,(Tabla774146[[#This Row],[2018]]/Tabla774146[[#This Row],[2017]]-1)*100)</f>
        <v>66.666666666666671</v>
      </c>
      <c r="I49" s="79"/>
    </row>
    <row r="50" spans="1:9" x14ac:dyDescent="0.25">
      <c r="A50" s="126" t="s">
        <v>37</v>
      </c>
      <c r="B50" s="127">
        <v>1165</v>
      </c>
      <c r="C50" s="127">
        <v>757</v>
      </c>
      <c r="D50" s="127">
        <v>936</v>
      </c>
      <c r="E50" s="127">
        <v>359</v>
      </c>
      <c r="F50" s="127">
        <v>514</v>
      </c>
      <c r="G50" s="127">
        <v>804</v>
      </c>
      <c r="H50" s="181">
        <f>IF(Tabla774146[[#This Row],[2017]]=0,0,(Tabla774146[[#This Row],[2018]]/Tabla774146[[#This Row],[2017]]-1)*100)</f>
        <v>56.420233463035018</v>
      </c>
      <c r="I50" s="79"/>
    </row>
    <row r="51" spans="1:9" x14ac:dyDescent="0.25">
      <c r="A51" s="66" t="s">
        <v>76</v>
      </c>
      <c r="B51" s="132">
        <f>SUBTOTAL(109,B49:B50)</f>
        <v>8195</v>
      </c>
      <c r="C51" s="132">
        <f t="shared" ref="C51:G51" si="1">SUBTOTAL(109,C49:C50)</f>
        <v>4680</v>
      </c>
      <c r="D51" s="132">
        <f t="shared" si="1"/>
        <v>2286</v>
      </c>
      <c r="E51" s="132">
        <f t="shared" si="1"/>
        <v>2634</v>
      </c>
      <c r="F51" s="132">
        <f t="shared" si="1"/>
        <v>1231</v>
      </c>
      <c r="G51" s="132">
        <f t="shared" si="1"/>
        <v>1999</v>
      </c>
      <c r="H51" s="182">
        <f>IF(Tabla774146[[#This Row],[2017]]=0,0,(Tabla774146[[#This Row],[2018]]/Tabla774146[[#This Row],[2017]]-1)*100)</f>
        <v>62.388302193338752</v>
      </c>
      <c r="I51" s="79"/>
    </row>
    <row r="52" spans="1:9" ht="18" customHeight="1" x14ac:dyDescent="0.25">
      <c r="A52" s="107" t="s">
        <v>38</v>
      </c>
      <c r="B52" s="80"/>
      <c r="C52" s="80"/>
      <c r="D52" s="80"/>
      <c r="E52" s="80"/>
      <c r="F52" s="80"/>
      <c r="G52" s="80"/>
      <c r="H52" s="81"/>
    </row>
    <row r="53" spans="1:9" ht="15.75" x14ac:dyDescent="0.25">
      <c r="A53" s="70"/>
      <c r="B53" s="70"/>
      <c r="C53" s="70"/>
      <c r="D53" s="70"/>
      <c r="E53" s="70"/>
      <c r="F53" s="70"/>
      <c r="G53" s="82"/>
      <c r="H53" s="70"/>
    </row>
    <row r="54" spans="1:9" ht="15.75" x14ac:dyDescent="0.25">
      <c r="A54" s="70"/>
      <c r="B54" s="70"/>
      <c r="C54" s="70"/>
      <c r="D54" s="70"/>
      <c r="E54" s="70"/>
      <c r="F54" s="70"/>
      <c r="G54" s="70"/>
      <c r="H54" s="70"/>
    </row>
    <row r="55" spans="1:9" ht="15.75" x14ac:dyDescent="0.25">
      <c r="A55" s="70"/>
      <c r="B55" s="70"/>
      <c r="C55" s="70"/>
      <c r="D55" s="70"/>
      <c r="E55" s="70"/>
      <c r="F55" s="70"/>
      <c r="G55" s="70"/>
      <c r="H55" s="70"/>
    </row>
    <row r="56" spans="1:9" ht="15.75" x14ac:dyDescent="0.25">
      <c r="A56" s="70"/>
      <c r="B56" s="70"/>
      <c r="C56" s="70"/>
      <c r="D56" s="70"/>
      <c r="E56" s="70"/>
      <c r="F56" s="70"/>
      <c r="G56" s="70"/>
      <c r="H56" s="70"/>
    </row>
    <row r="57" spans="1:9" ht="15.75" x14ac:dyDescent="0.25">
      <c r="A57" s="70"/>
      <c r="B57" s="70"/>
      <c r="C57" s="70"/>
      <c r="D57" s="70"/>
      <c r="E57" s="70"/>
      <c r="F57" s="70"/>
      <c r="G57" s="70"/>
      <c r="H57" s="70"/>
    </row>
    <row r="58" spans="1:9" ht="15.75" x14ac:dyDescent="0.25">
      <c r="A58" s="70"/>
      <c r="B58" s="70"/>
      <c r="C58" s="70"/>
      <c r="D58" s="70"/>
      <c r="E58" s="70"/>
      <c r="F58" s="70"/>
      <c r="G58" s="70"/>
      <c r="H58" s="70"/>
    </row>
    <row r="59" spans="1:9" ht="15.75" x14ac:dyDescent="0.25">
      <c r="A59" s="70"/>
      <c r="B59" s="70"/>
      <c r="C59" s="70"/>
      <c r="D59" s="70"/>
      <c r="E59" s="70"/>
      <c r="F59" s="70"/>
      <c r="G59" s="70"/>
      <c r="H59" s="70"/>
    </row>
    <row r="60" spans="1:9" ht="15.75" x14ac:dyDescent="0.25">
      <c r="A60" s="70"/>
      <c r="B60" s="70"/>
      <c r="C60" s="70"/>
      <c r="D60" s="70"/>
      <c r="E60" s="70"/>
      <c r="F60" s="70"/>
      <c r="G60" s="70"/>
      <c r="H60" s="70"/>
    </row>
    <row r="61" spans="1:9" ht="15.75" x14ac:dyDescent="0.25">
      <c r="A61" s="70"/>
      <c r="B61" s="70"/>
      <c r="C61" s="70"/>
      <c r="D61" s="70"/>
      <c r="E61" s="70"/>
      <c r="F61" s="70"/>
      <c r="G61" s="70"/>
      <c r="H61" s="70"/>
    </row>
    <row r="62" spans="1:9" ht="15.75" x14ac:dyDescent="0.25">
      <c r="A62" s="70"/>
      <c r="B62" s="70"/>
      <c r="C62" s="70"/>
      <c r="D62" s="70"/>
      <c r="E62" s="70"/>
      <c r="F62" s="70"/>
      <c r="G62" s="70"/>
      <c r="H62" s="70"/>
    </row>
    <row r="63" spans="1:9" ht="15.75" x14ac:dyDescent="0.25">
      <c r="A63" s="70"/>
      <c r="B63" s="70"/>
      <c r="C63" s="70"/>
      <c r="D63" s="70"/>
      <c r="E63" s="70"/>
      <c r="F63" s="70"/>
      <c r="G63" s="70"/>
      <c r="H63" s="70"/>
    </row>
    <row r="64" spans="1:9" ht="15.75" x14ac:dyDescent="0.25">
      <c r="A64" s="70"/>
      <c r="B64" s="70"/>
      <c r="C64" s="70"/>
      <c r="D64" s="70"/>
      <c r="E64" s="70"/>
      <c r="F64" s="70"/>
      <c r="G64" s="70"/>
      <c r="H64" s="70"/>
    </row>
    <row r="65" spans="1:8" ht="15.75" x14ac:dyDescent="0.25">
      <c r="A65" s="70"/>
      <c r="B65" s="70"/>
      <c r="C65" s="70"/>
      <c r="D65" s="70"/>
      <c r="E65" s="70"/>
      <c r="F65" s="70"/>
      <c r="G65" s="70"/>
      <c r="H65" s="70"/>
    </row>
    <row r="66" spans="1:8" ht="15.75" x14ac:dyDescent="0.25">
      <c r="A66" s="70"/>
      <c r="B66" s="70"/>
      <c r="C66" s="70"/>
      <c r="D66" s="70"/>
      <c r="E66" s="70"/>
      <c r="F66" s="70"/>
      <c r="G66" s="70"/>
      <c r="H66" s="70"/>
    </row>
    <row r="67" spans="1:8" ht="15.75" x14ac:dyDescent="0.25">
      <c r="A67" s="70"/>
      <c r="B67" s="70"/>
      <c r="C67" s="70"/>
      <c r="D67" s="70"/>
      <c r="E67" s="70"/>
      <c r="F67" s="70"/>
      <c r="G67" s="70"/>
      <c r="H67" s="70"/>
    </row>
    <row r="68" spans="1:8" ht="15.75" x14ac:dyDescent="0.25">
      <c r="A68" s="70"/>
      <c r="B68" s="70"/>
      <c r="C68" s="70"/>
      <c r="D68" s="70"/>
      <c r="E68" s="70"/>
      <c r="F68" s="70"/>
      <c r="G68" s="70"/>
      <c r="H68" s="70"/>
    </row>
    <row r="69" spans="1:8" ht="15.75" x14ac:dyDescent="0.25">
      <c r="A69" s="70"/>
      <c r="B69" s="70"/>
      <c r="C69" s="70"/>
      <c r="D69" s="70"/>
      <c r="E69" s="70"/>
      <c r="F69" s="70"/>
      <c r="G69" s="70"/>
      <c r="H69" s="70"/>
    </row>
    <row r="70" spans="1:8" ht="15.75" x14ac:dyDescent="0.25">
      <c r="A70" s="70"/>
      <c r="B70" s="70"/>
      <c r="C70" s="70"/>
      <c r="D70" s="70"/>
      <c r="E70" s="70"/>
      <c r="F70" s="70"/>
      <c r="G70" s="70"/>
      <c r="H70" s="70"/>
    </row>
    <row r="71" spans="1:8" ht="15.75" x14ac:dyDescent="0.25">
      <c r="A71" s="70"/>
      <c r="B71" s="70"/>
      <c r="C71" s="70"/>
      <c r="D71" s="70"/>
      <c r="E71" s="70"/>
      <c r="F71" s="70"/>
      <c r="G71" s="70"/>
      <c r="H71" s="70"/>
    </row>
    <row r="72" spans="1:8" ht="15.75" x14ac:dyDescent="0.25">
      <c r="A72" s="70"/>
      <c r="B72" s="70"/>
      <c r="C72" s="70"/>
      <c r="D72" s="70"/>
      <c r="E72" s="70"/>
      <c r="F72" s="70"/>
      <c r="G72" s="70"/>
      <c r="H72" s="70"/>
    </row>
    <row r="73" spans="1:8" ht="15.75" x14ac:dyDescent="0.25">
      <c r="A73" s="70"/>
      <c r="B73" s="70"/>
      <c r="C73" s="70"/>
      <c r="D73" s="70"/>
      <c r="E73" s="70"/>
      <c r="F73" s="70"/>
      <c r="G73" s="70"/>
      <c r="H73" s="70"/>
    </row>
    <row r="74" spans="1:8" ht="15.75" x14ac:dyDescent="0.25">
      <c r="A74" s="70"/>
      <c r="B74" s="70"/>
      <c r="C74" s="70"/>
      <c r="D74" s="70"/>
      <c r="E74" s="70"/>
      <c r="F74" s="70"/>
      <c r="G74" s="70"/>
      <c r="H74" s="70"/>
    </row>
    <row r="75" spans="1:8" ht="15.75" x14ac:dyDescent="0.25">
      <c r="A75" s="70"/>
      <c r="B75" s="70"/>
      <c r="C75" s="70"/>
      <c r="D75" s="70"/>
      <c r="E75" s="70"/>
      <c r="F75" s="70"/>
      <c r="G75" s="70"/>
      <c r="H75" s="70"/>
    </row>
    <row r="76" spans="1:8" ht="15.75" x14ac:dyDescent="0.25">
      <c r="A76" s="70"/>
      <c r="B76" s="70"/>
      <c r="C76" s="70"/>
      <c r="D76" s="70"/>
      <c r="E76" s="70"/>
      <c r="F76" s="70"/>
      <c r="G76" s="70"/>
      <c r="H76" s="70"/>
    </row>
    <row r="77" spans="1:8" ht="15.75" x14ac:dyDescent="0.25">
      <c r="A77" s="70"/>
      <c r="B77" s="70"/>
      <c r="C77" s="70"/>
      <c r="D77" s="70"/>
      <c r="E77" s="70"/>
      <c r="F77" s="70"/>
      <c r="G77" s="70"/>
      <c r="H77" s="70"/>
    </row>
    <row r="78" spans="1:8" ht="15.75" x14ac:dyDescent="0.25">
      <c r="A78" s="70"/>
      <c r="B78" s="70"/>
      <c r="C78" s="70"/>
      <c r="D78" s="70"/>
      <c r="E78" s="70"/>
      <c r="F78" s="70"/>
      <c r="G78" s="70"/>
      <c r="H78" s="70"/>
    </row>
    <row r="79" spans="1:8" ht="15.75" x14ac:dyDescent="0.25">
      <c r="A79" s="70"/>
      <c r="B79" s="70"/>
      <c r="C79" s="70"/>
      <c r="D79" s="70"/>
      <c r="E79" s="70"/>
      <c r="F79" s="70"/>
      <c r="G79" s="70"/>
      <c r="H79" s="70"/>
    </row>
    <row r="80" spans="1:8" ht="15.75" x14ac:dyDescent="0.25">
      <c r="A80" s="70"/>
      <c r="B80" s="70"/>
      <c r="C80" s="70"/>
      <c r="D80" s="70"/>
      <c r="E80" s="70"/>
      <c r="F80" s="70"/>
      <c r="G80" s="70"/>
      <c r="H80" s="70"/>
    </row>
    <row r="81" spans="1:8" ht="15.75" x14ac:dyDescent="0.25">
      <c r="A81" s="70"/>
      <c r="B81" s="70"/>
      <c r="C81" s="70"/>
      <c r="D81" s="70"/>
      <c r="E81" s="70"/>
      <c r="F81" s="70"/>
      <c r="G81" s="70"/>
      <c r="H81" s="70"/>
    </row>
    <row r="82" spans="1:8" ht="15.75" x14ac:dyDescent="0.25">
      <c r="A82" s="70"/>
      <c r="B82" s="70"/>
      <c r="C82" s="70"/>
      <c r="D82" s="70"/>
      <c r="E82" s="70"/>
      <c r="F82" s="70"/>
      <c r="G82" s="70"/>
      <c r="H82" s="70"/>
    </row>
    <row r="83" spans="1:8" ht="15.75" x14ac:dyDescent="0.25">
      <c r="A83" s="70"/>
      <c r="B83" s="70"/>
      <c r="C83" s="70"/>
      <c r="D83" s="70"/>
      <c r="E83" s="70"/>
      <c r="F83" s="70"/>
      <c r="G83" s="70"/>
      <c r="H83" s="70"/>
    </row>
    <row r="84" spans="1:8" ht="15.75" x14ac:dyDescent="0.25">
      <c r="A84" s="70"/>
      <c r="B84" s="70"/>
      <c r="C84" s="70"/>
      <c r="D84" s="70"/>
      <c r="E84" s="70"/>
      <c r="F84" s="70"/>
      <c r="G84" s="70"/>
      <c r="H84" s="70"/>
    </row>
    <row r="85" spans="1:8" ht="15.75" x14ac:dyDescent="0.25">
      <c r="A85" s="70"/>
      <c r="B85" s="70"/>
      <c r="C85" s="70"/>
      <c r="D85" s="70"/>
      <c r="E85" s="70"/>
      <c r="F85" s="70"/>
      <c r="G85" s="70"/>
      <c r="H85" s="70"/>
    </row>
    <row r="86" spans="1:8" ht="15.75" x14ac:dyDescent="0.25">
      <c r="A86" s="70"/>
      <c r="B86" s="70"/>
      <c r="C86" s="70"/>
      <c r="D86" s="70"/>
      <c r="E86" s="70"/>
      <c r="F86" s="70"/>
      <c r="G86" s="70"/>
      <c r="H86" s="70"/>
    </row>
    <row r="87" spans="1:8" ht="15.75" x14ac:dyDescent="0.25">
      <c r="A87" s="70"/>
      <c r="B87" s="70"/>
      <c r="C87" s="70"/>
      <c r="D87" s="70"/>
      <c r="E87" s="70"/>
      <c r="F87" s="70"/>
      <c r="G87" s="70"/>
      <c r="H87" s="70"/>
    </row>
    <row r="88" spans="1:8" ht="15.75" x14ac:dyDescent="0.25">
      <c r="A88" s="70"/>
      <c r="B88" s="70"/>
      <c r="C88" s="70"/>
      <c r="D88" s="70"/>
      <c r="E88" s="70"/>
      <c r="F88" s="70"/>
      <c r="G88" s="70"/>
      <c r="H88" s="70"/>
    </row>
    <row r="89" spans="1:8" ht="15.75" x14ac:dyDescent="0.25">
      <c r="A89" s="70"/>
      <c r="B89" s="70"/>
      <c r="C89" s="70"/>
      <c r="D89" s="70"/>
      <c r="E89" s="70"/>
      <c r="F89" s="70"/>
      <c r="G89" s="70"/>
      <c r="H89" s="70"/>
    </row>
    <row r="90" spans="1:8" ht="15.75" x14ac:dyDescent="0.25">
      <c r="A90" s="70"/>
      <c r="B90" s="70"/>
      <c r="C90" s="70"/>
      <c r="D90" s="70"/>
      <c r="E90" s="70"/>
      <c r="F90" s="70"/>
      <c r="G90" s="70"/>
      <c r="H90" s="70"/>
    </row>
    <row r="91" spans="1:8" ht="15.75" x14ac:dyDescent="0.25">
      <c r="A91" s="70"/>
      <c r="B91" s="70"/>
      <c r="C91" s="70"/>
      <c r="D91" s="70"/>
      <c r="E91" s="70"/>
      <c r="F91" s="70"/>
      <c r="G91" s="70"/>
      <c r="H91" s="70"/>
    </row>
    <row r="92" spans="1:8" ht="15.75" x14ac:dyDescent="0.25">
      <c r="A92" s="70"/>
      <c r="B92" s="70"/>
      <c r="C92" s="70"/>
      <c r="D92" s="70"/>
      <c r="E92" s="70"/>
      <c r="F92" s="70"/>
      <c r="G92" s="70"/>
      <c r="H92" s="70"/>
    </row>
    <row r="93" spans="1:8" ht="15.75" x14ac:dyDescent="0.25">
      <c r="A93" s="70"/>
      <c r="B93" s="70"/>
      <c r="C93" s="70"/>
      <c r="D93" s="70"/>
      <c r="E93" s="70"/>
      <c r="F93" s="70"/>
      <c r="G93" s="70"/>
      <c r="H93" s="70"/>
    </row>
    <row r="94" spans="1:8" ht="15.75" x14ac:dyDescent="0.25">
      <c r="A94" s="70"/>
      <c r="B94" s="70"/>
      <c r="C94" s="70"/>
      <c r="D94" s="70"/>
      <c r="E94" s="70"/>
      <c r="F94" s="70"/>
      <c r="G94" s="70"/>
      <c r="H94" s="70"/>
    </row>
    <row r="95" spans="1:8" ht="15.75" x14ac:dyDescent="0.25">
      <c r="A95" s="70"/>
      <c r="B95" s="70"/>
      <c r="C95" s="70"/>
      <c r="D95" s="70"/>
      <c r="E95" s="70"/>
      <c r="F95" s="70"/>
      <c r="G95" s="70"/>
      <c r="H95" s="70"/>
    </row>
    <row r="96" spans="1:8" ht="15.75" x14ac:dyDescent="0.25">
      <c r="A96" s="70"/>
      <c r="B96" s="70"/>
      <c r="C96" s="70"/>
      <c r="D96" s="70"/>
      <c r="E96" s="70"/>
      <c r="F96" s="70"/>
      <c r="G96" s="70"/>
      <c r="H96" s="70"/>
    </row>
    <row r="97" spans="1:8" ht="15.75" x14ac:dyDescent="0.25">
      <c r="A97" s="70"/>
      <c r="B97" s="70"/>
      <c r="C97" s="70"/>
      <c r="D97" s="70"/>
      <c r="E97" s="70"/>
      <c r="F97" s="70"/>
      <c r="G97" s="70"/>
      <c r="H97" s="70"/>
    </row>
    <row r="98" spans="1:8" ht="15.75" x14ac:dyDescent="0.25">
      <c r="A98" s="70"/>
      <c r="B98" s="70"/>
      <c r="C98" s="70"/>
      <c r="D98" s="70"/>
      <c r="E98" s="70"/>
      <c r="F98" s="70"/>
      <c r="G98" s="70"/>
      <c r="H98" s="70"/>
    </row>
    <row r="99" spans="1:8" ht="15.75" x14ac:dyDescent="0.25">
      <c r="A99" s="70"/>
      <c r="B99" s="70"/>
      <c r="C99" s="70"/>
      <c r="D99" s="70"/>
      <c r="E99" s="70"/>
      <c r="F99" s="70"/>
      <c r="G99" s="70"/>
      <c r="H99" s="70"/>
    </row>
    <row r="100" spans="1:8" ht="15.75" x14ac:dyDescent="0.25">
      <c r="A100" s="70"/>
      <c r="B100" s="70"/>
      <c r="C100" s="70"/>
      <c r="D100" s="70"/>
      <c r="E100" s="70"/>
      <c r="F100" s="70"/>
      <c r="G100" s="70"/>
      <c r="H100" s="70"/>
    </row>
    <row r="101" spans="1:8" ht="15.75" x14ac:dyDescent="0.25">
      <c r="A101" s="70"/>
      <c r="B101" s="70"/>
      <c r="C101" s="70"/>
      <c r="D101" s="70"/>
      <c r="E101" s="70"/>
      <c r="F101" s="70"/>
      <c r="G101" s="70"/>
      <c r="H101" s="70"/>
    </row>
    <row r="102" spans="1:8" ht="15.75" x14ac:dyDescent="0.25">
      <c r="A102" s="70"/>
      <c r="B102" s="70"/>
      <c r="C102" s="70"/>
      <c r="D102" s="70"/>
      <c r="E102" s="70"/>
      <c r="F102" s="70"/>
      <c r="G102" s="70"/>
      <c r="H102" s="70"/>
    </row>
    <row r="103" spans="1:8" ht="15.75" x14ac:dyDescent="0.25">
      <c r="A103" s="70"/>
      <c r="B103" s="70"/>
      <c r="C103" s="70"/>
      <c r="D103" s="70"/>
      <c r="E103" s="70"/>
      <c r="F103" s="70"/>
      <c r="G103" s="70"/>
      <c r="H103" s="70"/>
    </row>
    <row r="104" spans="1:8" ht="15.75" x14ac:dyDescent="0.25">
      <c r="A104" s="70"/>
      <c r="B104" s="70"/>
      <c r="C104" s="70"/>
      <c r="D104" s="70"/>
      <c r="E104" s="70"/>
      <c r="F104" s="70"/>
      <c r="G104" s="70"/>
      <c r="H104" s="70"/>
    </row>
    <row r="105" spans="1:8" ht="15.75" x14ac:dyDescent="0.25">
      <c r="A105" s="70"/>
      <c r="B105" s="70"/>
      <c r="C105" s="70"/>
      <c r="D105" s="70"/>
      <c r="E105" s="70"/>
      <c r="F105" s="70"/>
      <c r="G105" s="70"/>
      <c r="H105" s="70"/>
    </row>
    <row r="106" spans="1:8" ht="15.75" x14ac:dyDescent="0.25">
      <c r="A106" s="70"/>
      <c r="B106" s="70"/>
      <c r="C106" s="70"/>
      <c r="D106" s="70"/>
      <c r="E106" s="70"/>
      <c r="F106" s="70"/>
      <c r="G106" s="70"/>
      <c r="H106" s="70"/>
    </row>
    <row r="107" spans="1:8" ht="15.75" x14ac:dyDescent="0.25">
      <c r="A107" s="70"/>
      <c r="B107" s="70"/>
      <c r="C107" s="70"/>
      <c r="D107" s="70"/>
      <c r="E107" s="70"/>
      <c r="F107" s="70"/>
      <c r="G107" s="70"/>
      <c r="H107" s="70"/>
    </row>
    <row r="108" spans="1:8" ht="15.75" x14ac:dyDescent="0.25">
      <c r="A108" s="70"/>
      <c r="B108" s="70"/>
      <c r="C108" s="70"/>
      <c r="D108" s="70"/>
      <c r="E108" s="70"/>
      <c r="F108" s="70"/>
      <c r="G108" s="70"/>
      <c r="H108" s="70"/>
    </row>
    <row r="109" spans="1:8" ht="15.75" x14ac:dyDescent="0.25">
      <c r="A109" s="70"/>
      <c r="B109" s="70"/>
      <c r="C109" s="70"/>
      <c r="D109" s="70"/>
      <c r="E109" s="70"/>
      <c r="F109" s="70"/>
      <c r="G109" s="70"/>
      <c r="H109" s="70"/>
    </row>
    <row r="110" spans="1:8" ht="15.75" x14ac:dyDescent="0.25">
      <c r="A110" s="70"/>
      <c r="B110" s="70"/>
      <c r="C110" s="70"/>
      <c r="D110" s="70"/>
      <c r="E110" s="70"/>
      <c r="F110" s="70"/>
      <c r="G110" s="70"/>
      <c r="H110" s="70"/>
    </row>
    <row r="111" spans="1:8" ht="15.75" x14ac:dyDescent="0.25">
      <c r="A111" s="70"/>
      <c r="B111" s="70"/>
      <c r="C111" s="70"/>
      <c r="D111" s="70"/>
      <c r="E111" s="70"/>
      <c r="F111" s="70"/>
      <c r="G111" s="70"/>
      <c r="H111" s="70"/>
    </row>
    <row r="112" spans="1:8" ht="15.75" x14ac:dyDescent="0.25">
      <c r="A112" s="70"/>
      <c r="B112" s="70"/>
      <c r="C112" s="70"/>
      <c r="D112" s="70"/>
      <c r="E112" s="70"/>
      <c r="F112" s="70"/>
      <c r="G112" s="70"/>
      <c r="H112" s="70"/>
    </row>
    <row r="113" spans="1:8" ht="15.75" x14ac:dyDescent="0.25">
      <c r="A113" s="70"/>
      <c r="B113" s="70"/>
      <c r="C113" s="70"/>
      <c r="D113" s="70"/>
      <c r="E113" s="70"/>
      <c r="F113" s="70"/>
      <c r="G113" s="70"/>
      <c r="H113" s="70"/>
    </row>
    <row r="114" spans="1:8" ht="15.75" x14ac:dyDescent="0.25">
      <c r="A114" s="70"/>
      <c r="B114" s="70"/>
      <c r="C114" s="70"/>
      <c r="D114" s="70"/>
      <c r="E114" s="70"/>
      <c r="F114" s="70"/>
      <c r="G114" s="70"/>
      <c r="H114" s="70"/>
    </row>
    <row r="115" spans="1:8" ht="15.75" x14ac:dyDescent="0.25">
      <c r="A115" s="70"/>
      <c r="B115" s="70"/>
      <c r="C115" s="70"/>
      <c r="D115" s="70"/>
      <c r="E115" s="70"/>
      <c r="F115" s="70"/>
      <c r="G115" s="70"/>
      <c r="H115" s="70"/>
    </row>
    <row r="116" spans="1:8" ht="15.75" x14ac:dyDescent="0.25">
      <c r="A116" s="70"/>
      <c r="B116" s="70"/>
      <c r="C116" s="70"/>
      <c r="D116" s="70"/>
      <c r="E116" s="70"/>
      <c r="F116" s="70"/>
      <c r="G116" s="70"/>
      <c r="H116" s="70"/>
    </row>
    <row r="117" spans="1:8" ht="15.75" x14ac:dyDescent="0.25">
      <c r="A117" s="70"/>
      <c r="B117" s="70"/>
      <c r="C117" s="70"/>
      <c r="D117" s="70"/>
      <c r="E117" s="70"/>
      <c r="F117" s="70"/>
      <c r="G117" s="70"/>
      <c r="H117" s="70"/>
    </row>
    <row r="118" spans="1:8" ht="15.75" x14ac:dyDescent="0.25">
      <c r="A118" s="70"/>
      <c r="B118" s="70"/>
      <c r="C118" s="70"/>
      <c r="D118" s="70"/>
      <c r="E118" s="70"/>
      <c r="F118" s="70"/>
      <c r="G118" s="70"/>
      <c r="H118" s="70"/>
    </row>
    <row r="119" spans="1:8" ht="15.75" x14ac:dyDescent="0.25">
      <c r="A119" s="70"/>
      <c r="B119" s="70"/>
      <c r="C119" s="70"/>
      <c r="D119" s="70"/>
      <c r="E119" s="70"/>
      <c r="F119" s="70"/>
      <c r="G119" s="70"/>
      <c r="H119" s="70"/>
    </row>
    <row r="120" spans="1:8" ht="15.75" x14ac:dyDescent="0.25">
      <c r="A120" s="70"/>
      <c r="B120" s="70"/>
      <c r="C120" s="70"/>
      <c r="D120" s="70"/>
      <c r="E120" s="70"/>
      <c r="F120" s="70"/>
      <c r="G120" s="70"/>
      <c r="H120" s="70"/>
    </row>
    <row r="121" spans="1:8" ht="15.75" x14ac:dyDescent="0.25">
      <c r="A121" s="70"/>
      <c r="B121" s="70"/>
      <c r="C121" s="70"/>
      <c r="D121" s="70"/>
      <c r="E121" s="70"/>
      <c r="F121" s="70"/>
      <c r="G121" s="70"/>
      <c r="H121" s="70"/>
    </row>
    <row r="122" spans="1:8" ht="15.75" x14ac:dyDescent="0.25">
      <c r="A122" s="70"/>
      <c r="B122" s="70"/>
      <c r="C122" s="70"/>
      <c r="D122" s="70"/>
      <c r="E122" s="70"/>
      <c r="F122" s="70"/>
      <c r="G122" s="70"/>
      <c r="H122" s="70"/>
    </row>
    <row r="123" spans="1:8" ht="15.75" x14ac:dyDescent="0.25">
      <c r="A123" s="70"/>
      <c r="B123" s="70"/>
      <c r="C123" s="70"/>
      <c r="D123" s="70"/>
      <c r="E123" s="70"/>
      <c r="F123" s="70"/>
      <c r="G123" s="70"/>
      <c r="H123" s="70"/>
    </row>
    <row r="124" spans="1:8" ht="15.75" x14ac:dyDescent="0.25">
      <c r="A124" s="70"/>
      <c r="B124" s="70"/>
      <c r="C124" s="70"/>
      <c r="D124" s="70"/>
      <c r="E124" s="70"/>
      <c r="F124" s="70"/>
      <c r="G124" s="70"/>
      <c r="H124" s="70"/>
    </row>
    <row r="125" spans="1:8" ht="15.75" x14ac:dyDescent="0.25">
      <c r="A125" s="70"/>
      <c r="B125" s="70"/>
      <c r="C125" s="70"/>
      <c r="D125" s="70"/>
      <c r="E125" s="70"/>
      <c r="F125" s="70"/>
      <c r="G125" s="70"/>
      <c r="H125" s="70"/>
    </row>
    <row r="126" spans="1:8" ht="15.75" x14ac:dyDescent="0.25">
      <c r="A126" s="70"/>
      <c r="B126" s="70"/>
      <c r="C126" s="70"/>
      <c r="D126" s="70"/>
      <c r="E126" s="70"/>
      <c r="F126" s="70"/>
      <c r="G126" s="70"/>
      <c r="H126" s="70"/>
    </row>
    <row r="127" spans="1:8" ht="15.75" x14ac:dyDescent="0.25">
      <c r="A127" s="70"/>
      <c r="B127" s="70"/>
      <c r="C127" s="70"/>
      <c r="D127" s="70"/>
      <c r="E127" s="70"/>
      <c r="F127" s="70"/>
      <c r="G127" s="70"/>
      <c r="H127" s="70"/>
    </row>
    <row r="128" spans="1:8" ht="15.75" x14ac:dyDescent="0.25">
      <c r="A128" s="70"/>
      <c r="B128" s="70"/>
      <c r="C128" s="70"/>
      <c r="D128" s="70"/>
      <c r="E128" s="70"/>
      <c r="F128" s="70"/>
      <c r="G128" s="70"/>
      <c r="H128" s="70"/>
    </row>
    <row r="129" spans="1:8" ht="15.75" x14ac:dyDescent="0.25">
      <c r="A129" s="70"/>
      <c r="B129" s="70"/>
      <c r="C129" s="70"/>
      <c r="D129" s="70"/>
      <c r="E129" s="70"/>
      <c r="F129" s="70"/>
      <c r="G129" s="70"/>
      <c r="H129" s="70"/>
    </row>
    <row r="130" spans="1:8" ht="15.75" x14ac:dyDescent="0.25">
      <c r="A130" s="70"/>
      <c r="B130" s="70"/>
      <c r="C130" s="70"/>
      <c r="D130" s="70"/>
      <c r="E130" s="70"/>
      <c r="F130" s="70"/>
      <c r="G130" s="70"/>
      <c r="H130" s="70"/>
    </row>
    <row r="131" spans="1:8" ht="15.75" x14ac:dyDescent="0.25">
      <c r="A131" s="70"/>
      <c r="B131" s="70"/>
      <c r="C131" s="70"/>
      <c r="D131" s="70"/>
      <c r="E131" s="70"/>
      <c r="F131" s="70"/>
      <c r="G131" s="70"/>
      <c r="H131" s="70"/>
    </row>
    <row r="132" spans="1:8" ht="15.75" x14ac:dyDescent="0.25">
      <c r="A132" s="70"/>
      <c r="B132" s="70"/>
      <c r="C132" s="70"/>
      <c r="D132" s="70"/>
      <c r="E132" s="70"/>
      <c r="F132" s="70"/>
      <c r="G132" s="70"/>
      <c r="H132" s="70"/>
    </row>
    <row r="133" spans="1:8" ht="15.75" x14ac:dyDescent="0.25">
      <c r="A133" s="70"/>
      <c r="B133" s="70"/>
      <c r="C133" s="70"/>
      <c r="D133" s="70"/>
      <c r="E133" s="70"/>
      <c r="F133" s="70"/>
      <c r="G133" s="70"/>
      <c r="H133" s="70"/>
    </row>
    <row r="134" spans="1:8" ht="15.75" x14ac:dyDescent="0.25">
      <c r="A134" s="70"/>
      <c r="B134" s="70"/>
      <c r="C134" s="70"/>
      <c r="D134" s="70"/>
      <c r="E134" s="70"/>
      <c r="F134" s="70"/>
      <c r="G134" s="70"/>
      <c r="H134" s="70"/>
    </row>
    <row r="135" spans="1:8" ht="15.75" x14ac:dyDescent="0.25">
      <c r="A135" s="70"/>
      <c r="B135" s="70"/>
      <c r="C135" s="70"/>
      <c r="D135" s="70"/>
      <c r="E135" s="70"/>
      <c r="F135" s="70"/>
      <c r="G135" s="70"/>
      <c r="H135" s="70"/>
    </row>
    <row r="136" spans="1:8" ht="15.75" x14ac:dyDescent="0.25">
      <c r="A136" s="70"/>
      <c r="B136" s="70"/>
      <c r="C136" s="70"/>
      <c r="D136" s="70"/>
      <c r="E136" s="70"/>
      <c r="F136" s="70"/>
      <c r="G136" s="70"/>
      <c r="H136" s="70"/>
    </row>
    <row r="137" spans="1:8" ht="15.75" x14ac:dyDescent="0.25">
      <c r="A137" s="70"/>
      <c r="B137" s="70"/>
      <c r="C137" s="70"/>
      <c r="D137" s="70"/>
      <c r="E137" s="70"/>
      <c r="F137" s="70"/>
      <c r="G137" s="70"/>
      <c r="H137" s="70"/>
    </row>
    <row r="138" spans="1:8" ht="15.75" x14ac:dyDescent="0.25">
      <c r="A138" s="70"/>
      <c r="B138" s="70"/>
      <c r="C138" s="70"/>
      <c r="D138" s="70"/>
      <c r="E138" s="70"/>
      <c r="F138" s="70"/>
      <c r="G138" s="70"/>
      <c r="H138" s="70"/>
    </row>
    <row r="139" spans="1:8" ht="15.75" x14ac:dyDescent="0.25">
      <c r="A139" s="70"/>
      <c r="B139" s="70"/>
      <c r="C139" s="70"/>
      <c r="D139" s="70"/>
      <c r="E139" s="70"/>
      <c r="F139" s="70"/>
      <c r="G139" s="70"/>
      <c r="H139" s="70"/>
    </row>
    <row r="140" spans="1:8" ht="15.75" x14ac:dyDescent="0.25">
      <c r="A140" s="70"/>
      <c r="B140" s="70"/>
      <c r="C140" s="70"/>
      <c r="D140" s="70"/>
      <c r="E140" s="70"/>
      <c r="F140" s="70"/>
      <c r="G140" s="70"/>
      <c r="H140" s="70"/>
    </row>
    <row r="141" spans="1:8" ht="15.75" x14ac:dyDescent="0.25">
      <c r="A141" s="70"/>
      <c r="B141" s="70"/>
      <c r="C141" s="70"/>
      <c r="D141" s="70"/>
      <c r="E141" s="70"/>
      <c r="F141" s="70"/>
      <c r="G141" s="70"/>
      <c r="H141" s="70"/>
    </row>
    <row r="142" spans="1:8" ht="15.75" x14ac:dyDescent="0.25">
      <c r="A142" s="70"/>
      <c r="B142" s="70"/>
      <c r="C142" s="70"/>
      <c r="D142" s="70"/>
      <c r="E142" s="70"/>
      <c r="F142" s="70"/>
      <c r="G142" s="70"/>
      <c r="H142" s="70"/>
    </row>
    <row r="143" spans="1:8" ht="15.75" x14ac:dyDescent="0.25">
      <c r="A143" s="70"/>
      <c r="B143" s="70"/>
      <c r="C143" s="70"/>
      <c r="D143" s="70"/>
      <c r="E143" s="70"/>
      <c r="F143" s="70"/>
      <c r="G143" s="70"/>
      <c r="H143" s="70"/>
    </row>
    <row r="144" spans="1:8" ht="15.75" x14ac:dyDescent="0.25">
      <c r="A144" s="70"/>
      <c r="B144" s="70"/>
      <c r="C144" s="70"/>
      <c r="D144" s="70"/>
      <c r="E144" s="70"/>
      <c r="F144" s="70"/>
      <c r="G144" s="70"/>
      <c r="H144" s="70"/>
    </row>
    <row r="145" spans="1:8" ht="15.75" x14ac:dyDescent="0.25">
      <c r="A145" s="70"/>
      <c r="B145" s="70"/>
      <c r="C145" s="70"/>
      <c r="D145" s="70"/>
      <c r="E145" s="70"/>
      <c r="F145" s="70"/>
      <c r="G145" s="70"/>
      <c r="H145" s="70"/>
    </row>
    <row r="146" spans="1:8" ht="15.75" x14ac:dyDescent="0.25">
      <c r="A146" s="70"/>
      <c r="B146" s="70"/>
      <c r="C146" s="70"/>
      <c r="D146" s="70"/>
      <c r="E146" s="70"/>
      <c r="F146" s="70"/>
      <c r="G146" s="70"/>
      <c r="H146" s="70"/>
    </row>
    <row r="147" spans="1:8" ht="15.75" x14ac:dyDescent="0.25">
      <c r="A147" s="70"/>
      <c r="B147" s="70"/>
      <c r="C147" s="70"/>
      <c r="D147" s="70"/>
      <c r="E147" s="70"/>
      <c r="F147" s="70"/>
      <c r="G147" s="70"/>
      <c r="H147" s="70"/>
    </row>
    <row r="148" spans="1:8" ht="15.75" x14ac:dyDescent="0.25">
      <c r="A148" s="70"/>
      <c r="B148" s="70"/>
      <c r="C148" s="70"/>
      <c r="D148" s="70"/>
      <c r="E148" s="70"/>
      <c r="F148" s="70"/>
      <c r="G148" s="70"/>
      <c r="H148" s="70"/>
    </row>
    <row r="149" spans="1:8" ht="15.75" x14ac:dyDescent="0.25">
      <c r="A149" s="70"/>
      <c r="B149" s="70"/>
      <c r="C149" s="70"/>
      <c r="D149" s="70"/>
      <c r="E149" s="70"/>
      <c r="F149" s="70"/>
      <c r="G149" s="70"/>
      <c r="H149" s="70"/>
    </row>
    <row r="150" spans="1:8" ht="15.75" x14ac:dyDescent="0.25">
      <c r="A150" s="70"/>
      <c r="B150" s="70"/>
      <c r="C150" s="70"/>
      <c r="D150" s="70"/>
      <c r="E150" s="70"/>
      <c r="F150" s="70"/>
      <c r="G150" s="70"/>
      <c r="H150" s="70"/>
    </row>
    <row r="151" spans="1:8" ht="15.75" x14ac:dyDescent="0.25">
      <c r="A151" s="70"/>
      <c r="B151" s="70"/>
      <c r="C151" s="70"/>
      <c r="D151" s="70"/>
      <c r="E151" s="70"/>
      <c r="F151" s="70"/>
      <c r="G151" s="70"/>
      <c r="H151" s="70"/>
    </row>
    <row r="152" spans="1:8" ht="15.75" x14ac:dyDescent="0.25">
      <c r="A152" s="70"/>
      <c r="B152" s="70"/>
      <c r="C152" s="70"/>
      <c r="D152" s="70"/>
      <c r="E152" s="70"/>
      <c r="F152" s="70"/>
      <c r="G152" s="70"/>
      <c r="H152" s="70"/>
    </row>
    <row r="153" spans="1:8" ht="15.75" x14ac:dyDescent="0.25">
      <c r="A153" s="70"/>
      <c r="B153" s="70"/>
      <c r="C153" s="70"/>
      <c r="D153" s="70"/>
      <c r="E153" s="70"/>
      <c r="F153" s="70"/>
      <c r="G153" s="70"/>
      <c r="H153" s="70"/>
    </row>
    <row r="154" spans="1:8" ht="15.75" x14ac:dyDescent="0.25">
      <c r="A154" s="70"/>
      <c r="B154" s="70"/>
      <c r="C154" s="70"/>
      <c r="D154" s="70"/>
      <c r="E154" s="70"/>
      <c r="F154" s="70"/>
      <c r="G154" s="70"/>
      <c r="H154" s="70"/>
    </row>
    <row r="155" spans="1:8" ht="15.75" x14ac:dyDescent="0.25">
      <c r="A155" s="70"/>
      <c r="B155" s="70"/>
      <c r="C155" s="70"/>
      <c r="D155" s="70"/>
      <c r="E155" s="70"/>
      <c r="F155" s="70"/>
      <c r="G155" s="70"/>
      <c r="H155" s="70"/>
    </row>
    <row r="156" spans="1:8" ht="15.75" x14ac:dyDescent="0.25">
      <c r="A156" s="70"/>
      <c r="B156" s="70"/>
      <c r="C156" s="70"/>
      <c r="D156" s="70"/>
      <c r="E156" s="70"/>
      <c r="F156" s="70"/>
      <c r="G156" s="70"/>
      <c r="H156" s="70"/>
    </row>
    <row r="157" spans="1:8" ht="15.75" x14ac:dyDescent="0.25">
      <c r="A157" s="70"/>
      <c r="B157" s="70"/>
      <c r="C157" s="70"/>
      <c r="D157" s="70"/>
      <c r="E157" s="70"/>
      <c r="F157" s="70"/>
      <c r="G157" s="70"/>
      <c r="H157" s="70"/>
    </row>
    <row r="158" spans="1:8" ht="15.75" x14ac:dyDescent="0.25">
      <c r="A158" s="70"/>
      <c r="B158" s="70"/>
      <c r="C158" s="70"/>
      <c r="D158" s="70"/>
      <c r="E158" s="70"/>
      <c r="F158" s="70"/>
      <c r="G158" s="70"/>
      <c r="H158" s="70"/>
    </row>
    <row r="159" spans="1:8" ht="15.75" x14ac:dyDescent="0.25">
      <c r="A159" s="70"/>
      <c r="B159" s="70"/>
      <c r="C159" s="70"/>
      <c r="D159" s="70"/>
      <c r="E159" s="70"/>
      <c r="F159" s="70"/>
      <c r="G159" s="70"/>
      <c r="H159" s="70"/>
    </row>
    <row r="160" spans="1:8" ht="15.75" x14ac:dyDescent="0.25">
      <c r="A160" s="70"/>
      <c r="B160" s="70"/>
      <c r="C160" s="70"/>
      <c r="D160" s="70"/>
      <c r="E160" s="70"/>
      <c r="F160" s="70"/>
      <c r="G160" s="70"/>
      <c r="H160" s="70"/>
    </row>
    <row r="161" spans="1:8" ht="15.75" x14ac:dyDescent="0.25">
      <c r="A161" s="70"/>
      <c r="B161" s="70"/>
      <c r="C161" s="70"/>
      <c r="D161" s="70"/>
      <c r="E161" s="70"/>
      <c r="F161" s="70"/>
      <c r="G161" s="70"/>
      <c r="H161" s="70"/>
    </row>
    <row r="162" spans="1:8" ht="15.75" x14ac:dyDescent="0.25">
      <c r="A162" s="70"/>
      <c r="B162" s="70"/>
      <c r="C162" s="70"/>
      <c r="D162" s="70"/>
      <c r="E162" s="70"/>
      <c r="F162" s="70"/>
      <c r="G162" s="70"/>
      <c r="H162" s="70"/>
    </row>
  </sheetData>
  <dataConsolidate/>
  <mergeCells count="2">
    <mergeCell ref="A5:H5"/>
    <mergeCell ref="A6:H6"/>
  </mergeCells>
  <printOptions horizontalCentered="1"/>
  <pageMargins left="0.59055118110236227" right="0.59055118110236227" top="0.35433070866141736" bottom="0.35433070866141736" header="0.31496062992125984" footer="0.31496062992125984"/>
  <pageSetup scale="97" orientation="portrait" r:id="rId1"/>
  <drawing r:id="rId2"/>
  <legacyDrawingHF r:id="rId3"/>
  <tableParts count="2"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showGridLines="0" view="pageBreakPreview" topLeftCell="A13" zoomScaleNormal="100" zoomScaleSheetLayoutView="100" zoomScalePageLayoutView="89" workbookViewId="0">
      <selection activeCell="J9" sqref="J9"/>
    </sheetView>
  </sheetViews>
  <sheetFormatPr baseColWidth="10" defaultRowHeight="15" x14ac:dyDescent="0.25"/>
  <cols>
    <col min="1" max="1" width="20.7109375" customWidth="1"/>
    <col min="2" max="8" width="9.7109375" customWidth="1"/>
    <col min="221" max="221" width="7.28515625" customWidth="1"/>
    <col min="222" max="222" width="12.85546875" customWidth="1"/>
    <col min="223" max="228" width="8.140625" customWidth="1"/>
    <col min="229" max="229" width="7.7109375" customWidth="1"/>
    <col min="230" max="232" width="14.140625" customWidth="1"/>
    <col min="477" max="477" width="7.28515625" customWidth="1"/>
    <col min="478" max="478" width="12.85546875" customWidth="1"/>
    <col min="479" max="484" width="8.140625" customWidth="1"/>
    <col min="485" max="485" width="7.7109375" customWidth="1"/>
    <col min="486" max="488" width="14.140625" customWidth="1"/>
    <col min="733" max="733" width="7.28515625" customWidth="1"/>
    <col min="734" max="734" width="12.85546875" customWidth="1"/>
    <col min="735" max="740" width="8.140625" customWidth="1"/>
    <col min="741" max="741" width="7.7109375" customWidth="1"/>
    <col min="742" max="744" width="14.140625" customWidth="1"/>
    <col min="989" max="989" width="7.28515625" customWidth="1"/>
    <col min="990" max="990" width="12.85546875" customWidth="1"/>
    <col min="991" max="996" width="8.140625" customWidth="1"/>
    <col min="997" max="997" width="7.7109375" customWidth="1"/>
    <col min="998" max="1000" width="14.140625" customWidth="1"/>
    <col min="1245" max="1245" width="7.28515625" customWidth="1"/>
    <col min="1246" max="1246" width="12.85546875" customWidth="1"/>
    <col min="1247" max="1252" width="8.140625" customWidth="1"/>
    <col min="1253" max="1253" width="7.7109375" customWidth="1"/>
    <col min="1254" max="1256" width="14.140625" customWidth="1"/>
    <col min="1501" max="1501" width="7.28515625" customWidth="1"/>
    <col min="1502" max="1502" width="12.85546875" customWidth="1"/>
    <col min="1503" max="1508" width="8.140625" customWidth="1"/>
    <col min="1509" max="1509" width="7.7109375" customWidth="1"/>
    <col min="1510" max="1512" width="14.140625" customWidth="1"/>
    <col min="1757" max="1757" width="7.28515625" customWidth="1"/>
    <col min="1758" max="1758" width="12.85546875" customWidth="1"/>
    <col min="1759" max="1764" width="8.140625" customWidth="1"/>
    <col min="1765" max="1765" width="7.7109375" customWidth="1"/>
    <col min="1766" max="1768" width="14.140625" customWidth="1"/>
    <col min="2013" max="2013" width="7.28515625" customWidth="1"/>
    <col min="2014" max="2014" width="12.85546875" customWidth="1"/>
    <col min="2015" max="2020" width="8.140625" customWidth="1"/>
    <col min="2021" max="2021" width="7.7109375" customWidth="1"/>
    <col min="2022" max="2024" width="14.140625" customWidth="1"/>
    <col min="2269" max="2269" width="7.28515625" customWidth="1"/>
    <col min="2270" max="2270" width="12.85546875" customWidth="1"/>
    <col min="2271" max="2276" width="8.140625" customWidth="1"/>
    <col min="2277" max="2277" width="7.7109375" customWidth="1"/>
    <col min="2278" max="2280" width="14.140625" customWidth="1"/>
    <col min="2525" max="2525" width="7.28515625" customWidth="1"/>
    <col min="2526" max="2526" width="12.85546875" customWidth="1"/>
    <col min="2527" max="2532" width="8.140625" customWidth="1"/>
    <col min="2533" max="2533" width="7.7109375" customWidth="1"/>
    <col min="2534" max="2536" width="14.140625" customWidth="1"/>
    <col min="2781" max="2781" width="7.28515625" customWidth="1"/>
    <col min="2782" max="2782" width="12.85546875" customWidth="1"/>
    <col min="2783" max="2788" width="8.140625" customWidth="1"/>
    <col min="2789" max="2789" width="7.7109375" customWidth="1"/>
    <col min="2790" max="2792" width="14.140625" customWidth="1"/>
    <col min="3037" max="3037" width="7.28515625" customWidth="1"/>
    <col min="3038" max="3038" width="12.85546875" customWidth="1"/>
    <col min="3039" max="3044" width="8.140625" customWidth="1"/>
    <col min="3045" max="3045" width="7.7109375" customWidth="1"/>
    <col min="3046" max="3048" width="14.140625" customWidth="1"/>
    <col min="3293" max="3293" width="7.28515625" customWidth="1"/>
    <col min="3294" max="3294" width="12.85546875" customWidth="1"/>
    <col min="3295" max="3300" width="8.140625" customWidth="1"/>
    <col min="3301" max="3301" width="7.7109375" customWidth="1"/>
    <col min="3302" max="3304" width="14.140625" customWidth="1"/>
    <col min="3549" max="3549" width="7.28515625" customWidth="1"/>
    <col min="3550" max="3550" width="12.85546875" customWidth="1"/>
    <col min="3551" max="3556" width="8.140625" customWidth="1"/>
    <col min="3557" max="3557" width="7.7109375" customWidth="1"/>
    <col min="3558" max="3560" width="14.140625" customWidth="1"/>
    <col min="3805" max="3805" width="7.28515625" customWidth="1"/>
    <col min="3806" max="3806" width="12.85546875" customWidth="1"/>
    <col min="3807" max="3812" width="8.140625" customWidth="1"/>
    <col min="3813" max="3813" width="7.7109375" customWidth="1"/>
    <col min="3814" max="3816" width="14.140625" customWidth="1"/>
    <col min="4061" max="4061" width="7.28515625" customWidth="1"/>
    <col min="4062" max="4062" width="12.85546875" customWidth="1"/>
    <col min="4063" max="4068" width="8.140625" customWidth="1"/>
    <col min="4069" max="4069" width="7.7109375" customWidth="1"/>
    <col min="4070" max="4072" width="14.140625" customWidth="1"/>
    <col min="4317" max="4317" width="7.28515625" customWidth="1"/>
    <col min="4318" max="4318" width="12.85546875" customWidth="1"/>
    <col min="4319" max="4324" width="8.140625" customWidth="1"/>
    <col min="4325" max="4325" width="7.7109375" customWidth="1"/>
    <col min="4326" max="4328" width="14.140625" customWidth="1"/>
    <col min="4573" max="4573" width="7.28515625" customWidth="1"/>
    <col min="4574" max="4574" width="12.85546875" customWidth="1"/>
    <col min="4575" max="4580" width="8.140625" customWidth="1"/>
    <col min="4581" max="4581" width="7.7109375" customWidth="1"/>
    <col min="4582" max="4584" width="14.140625" customWidth="1"/>
    <col min="4829" max="4829" width="7.28515625" customWidth="1"/>
    <col min="4830" max="4830" width="12.85546875" customWidth="1"/>
    <col min="4831" max="4836" width="8.140625" customWidth="1"/>
    <col min="4837" max="4837" width="7.7109375" customWidth="1"/>
    <col min="4838" max="4840" width="14.140625" customWidth="1"/>
    <col min="5085" max="5085" width="7.28515625" customWidth="1"/>
    <col min="5086" max="5086" width="12.85546875" customWidth="1"/>
    <col min="5087" max="5092" width="8.140625" customWidth="1"/>
    <col min="5093" max="5093" width="7.7109375" customWidth="1"/>
    <col min="5094" max="5096" width="14.140625" customWidth="1"/>
    <col min="5341" max="5341" width="7.28515625" customWidth="1"/>
    <col min="5342" max="5342" width="12.85546875" customWidth="1"/>
    <col min="5343" max="5348" width="8.140625" customWidth="1"/>
    <col min="5349" max="5349" width="7.7109375" customWidth="1"/>
    <col min="5350" max="5352" width="14.140625" customWidth="1"/>
    <col min="5597" max="5597" width="7.28515625" customWidth="1"/>
    <col min="5598" max="5598" width="12.85546875" customWidth="1"/>
    <col min="5599" max="5604" width="8.140625" customWidth="1"/>
    <col min="5605" max="5605" width="7.7109375" customWidth="1"/>
    <col min="5606" max="5608" width="14.140625" customWidth="1"/>
    <col min="5853" max="5853" width="7.28515625" customWidth="1"/>
    <col min="5854" max="5854" width="12.85546875" customWidth="1"/>
    <col min="5855" max="5860" width="8.140625" customWidth="1"/>
    <col min="5861" max="5861" width="7.7109375" customWidth="1"/>
    <col min="5862" max="5864" width="14.140625" customWidth="1"/>
    <col min="6109" max="6109" width="7.28515625" customWidth="1"/>
    <col min="6110" max="6110" width="12.85546875" customWidth="1"/>
    <col min="6111" max="6116" width="8.140625" customWidth="1"/>
    <col min="6117" max="6117" width="7.7109375" customWidth="1"/>
    <col min="6118" max="6120" width="14.140625" customWidth="1"/>
    <col min="6365" max="6365" width="7.28515625" customWidth="1"/>
    <col min="6366" max="6366" width="12.85546875" customWidth="1"/>
    <col min="6367" max="6372" width="8.140625" customWidth="1"/>
    <col min="6373" max="6373" width="7.7109375" customWidth="1"/>
    <col min="6374" max="6376" width="14.140625" customWidth="1"/>
    <col min="6621" max="6621" width="7.28515625" customWidth="1"/>
    <col min="6622" max="6622" width="12.85546875" customWidth="1"/>
    <col min="6623" max="6628" width="8.140625" customWidth="1"/>
    <col min="6629" max="6629" width="7.7109375" customWidth="1"/>
    <col min="6630" max="6632" width="14.140625" customWidth="1"/>
    <col min="6877" max="6877" width="7.28515625" customWidth="1"/>
    <col min="6878" max="6878" width="12.85546875" customWidth="1"/>
    <col min="6879" max="6884" width="8.140625" customWidth="1"/>
    <col min="6885" max="6885" width="7.7109375" customWidth="1"/>
    <col min="6886" max="6888" width="14.140625" customWidth="1"/>
    <col min="7133" max="7133" width="7.28515625" customWidth="1"/>
    <col min="7134" max="7134" width="12.85546875" customWidth="1"/>
    <col min="7135" max="7140" width="8.140625" customWidth="1"/>
    <col min="7141" max="7141" width="7.7109375" customWidth="1"/>
    <col min="7142" max="7144" width="14.140625" customWidth="1"/>
    <col min="7389" max="7389" width="7.28515625" customWidth="1"/>
    <col min="7390" max="7390" width="12.85546875" customWidth="1"/>
    <col min="7391" max="7396" width="8.140625" customWidth="1"/>
    <col min="7397" max="7397" width="7.7109375" customWidth="1"/>
    <col min="7398" max="7400" width="14.140625" customWidth="1"/>
    <col min="7645" max="7645" width="7.28515625" customWidth="1"/>
    <col min="7646" max="7646" width="12.85546875" customWidth="1"/>
    <col min="7647" max="7652" width="8.140625" customWidth="1"/>
    <col min="7653" max="7653" width="7.7109375" customWidth="1"/>
    <col min="7654" max="7656" width="14.140625" customWidth="1"/>
    <col min="7901" max="7901" width="7.28515625" customWidth="1"/>
    <col min="7902" max="7902" width="12.85546875" customWidth="1"/>
    <col min="7903" max="7908" width="8.140625" customWidth="1"/>
    <col min="7909" max="7909" width="7.7109375" customWidth="1"/>
    <col min="7910" max="7912" width="14.140625" customWidth="1"/>
    <col min="8157" max="8157" width="7.28515625" customWidth="1"/>
    <col min="8158" max="8158" width="12.85546875" customWidth="1"/>
    <col min="8159" max="8164" width="8.140625" customWidth="1"/>
    <col min="8165" max="8165" width="7.7109375" customWidth="1"/>
    <col min="8166" max="8168" width="14.140625" customWidth="1"/>
    <col min="8413" max="8413" width="7.28515625" customWidth="1"/>
    <col min="8414" max="8414" width="12.85546875" customWidth="1"/>
    <col min="8415" max="8420" width="8.140625" customWidth="1"/>
    <col min="8421" max="8421" width="7.7109375" customWidth="1"/>
    <col min="8422" max="8424" width="14.140625" customWidth="1"/>
    <col min="8669" max="8669" width="7.28515625" customWidth="1"/>
    <col min="8670" max="8670" width="12.85546875" customWidth="1"/>
    <col min="8671" max="8676" width="8.140625" customWidth="1"/>
    <col min="8677" max="8677" width="7.7109375" customWidth="1"/>
    <col min="8678" max="8680" width="14.140625" customWidth="1"/>
    <col min="8925" max="8925" width="7.28515625" customWidth="1"/>
    <col min="8926" max="8926" width="12.85546875" customWidth="1"/>
    <col min="8927" max="8932" width="8.140625" customWidth="1"/>
    <col min="8933" max="8933" width="7.7109375" customWidth="1"/>
    <col min="8934" max="8936" width="14.140625" customWidth="1"/>
    <col min="9181" max="9181" width="7.28515625" customWidth="1"/>
    <col min="9182" max="9182" width="12.85546875" customWidth="1"/>
    <col min="9183" max="9188" width="8.140625" customWidth="1"/>
    <col min="9189" max="9189" width="7.7109375" customWidth="1"/>
    <col min="9190" max="9192" width="14.140625" customWidth="1"/>
    <col min="9437" max="9437" width="7.28515625" customWidth="1"/>
    <col min="9438" max="9438" width="12.85546875" customWidth="1"/>
    <col min="9439" max="9444" width="8.140625" customWidth="1"/>
    <col min="9445" max="9445" width="7.7109375" customWidth="1"/>
    <col min="9446" max="9448" width="14.140625" customWidth="1"/>
    <col min="9693" max="9693" width="7.28515625" customWidth="1"/>
    <col min="9694" max="9694" width="12.85546875" customWidth="1"/>
    <col min="9695" max="9700" width="8.140625" customWidth="1"/>
    <col min="9701" max="9701" width="7.7109375" customWidth="1"/>
    <col min="9702" max="9704" width="14.140625" customWidth="1"/>
    <col min="9949" max="9949" width="7.28515625" customWidth="1"/>
    <col min="9950" max="9950" width="12.85546875" customWidth="1"/>
    <col min="9951" max="9956" width="8.140625" customWidth="1"/>
    <col min="9957" max="9957" width="7.7109375" customWidth="1"/>
    <col min="9958" max="9960" width="14.140625" customWidth="1"/>
    <col min="10205" max="10205" width="7.28515625" customWidth="1"/>
    <col min="10206" max="10206" width="12.85546875" customWidth="1"/>
    <col min="10207" max="10212" width="8.140625" customWidth="1"/>
    <col min="10213" max="10213" width="7.7109375" customWidth="1"/>
    <col min="10214" max="10216" width="14.140625" customWidth="1"/>
    <col min="10461" max="10461" width="7.28515625" customWidth="1"/>
    <col min="10462" max="10462" width="12.85546875" customWidth="1"/>
    <col min="10463" max="10468" width="8.140625" customWidth="1"/>
    <col min="10469" max="10469" width="7.7109375" customWidth="1"/>
    <col min="10470" max="10472" width="14.140625" customWidth="1"/>
    <col min="10717" max="10717" width="7.28515625" customWidth="1"/>
    <col min="10718" max="10718" width="12.85546875" customWidth="1"/>
    <col min="10719" max="10724" width="8.140625" customWidth="1"/>
    <col min="10725" max="10725" width="7.7109375" customWidth="1"/>
    <col min="10726" max="10728" width="14.140625" customWidth="1"/>
    <col min="10973" max="10973" width="7.28515625" customWidth="1"/>
    <col min="10974" max="10974" width="12.85546875" customWidth="1"/>
    <col min="10975" max="10980" width="8.140625" customWidth="1"/>
    <col min="10981" max="10981" width="7.7109375" customWidth="1"/>
    <col min="10982" max="10984" width="14.140625" customWidth="1"/>
    <col min="11229" max="11229" width="7.28515625" customWidth="1"/>
    <col min="11230" max="11230" width="12.85546875" customWidth="1"/>
    <col min="11231" max="11236" width="8.140625" customWidth="1"/>
    <col min="11237" max="11237" width="7.7109375" customWidth="1"/>
    <col min="11238" max="11240" width="14.140625" customWidth="1"/>
    <col min="11485" max="11485" width="7.28515625" customWidth="1"/>
    <col min="11486" max="11486" width="12.85546875" customWidth="1"/>
    <col min="11487" max="11492" width="8.140625" customWidth="1"/>
    <col min="11493" max="11493" width="7.7109375" customWidth="1"/>
    <col min="11494" max="11496" width="14.140625" customWidth="1"/>
    <col min="11741" max="11741" width="7.28515625" customWidth="1"/>
    <col min="11742" max="11742" width="12.85546875" customWidth="1"/>
    <col min="11743" max="11748" width="8.140625" customWidth="1"/>
    <col min="11749" max="11749" width="7.7109375" customWidth="1"/>
    <col min="11750" max="11752" width="14.140625" customWidth="1"/>
    <col min="11997" max="11997" width="7.28515625" customWidth="1"/>
    <col min="11998" max="11998" width="12.85546875" customWidth="1"/>
    <col min="11999" max="12004" width="8.140625" customWidth="1"/>
    <col min="12005" max="12005" width="7.7109375" customWidth="1"/>
    <col min="12006" max="12008" width="14.140625" customWidth="1"/>
    <col min="12253" max="12253" width="7.28515625" customWidth="1"/>
    <col min="12254" max="12254" width="12.85546875" customWidth="1"/>
    <col min="12255" max="12260" width="8.140625" customWidth="1"/>
    <col min="12261" max="12261" width="7.7109375" customWidth="1"/>
    <col min="12262" max="12264" width="14.140625" customWidth="1"/>
    <col min="12509" max="12509" width="7.28515625" customWidth="1"/>
    <col min="12510" max="12510" width="12.85546875" customWidth="1"/>
    <col min="12511" max="12516" width="8.140625" customWidth="1"/>
    <col min="12517" max="12517" width="7.7109375" customWidth="1"/>
    <col min="12518" max="12520" width="14.140625" customWidth="1"/>
    <col min="12765" max="12765" width="7.28515625" customWidth="1"/>
    <col min="12766" max="12766" width="12.85546875" customWidth="1"/>
    <col min="12767" max="12772" width="8.140625" customWidth="1"/>
    <col min="12773" max="12773" width="7.7109375" customWidth="1"/>
    <col min="12774" max="12776" width="14.140625" customWidth="1"/>
    <col min="13021" max="13021" width="7.28515625" customWidth="1"/>
    <col min="13022" max="13022" width="12.85546875" customWidth="1"/>
    <col min="13023" max="13028" width="8.140625" customWidth="1"/>
    <col min="13029" max="13029" width="7.7109375" customWidth="1"/>
    <col min="13030" max="13032" width="14.140625" customWidth="1"/>
    <col min="13277" max="13277" width="7.28515625" customWidth="1"/>
    <col min="13278" max="13278" width="12.85546875" customWidth="1"/>
    <col min="13279" max="13284" width="8.140625" customWidth="1"/>
    <col min="13285" max="13285" width="7.7109375" customWidth="1"/>
    <col min="13286" max="13288" width="14.140625" customWidth="1"/>
    <col min="13533" max="13533" width="7.28515625" customWidth="1"/>
    <col min="13534" max="13534" width="12.85546875" customWidth="1"/>
    <col min="13535" max="13540" width="8.140625" customWidth="1"/>
    <col min="13541" max="13541" width="7.7109375" customWidth="1"/>
    <col min="13542" max="13544" width="14.140625" customWidth="1"/>
    <col min="13789" max="13789" width="7.28515625" customWidth="1"/>
    <col min="13790" max="13790" width="12.85546875" customWidth="1"/>
    <col min="13791" max="13796" width="8.140625" customWidth="1"/>
    <col min="13797" max="13797" width="7.7109375" customWidth="1"/>
    <col min="13798" max="13800" width="14.140625" customWidth="1"/>
    <col min="14045" max="14045" width="7.28515625" customWidth="1"/>
    <col min="14046" max="14046" width="12.85546875" customWidth="1"/>
    <col min="14047" max="14052" width="8.140625" customWidth="1"/>
    <col min="14053" max="14053" width="7.7109375" customWidth="1"/>
    <col min="14054" max="14056" width="14.140625" customWidth="1"/>
    <col min="14301" max="14301" width="7.28515625" customWidth="1"/>
    <col min="14302" max="14302" width="12.85546875" customWidth="1"/>
    <col min="14303" max="14308" width="8.140625" customWidth="1"/>
    <col min="14309" max="14309" width="7.7109375" customWidth="1"/>
    <col min="14310" max="14312" width="14.140625" customWidth="1"/>
    <col min="14557" max="14557" width="7.28515625" customWidth="1"/>
    <col min="14558" max="14558" width="12.85546875" customWidth="1"/>
    <col min="14559" max="14564" width="8.140625" customWidth="1"/>
    <col min="14565" max="14565" width="7.7109375" customWidth="1"/>
    <col min="14566" max="14568" width="14.140625" customWidth="1"/>
    <col min="14813" max="14813" width="7.28515625" customWidth="1"/>
    <col min="14814" max="14814" width="12.85546875" customWidth="1"/>
    <col min="14815" max="14820" width="8.140625" customWidth="1"/>
    <col min="14821" max="14821" width="7.7109375" customWidth="1"/>
    <col min="14822" max="14824" width="14.140625" customWidth="1"/>
    <col min="15069" max="15069" width="7.28515625" customWidth="1"/>
    <col min="15070" max="15070" width="12.85546875" customWidth="1"/>
    <col min="15071" max="15076" width="8.140625" customWidth="1"/>
    <col min="15077" max="15077" width="7.7109375" customWidth="1"/>
    <col min="15078" max="15080" width="14.140625" customWidth="1"/>
    <col min="15325" max="15325" width="7.28515625" customWidth="1"/>
    <col min="15326" max="15326" width="12.85546875" customWidth="1"/>
    <col min="15327" max="15332" width="8.140625" customWidth="1"/>
    <col min="15333" max="15333" width="7.7109375" customWidth="1"/>
    <col min="15334" max="15336" width="14.140625" customWidth="1"/>
    <col min="15581" max="15581" width="7.28515625" customWidth="1"/>
    <col min="15582" max="15582" width="12.85546875" customWidth="1"/>
    <col min="15583" max="15588" width="8.140625" customWidth="1"/>
    <col min="15589" max="15589" width="7.7109375" customWidth="1"/>
    <col min="15590" max="15592" width="14.140625" customWidth="1"/>
    <col min="15837" max="15837" width="7.28515625" customWidth="1"/>
    <col min="15838" max="15838" width="12.85546875" customWidth="1"/>
    <col min="15839" max="15844" width="8.140625" customWidth="1"/>
    <col min="15845" max="15845" width="7.7109375" customWidth="1"/>
    <col min="15846" max="15848" width="14.140625" customWidth="1"/>
    <col min="16093" max="16093" width="7.28515625" customWidth="1"/>
    <col min="16094" max="16094" width="12.85546875" customWidth="1"/>
    <col min="16095" max="16100" width="8.140625" customWidth="1"/>
    <col min="16101" max="16101" width="7.7109375" customWidth="1"/>
    <col min="16102" max="16104" width="14.140625" customWidth="1"/>
  </cols>
  <sheetData>
    <row r="1" spans="1:8" ht="15" customHeight="1" x14ac:dyDescent="0.25"/>
    <row r="2" spans="1:8" ht="15" customHeight="1" x14ac:dyDescent="0.25"/>
    <row r="3" spans="1:8" ht="15" customHeight="1" x14ac:dyDescent="0.25"/>
    <row r="4" spans="1:8" ht="15" customHeight="1" x14ac:dyDescent="0.25"/>
    <row r="5" spans="1:8" ht="15" customHeight="1" x14ac:dyDescent="0.25">
      <c r="A5" s="209" t="s">
        <v>39</v>
      </c>
      <c r="B5" s="209"/>
      <c r="C5" s="209"/>
      <c r="D5" s="209"/>
      <c r="E5" s="209"/>
      <c r="F5" s="209"/>
      <c r="G5" s="209"/>
      <c r="H5" s="209"/>
    </row>
    <row r="6" spans="1:8" ht="15" customHeight="1" x14ac:dyDescent="0.25">
      <c r="A6" s="210" t="s">
        <v>106</v>
      </c>
      <c r="B6" s="210"/>
      <c r="C6" s="210"/>
      <c r="D6" s="210"/>
      <c r="E6" s="210"/>
      <c r="F6" s="210"/>
      <c r="G6" s="210"/>
      <c r="H6" s="210"/>
    </row>
    <row r="7" spans="1:8" ht="8.1" customHeight="1" x14ac:dyDescent="0.25"/>
    <row r="8" spans="1:8" ht="19.5" customHeight="1" x14ac:dyDescent="0.25">
      <c r="A8" s="83" t="s">
        <v>78</v>
      </c>
      <c r="B8" s="83" t="s">
        <v>81</v>
      </c>
      <c r="C8" s="84"/>
      <c r="D8" s="84"/>
      <c r="E8" s="84"/>
      <c r="F8" s="84"/>
      <c r="G8" s="84"/>
      <c r="H8" s="70"/>
    </row>
    <row r="9" spans="1:8" ht="19.5" customHeight="1" x14ac:dyDescent="0.25">
      <c r="A9" s="85">
        <v>2013</v>
      </c>
      <c r="B9" s="86">
        <f>SUM(Tabla13538[2013])</f>
        <v>7799</v>
      </c>
      <c r="C9" s="87"/>
      <c r="D9" s="84"/>
      <c r="E9" s="84"/>
      <c r="F9" s="84"/>
      <c r="G9" s="84"/>
      <c r="H9" s="70"/>
    </row>
    <row r="10" spans="1:8" ht="19.5" customHeight="1" x14ac:dyDescent="0.25">
      <c r="A10" s="85">
        <v>2014</v>
      </c>
      <c r="B10" s="86">
        <f>SUM(Tabla13538[2014])</f>
        <v>6423</v>
      </c>
      <c r="C10" s="87"/>
      <c r="D10" s="84"/>
      <c r="E10" s="84"/>
      <c r="F10" s="84"/>
      <c r="G10" s="84"/>
      <c r="H10" s="70"/>
    </row>
    <row r="11" spans="1:8" ht="19.5" customHeight="1" x14ac:dyDescent="0.25">
      <c r="A11" s="85">
        <v>2015</v>
      </c>
      <c r="B11" s="86">
        <f>SUM(Tabla13538[2015])</f>
        <v>7197</v>
      </c>
      <c r="C11" s="87"/>
      <c r="D11" s="84"/>
      <c r="E11" s="84"/>
      <c r="F11" s="84"/>
      <c r="G11" s="84"/>
      <c r="H11" s="70"/>
    </row>
    <row r="12" spans="1:8" ht="19.5" customHeight="1" x14ac:dyDescent="0.25">
      <c r="A12" s="85">
        <v>2016</v>
      </c>
      <c r="B12" s="86">
        <f>SUM(Tabla13538[2016])</f>
        <v>7200</v>
      </c>
      <c r="C12" s="87"/>
      <c r="D12" s="84"/>
      <c r="E12" s="84"/>
      <c r="F12" s="84"/>
      <c r="G12" s="84"/>
      <c r="H12" s="70"/>
    </row>
    <row r="13" spans="1:8" ht="19.5" customHeight="1" x14ac:dyDescent="0.25">
      <c r="A13" s="85">
        <v>2017</v>
      </c>
      <c r="B13" s="86">
        <f>SUM(Tabla13538[2017])</f>
        <v>7369</v>
      </c>
      <c r="C13" s="87"/>
      <c r="D13" s="84"/>
      <c r="E13" s="84"/>
      <c r="F13" s="84"/>
      <c r="G13" s="84"/>
      <c r="H13" s="70"/>
    </row>
    <row r="14" spans="1:8" ht="19.5" customHeight="1" x14ac:dyDescent="0.25">
      <c r="A14" s="85">
        <v>2018</v>
      </c>
      <c r="B14" s="86">
        <f>SUM(Tabla13538[2018])</f>
        <v>11712</v>
      </c>
      <c r="C14" s="87"/>
      <c r="D14" s="84"/>
      <c r="E14" s="84"/>
      <c r="F14" s="84"/>
      <c r="G14" s="84"/>
      <c r="H14" s="70"/>
    </row>
    <row r="15" spans="1:8" ht="19.5" customHeight="1" x14ac:dyDescent="0.25">
      <c r="A15" s="75" t="s">
        <v>82</v>
      </c>
      <c r="B15" s="110">
        <f>B14/B13-1</f>
        <v>0.58936083593431943</v>
      </c>
      <c r="C15" s="87"/>
      <c r="D15" s="84"/>
      <c r="E15" s="84"/>
      <c r="F15" s="84"/>
      <c r="G15" s="84"/>
      <c r="H15" s="70"/>
    </row>
    <row r="16" spans="1:8" ht="6.95" customHeight="1" x14ac:dyDescent="0.25">
      <c r="A16" s="88"/>
      <c r="B16" s="89">
        <v>1</v>
      </c>
      <c r="C16" s="90">
        <v>2</v>
      </c>
      <c r="D16" s="89">
        <v>3</v>
      </c>
      <c r="E16" s="90">
        <v>4</v>
      </c>
      <c r="F16" s="89">
        <v>5</v>
      </c>
      <c r="G16" s="89"/>
      <c r="H16" s="70"/>
    </row>
    <row r="17" spans="1:8" ht="42.75" customHeight="1" x14ac:dyDescent="0.25">
      <c r="A17" s="134" t="s">
        <v>83</v>
      </c>
      <c r="B17" s="83" t="s">
        <v>41</v>
      </c>
      <c r="C17" s="83" t="s">
        <v>42</v>
      </c>
      <c r="D17" s="83" t="s">
        <v>43</v>
      </c>
      <c r="E17" s="83" t="s">
        <v>44</v>
      </c>
      <c r="F17" s="83" t="s">
        <v>79</v>
      </c>
      <c r="G17" s="83" t="s">
        <v>84</v>
      </c>
      <c r="H17" s="75" t="s">
        <v>119</v>
      </c>
    </row>
    <row r="18" spans="1:8" ht="35.25" customHeight="1" x14ac:dyDescent="0.25">
      <c r="A18" s="106" t="s">
        <v>46</v>
      </c>
      <c r="B18" s="86">
        <v>1054</v>
      </c>
      <c r="C18" s="86">
        <v>392</v>
      </c>
      <c r="D18" s="86">
        <v>630</v>
      </c>
      <c r="E18" s="86">
        <v>152</v>
      </c>
      <c r="F18" s="80">
        <v>161</v>
      </c>
      <c r="G18" s="80">
        <v>87</v>
      </c>
      <c r="H18" s="183">
        <f>(Tabla13538[[#This Row],[2018]]/Tabla13538[[#This Row],[2017]]-1)*100</f>
        <v>-45.962732919254655</v>
      </c>
    </row>
    <row r="19" spans="1:8" ht="35.25" customHeight="1" x14ac:dyDescent="0.25">
      <c r="A19" s="106" t="s">
        <v>50</v>
      </c>
      <c r="B19" s="86">
        <v>373</v>
      </c>
      <c r="C19" s="86">
        <v>250</v>
      </c>
      <c r="D19" s="86">
        <v>389</v>
      </c>
      <c r="E19" s="86">
        <v>420</v>
      </c>
      <c r="F19" s="80">
        <v>416</v>
      </c>
      <c r="G19" s="80">
        <v>483</v>
      </c>
      <c r="H19" s="183">
        <f>(Tabla13538[[#This Row],[2018]]/Tabla13538[[#This Row],[2017]]-1)*100</f>
        <v>16.10576923076923</v>
      </c>
    </row>
    <row r="20" spans="1:8" ht="35.25" customHeight="1" x14ac:dyDescent="0.25">
      <c r="A20" s="106" t="s">
        <v>54</v>
      </c>
      <c r="B20" s="86">
        <v>5006</v>
      </c>
      <c r="C20" s="86">
        <v>4643</v>
      </c>
      <c r="D20" s="86">
        <v>4616</v>
      </c>
      <c r="E20" s="86">
        <v>5154</v>
      </c>
      <c r="F20" s="80">
        <v>5573</v>
      </c>
      <c r="G20" s="80">
        <v>9738</v>
      </c>
      <c r="H20" s="183">
        <f>(Tabla13538[[#This Row],[2018]]/Tabla13538[[#This Row],[2017]]-1)*100</f>
        <v>74.735331060470116</v>
      </c>
    </row>
    <row r="21" spans="1:8" ht="35.25" customHeight="1" x14ac:dyDescent="0.25">
      <c r="A21" s="106" t="s">
        <v>57</v>
      </c>
      <c r="B21" s="86">
        <v>181</v>
      </c>
      <c r="C21" s="86">
        <v>229</v>
      </c>
      <c r="D21" s="86">
        <v>227</v>
      </c>
      <c r="E21" s="86">
        <v>255</v>
      </c>
      <c r="F21" s="80">
        <v>245</v>
      </c>
      <c r="G21" s="80">
        <v>280</v>
      </c>
      <c r="H21" s="183">
        <f>(Tabla13538[[#This Row],[2018]]/Tabla13538[[#This Row],[2017]]-1)*100</f>
        <v>14.285714285714279</v>
      </c>
    </row>
    <row r="22" spans="1:8" ht="35.25" customHeight="1" x14ac:dyDescent="0.25">
      <c r="A22" s="106" t="s">
        <v>58</v>
      </c>
      <c r="B22" s="86">
        <v>329</v>
      </c>
      <c r="C22" s="86">
        <v>281</v>
      </c>
      <c r="D22" s="86">
        <v>338</v>
      </c>
      <c r="E22" s="86">
        <v>487</v>
      </c>
      <c r="F22" s="80">
        <v>234</v>
      </c>
      <c r="G22" s="80">
        <v>570</v>
      </c>
      <c r="H22" s="183">
        <f>(Tabla13538[[#This Row],[2018]]/Tabla13538[[#This Row],[2017]]-1)*100</f>
        <v>143.58974358974356</v>
      </c>
    </row>
    <row r="23" spans="1:8" ht="35.25" customHeight="1" x14ac:dyDescent="0.25">
      <c r="A23" s="106" t="s">
        <v>62</v>
      </c>
      <c r="B23" s="86">
        <v>225</v>
      </c>
      <c r="C23" s="86">
        <v>331</v>
      </c>
      <c r="D23" s="86">
        <v>570</v>
      </c>
      <c r="E23" s="86">
        <v>215</v>
      </c>
      <c r="F23" s="80">
        <v>146</v>
      </c>
      <c r="G23" s="80">
        <v>128</v>
      </c>
      <c r="H23" s="183">
        <f>(Tabla13538[[#This Row],[2018]]/Tabla13538[[#This Row],[2017]]-1)*100</f>
        <v>-12.328767123287676</v>
      </c>
    </row>
    <row r="24" spans="1:8" ht="35.25" customHeight="1" x14ac:dyDescent="0.25">
      <c r="A24" s="106" t="s">
        <v>70</v>
      </c>
      <c r="B24" s="86">
        <v>2</v>
      </c>
      <c r="C24" s="86">
        <v>15</v>
      </c>
      <c r="D24" s="86">
        <v>122</v>
      </c>
      <c r="E24" s="86">
        <v>224</v>
      </c>
      <c r="F24" s="80">
        <v>213</v>
      </c>
      <c r="G24" s="80">
        <v>65</v>
      </c>
      <c r="H24" s="183">
        <f>(Tabla13538[[#This Row],[2018]]/Tabla13538[[#This Row],[2017]]-1)*100</f>
        <v>-69.483568075117375</v>
      </c>
    </row>
    <row r="25" spans="1:8" ht="35.25" customHeight="1" x14ac:dyDescent="0.25">
      <c r="A25" s="106" t="s">
        <v>72</v>
      </c>
      <c r="B25" s="86">
        <v>629</v>
      </c>
      <c r="C25" s="86">
        <v>282</v>
      </c>
      <c r="D25" s="86">
        <v>305</v>
      </c>
      <c r="E25" s="86">
        <v>293</v>
      </c>
      <c r="F25" s="80">
        <v>381</v>
      </c>
      <c r="G25" s="80">
        <v>361</v>
      </c>
      <c r="H25" s="183">
        <f>(Tabla13538[[#This Row],[2018]]/Tabla13538[[#This Row],[2017]]-1)*100</f>
        <v>-5.2493438320210029</v>
      </c>
    </row>
    <row r="26" spans="1:8" ht="19.5" customHeight="1" x14ac:dyDescent="0.25">
      <c r="A26" s="167" t="s">
        <v>38</v>
      </c>
      <c r="B26" s="148"/>
      <c r="C26" s="148"/>
      <c r="D26" s="148"/>
      <c r="E26" s="148"/>
      <c r="F26" s="148"/>
      <c r="G26" s="148"/>
      <c r="H26" s="149"/>
    </row>
    <row r="27" spans="1:8" ht="15.75" x14ac:dyDescent="0.25">
      <c r="A27" s="70"/>
      <c r="B27" s="70"/>
      <c r="C27" s="70"/>
      <c r="D27" s="70"/>
      <c r="E27" s="70"/>
      <c r="F27" s="70"/>
      <c r="G27" s="70"/>
      <c r="H27" s="70"/>
    </row>
    <row r="28" spans="1:8" ht="15.75" x14ac:dyDescent="0.25">
      <c r="A28" s="70"/>
      <c r="B28" s="70"/>
      <c r="C28" s="70"/>
      <c r="D28" s="70"/>
      <c r="E28" s="70"/>
      <c r="F28" s="70"/>
      <c r="G28" s="70"/>
      <c r="H28" s="70"/>
    </row>
    <row r="29" spans="1:8" ht="15.75" x14ac:dyDescent="0.25">
      <c r="A29" s="70"/>
      <c r="B29" s="70"/>
      <c r="C29" s="70"/>
      <c r="D29" s="70"/>
      <c r="E29" s="70"/>
      <c r="F29" s="70"/>
      <c r="G29" s="70"/>
      <c r="H29" s="70"/>
    </row>
    <row r="30" spans="1:8" ht="15.75" x14ac:dyDescent="0.25">
      <c r="A30" s="70"/>
      <c r="B30" s="70"/>
      <c r="C30" s="70"/>
      <c r="D30" s="70"/>
      <c r="E30" s="70"/>
      <c r="F30" s="70"/>
      <c r="G30" s="70"/>
      <c r="H30" s="70"/>
    </row>
    <row r="31" spans="1:8" ht="15.75" x14ac:dyDescent="0.25">
      <c r="A31" s="70"/>
      <c r="B31" s="70"/>
      <c r="C31" s="70"/>
      <c r="D31" s="70"/>
      <c r="E31" s="70"/>
      <c r="F31" s="70"/>
      <c r="G31" s="70"/>
      <c r="H31" s="70"/>
    </row>
    <row r="32" spans="1:8" ht="15.75" x14ac:dyDescent="0.25">
      <c r="A32" s="70"/>
      <c r="B32" s="70"/>
      <c r="C32" s="70"/>
      <c r="D32" s="70"/>
      <c r="E32" s="70"/>
      <c r="F32" s="70"/>
      <c r="G32" s="70"/>
      <c r="H32" s="70"/>
    </row>
    <row r="33" spans="1:8" ht="15.75" x14ac:dyDescent="0.25">
      <c r="A33" s="70"/>
      <c r="B33" s="70"/>
      <c r="C33" s="70"/>
      <c r="D33" s="70"/>
      <c r="E33" s="70"/>
      <c r="F33" s="70"/>
      <c r="G33" s="70"/>
      <c r="H33" s="70"/>
    </row>
    <row r="34" spans="1:8" ht="15.75" x14ac:dyDescent="0.25">
      <c r="A34" s="70"/>
      <c r="B34" s="70"/>
      <c r="C34" s="70"/>
      <c r="D34" s="70"/>
      <c r="E34" s="70"/>
      <c r="F34" s="70"/>
      <c r="G34" s="70"/>
      <c r="H34" s="70"/>
    </row>
    <row r="35" spans="1:8" ht="15.75" x14ac:dyDescent="0.25">
      <c r="A35" s="70"/>
      <c r="B35" s="70"/>
      <c r="C35" s="70"/>
      <c r="D35" s="70"/>
      <c r="E35" s="70"/>
      <c r="F35" s="70"/>
      <c r="G35" s="70"/>
      <c r="H35" s="70"/>
    </row>
    <row r="36" spans="1:8" ht="15.75" x14ac:dyDescent="0.25">
      <c r="A36" s="70"/>
      <c r="B36" s="70"/>
      <c r="C36" s="70"/>
      <c r="D36" s="70"/>
      <c r="E36" s="70"/>
      <c r="F36" s="70"/>
      <c r="G36" s="70"/>
      <c r="H36" s="70"/>
    </row>
    <row r="37" spans="1:8" ht="15.75" x14ac:dyDescent="0.25">
      <c r="A37" s="70"/>
      <c r="B37" s="70"/>
      <c r="C37" s="70"/>
      <c r="D37" s="70"/>
      <c r="E37" s="70"/>
      <c r="F37" s="70"/>
      <c r="G37" s="70"/>
      <c r="H37" s="70"/>
    </row>
    <row r="38" spans="1:8" ht="15.75" x14ac:dyDescent="0.25">
      <c r="A38" s="70"/>
      <c r="B38" s="70"/>
      <c r="C38" s="70"/>
      <c r="D38" s="70"/>
      <c r="E38" s="70"/>
      <c r="F38" s="70"/>
      <c r="G38" s="70"/>
      <c r="H38" s="70"/>
    </row>
    <row r="39" spans="1:8" ht="15.75" x14ac:dyDescent="0.25">
      <c r="A39" s="70"/>
      <c r="B39" s="70"/>
      <c r="C39" s="70"/>
      <c r="D39" s="70"/>
      <c r="E39" s="70"/>
      <c r="F39" s="70"/>
      <c r="G39" s="70"/>
      <c r="H39" s="70"/>
    </row>
    <row r="40" spans="1:8" ht="15.75" x14ac:dyDescent="0.25">
      <c r="A40" s="70"/>
      <c r="B40" s="70"/>
      <c r="C40" s="70"/>
      <c r="D40" s="70"/>
      <c r="E40" s="70"/>
      <c r="F40" s="70"/>
      <c r="G40" s="70"/>
      <c r="H40" s="70"/>
    </row>
    <row r="41" spans="1:8" ht="15.75" x14ac:dyDescent="0.25">
      <c r="A41" s="70"/>
      <c r="B41" s="70"/>
      <c r="C41" s="70"/>
      <c r="D41" s="70"/>
      <c r="E41" s="70"/>
      <c r="F41" s="70"/>
      <c r="G41" s="70"/>
      <c r="H41" s="70"/>
    </row>
    <row r="42" spans="1:8" ht="15.75" x14ac:dyDescent="0.25">
      <c r="A42" s="70"/>
      <c r="B42" s="70"/>
      <c r="C42" s="70"/>
      <c r="D42" s="70"/>
      <c r="E42" s="70"/>
      <c r="F42" s="70"/>
      <c r="G42" s="70"/>
      <c r="H42" s="70"/>
    </row>
    <row r="43" spans="1:8" ht="15.75" x14ac:dyDescent="0.25">
      <c r="A43" s="70"/>
      <c r="B43" s="70"/>
      <c r="C43" s="70"/>
      <c r="D43" s="70"/>
      <c r="E43" s="70"/>
      <c r="F43" s="70"/>
      <c r="G43" s="70"/>
      <c r="H43" s="70"/>
    </row>
    <row r="44" spans="1:8" ht="15.75" x14ac:dyDescent="0.25">
      <c r="A44" s="70"/>
      <c r="B44" s="70"/>
      <c r="C44" s="70"/>
      <c r="D44" s="70"/>
      <c r="E44" s="70"/>
      <c r="F44" s="70"/>
      <c r="G44" s="70"/>
      <c r="H44" s="70"/>
    </row>
    <row r="45" spans="1:8" ht="15.75" x14ac:dyDescent="0.25">
      <c r="A45" s="70"/>
      <c r="B45" s="70"/>
      <c r="C45" s="70"/>
      <c r="D45" s="70"/>
      <c r="E45" s="70"/>
      <c r="F45" s="70"/>
      <c r="G45" s="70"/>
      <c r="H45" s="70"/>
    </row>
    <row r="46" spans="1:8" ht="15.75" x14ac:dyDescent="0.25">
      <c r="A46" s="70"/>
      <c r="B46" s="70"/>
      <c r="C46" s="70"/>
      <c r="D46" s="70"/>
      <c r="E46" s="70"/>
      <c r="F46" s="70"/>
      <c r="G46" s="70"/>
      <c r="H46" s="70"/>
    </row>
    <row r="47" spans="1:8" ht="15.75" x14ac:dyDescent="0.25">
      <c r="A47" s="70"/>
      <c r="B47" s="70"/>
      <c r="C47" s="70"/>
      <c r="D47" s="70"/>
      <c r="E47" s="70"/>
      <c r="F47" s="70"/>
      <c r="G47" s="70"/>
      <c r="H47" s="70"/>
    </row>
    <row r="48" spans="1:8" ht="15.75" x14ac:dyDescent="0.25">
      <c r="A48" s="70"/>
      <c r="B48" s="70"/>
      <c r="C48" s="70"/>
      <c r="D48" s="70"/>
      <c r="E48" s="70"/>
      <c r="F48" s="70"/>
      <c r="G48" s="70"/>
      <c r="H48" s="70"/>
    </row>
    <row r="49" spans="1:8" ht="15.75" x14ac:dyDescent="0.25">
      <c r="A49" s="70"/>
      <c r="B49" s="70"/>
      <c r="C49" s="70"/>
      <c r="D49" s="70"/>
      <c r="E49" s="70"/>
      <c r="F49" s="70"/>
      <c r="G49" s="70"/>
      <c r="H49" s="70"/>
    </row>
    <row r="50" spans="1:8" ht="15.75" x14ac:dyDescent="0.25">
      <c r="A50" s="70"/>
      <c r="B50" s="70"/>
      <c r="C50" s="70"/>
      <c r="D50" s="70"/>
      <c r="E50" s="70"/>
      <c r="F50" s="70"/>
      <c r="G50" s="70"/>
      <c r="H50" s="70"/>
    </row>
    <row r="51" spans="1:8" ht="15.75" x14ac:dyDescent="0.25">
      <c r="A51" s="70"/>
      <c r="B51" s="70"/>
      <c r="C51" s="70"/>
      <c r="D51" s="70"/>
      <c r="E51" s="70"/>
      <c r="F51" s="70"/>
      <c r="G51" s="70"/>
      <c r="H51" s="70"/>
    </row>
    <row r="52" spans="1:8" ht="15.75" x14ac:dyDescent="0.25">
      <c r="A52" s="70"/>
      <c r="B52" s="70"/>
      <c r="C52" s="70"/>
      <c r="D52" s="70"/>
      <c r="E52" s="70"/>
      <c r="F52" s="70"/>
      <c r="G52" s="70"/>
      <c r="H52" s="70"/>
    </row>
    <row r="53" spans="1:8" ht="15.75" x14ac:dyDescent="0.25">
      <c r="A53" s="70"/>
      <c r="B53" s="70"/>
      <c r="C53" s="70"/>
      <c r="D53" s="70"/>
      <c r="E53" s="70"/>
      <c r="F53" s="70"/>
      <c r="G53" s="70"/>
      <c r="H53" s="70"/>
    </row>
    <row r="54" spans="1:8" ht="15.75" x14ac:dyDescent="0.25">
      <c r="A54" s="70"/>
      <c r="B54" s="70"/>
      <c r="C54" s="70"/>
      <c r="D54" s="70"/>
      <c r="E54" s="70"/>
      <c r="F54" s="70"/>
      <c r="G54" s="70"/>
      <c r="H54" s="70"/>
    </row>
    <row r="55" spans="1:8" ht="15.75" x14ac:dyDescent="0.25">
      <c r="A55" s="70"/>
      <c r="B55" s="70"/>
      <c r="C55" s="70"/>
      <c r="D55" s="70"/>
      <c r="E55" s="70"/>
      <c r="F55" s="70"/>
      <c r="G55" s="70"/>
      <c r="H55" s="70"/>
    </row>
    <row r="56" spans="1:8" ht="15.75" x14ac:dyDescent="0.25">
      <c r="A56" s="70"/>
      <c r="B56" s="70"/>
      <c r="C56" s="70"/>
      <c r="D56" s="70"/>
      <c r="E56" s="70"/>
      <c r="F56" s="70"/>
      <c r="G56" s="70"/>
      <c r="H56" s="70"/>
    </row>
    <row r="57" spans="1:8" ht="15.75" x14ac:dyDescent="0.25">
      <c r="A57" s="70"/>
      <c r="B57" s="70"/>
      <c r="C57" s="70"/>
      <c r="D57" s="70"/>
      <c r="E57" s="70"/>
      <c r="F57" s="70"/>
      <c r="G57" s="70"/>
      <c r="H57" s="70"/>
    </row>
    <row r="58" spans="1:8" ht="15.75" x14ac:dyDescent="0.25">
      <c r="A58" s="70"/>
      <c r="B58" s="70"/>
      <c r="C58" s="70"/>
      <c r="D58" s="70"/>
      <c r="E58" s="70"/>
      <c r="F58" s="70"/>
      <c r="G58" s="70"/>
      <c r="H58" s="70"/>
    </row>
    <row r="59" spans="1:8" ht="15.75" x14ac:dyDescent="0.25">
      <c r="A59" s="70"/>
      <c r="B59" s="70"/>
      <c r="C59" s="70"/>
      <c r="D59" s="70"/>
      <c r="E59" s="70"/>
      <c r="F59" s="70"/>
      <c r="G59" s="70"/>
      <c r="H59" s="70"/>
    </row>
    <row r="60" spans="1:8" ht="15.75" x14ac:dyDescent="0.25">
      <c r="A60" s="70"/>
      <c r="B60" s="70"/>
      <c r="C60" s="70"/>
      <c r="D60" s="70"/>
      <c r="E60" s="70"/>
      <c r="F60" s="70"/>
      <c r="G60" s="70"/>
      <c r="H60" s="70"/>
    </row>
    <row r="61" spans="1:8" ht="15.75" x14ac:dyDescent="0.25">
      <c r="A61" s="70"/>
      <c r="B61" s="70"/>
      <c r="C61" s="70"/>
      <c r="D61" s="70"/>
      <c r="E61" s="70"/>
      <c r="F61" s="70"/>
      <c r="G61" s="70"/>
      <c r="H61" s="70"/>
    </row>
    <row r="62" spans="1:8" ht="15.75" x14ac:dyDescent="0.25">
      <c r="A62" s="70"/>
      <c r="B62" s="70"/>
      <c r="C62" s="70"/>
      <c r="D62" s="70"/>
      <c r="E62" s="70"/>
      <c r="F62" s="70"/>
      <c r="G62" s="70"/>
      <c r="H62" s="70"/>
    </row>
    <row r="63" spans="1:8" ht="15.75" x14ac:dyDescent="0.25">
      <c r="A63" s="70"/>
      <c r="B63" s="70"/>
      <c r="C63" s="70"/>
      <c r="D63" s="70"/>
      <c r="E63" s="70"/>
      <c r="F63" s="70"/>
      <c r="G63" s="70"/>
      <c r="H63" s="70"/>
    </row>
    <row r="64" spans="1:8" ht="15.75" x14ac:dyDescent="0.25">
      <c r="A64" s="70"/>
      <c r="B64" s="70"/>
      <c r="C64" s="70"/>
      <c r="D64" s="70"/>
      <c r="E64" s="70"/>
      <c r="F64" s="70"/>
      <c r="G64" s="70"/>
      <c r="H64" s="70"/>
    </row>
    <row r="65" spans="1:8" ht="15.75" x14ac:dyDescent="0.25">
      <c r="A65" s="70"/>
      <c r="B65" s="70"/>
      <c r="C65" s="70"/>
      <c r="D65" s="70"/>
      <c r="E65" s="70"/>
      <c r="F65" s="70"/>
      <c r="G65" s="70"/>
      <c r="H65" s="70"/>
    </row>
    <row r="66" spans="1:8" ht="15.75" x14ac:dyDescent="0.25">
      <c r="A66" s="70"/>
      <c r="B66" s="70"/>
      <c r="C66" s="70"/>
      <c r="D66" s="70"/>
      <c r="E66" s="70"/>
      <c r="F66" s="70"/>
      <c r="G66" s="70"/>
      <c r="H66" s="70"/>
    </row>
    <row r="67" spans="1:8" ht="15.75" x14ac:dyDescent="0.25">
      <c r="A67" s="70"/>
      <c r="B67" s="70"/>
      <c r="C67" s="70"/>
      <c r="D67" s="70"/>
      <c r="E67" s="70"/>
      <c r="F67" s="70"/>
      <c r="G67" s="70"/>
      <c r="H67" s="70"/>
    </row>
    <row r="68" spans="1:8" ht="15.75" x14ac:dyDescent="0.25">
      <c r="A68" s="70"/>
      <c r="B68" s="70"/>
      <c r="C68" s="70"/>
      <c r="D68" s="70"/>
      <c r="E68" s="70"/>
      <c r="F68" s="70"/>
      <c r="G68" s="70"/>
      <c r="H68" s="70"/>
    </row>
    <row r="69" spans="1:8" ht="15.75" x14ac:dyDescent="0.25">
      <c r="A69" s="70"/>
      <c r="B69" s="70"/>
      <c r="C69" s="70"/>
      <c r="D69" s="70"/>
      <c r="E69" s="70"/>
      <c r="F69" s="70"/>
      <c r="G69" s="70"/>
      <c r="H69" s="70"/>
    </row>
    <row r="70" spans="1:8" ht="15.75" x14ac:dyDescent="0.25">
      <c r="A70" s="70"/>
      <c r="B70" s="70"/>
      <c r="C70" s="70"/>
      <c r="D70" s="70"/>
      <c r="E70" s="70"/>
      <c r="F70" s="70"/>
      <c r="G70" s="70"/>
      <c r="H70" s="70"/>
    </row>
    <row r="71" spans="1:8" ht="15.75" x14ac:dyDescent="0.25">
      <c r="A71" s="70"/>
      <c r="B71" s="70"/>
      <c r="C71" s="70"/>
      <c r="D71" s="70"/>
      <c r="E71" s="70"/>
      <c r="F71" s="70"/>
      <c r="G71" s="70"/>
      <c r="H71" s="70"/>
    </row>
    <row r="72" spans="1:8" ht="15.75" x14ac:dyDescent="0.25">
      <c r="A72" s="70"/>
      <c r="B72" s="70"/>
      <c r="C72" s="70"/>
      <c r="D72" s="70"/>
      <c r="E72" s="70"/>
      <c r="F72" s="70"/>
      <c r="G72" s="70"/>
      <c r="H72" s="70"/>
    </row>
    <row r="73" spans="1:8" ht="15.75" x14ac:dyDescent="0.25">
      <c r="A73" s="70"/>
      <c r="B73" s="70"/>
      <c r="C73" s="70"/>
      <c r="D73" s="70"/>
      <c r="E73" s="70"/>
      <c r="F73" s="70"/>
      <c r="G73" s="70"/>
      <c r="H73" s="70"/>
    </row>
    <row r="74" spans="1:8" ht="15.75" x14ac:dyDescent="0.25">
      <c r="A74" s="70"/>
      <c r="B74" s="70"/>
      <c r="C74" s="70"/>
      <c r="D74" s="70"/>
      <c r="E74" s="70"/>
      <c r="F74" s="70"/>
      <c r="G74" s="70"/>
      <c r="H74" s="70"/>
    </row>
    <row r="75" spans="1:8" ht="15.75" x14ac:dyDescent="0.25">
      <c r="A75" s="70"/>
      <c r="B75" s="70"/>
      <c r="C75" s="70"/>
      <c r="D75" s="70"/>
      <c r="E75" s="70"/>
      <c r="F75" s="70"/>
      <c r="G75" s="70"/>
      <c r="H75" s="70"/>
    </row>
    <row r="76" spans="1:8" ht="15.75" x14ac:dyDescent="0.25">
      <c r="A76" s="70"/>
      <c r="B76" s="70"/>
      <c r="C76" s="70"/>
      <c r="D76" s="70"/>
      <c r="E76" s="70"/>
      <c r="F76" s="70"/>
      <c r="G76" s="70"/>
      <c r="H76" s="70"/>
    </row>
    <row r="77" spans="1:8" ht="15.75" x14ac:dyDescent="0.25">
      <c r="A77" s="70"/>
      <c r="B77" s="70"/>
      <c r="C77" s="70"/>
      <c r="D77" s="70"/>
      <c r="E77" s="70"/>
      <c r="F77" s="70"/>
      <c r="G77" s="70"/>
      <c r="H77" s="70"/>
    </row>
    <row r="78" spans="1:8" ht="15.75" x14ac:dyDescent="0.25">
      <c r="A78" s="70"/>
      <c r="B78" s="70"/>
      <c r="C78" s="70"/>
      <c r="D78" s="70"/>
      <c r="E78" s="70"/>
      <c r="F78" s="70"/>
      <c r="G78" s="70"/>
      <c r="H78" s="70"/>
    </row>
    <row r="79" spans="1:8" ht="15.75" x14ac:dyDescent="0.25">
      <c r="A79" s="70"/>
      <c r="B79" s="70"/>
      <c r="C79" s="70"/>
      <c r="D79" s="70"/>
      <c r="E79" s="70"/>
      <c r="F79" s="70"/>
      <c r="G79" s="70"/>
      <c r="H79" s="70"/>
    </row>
    <row r="80" spans="1:8" ht="15.75" x14ac:dyDescent="0.25">
      <c r="A80" s="70"/>
      <c r="B80" s="70"/>
      <c r="C80" s="70"/>
      <c r="D80" s="70"/>
      <c r="E80" s="70"/>
      <c r="F80" s="70"/>
      <c r="G80" s="70"/>
      <c r="H80" s="70"/>
    </row>
    <row r="81" spans="1:8" ht="15.75" x14ac:dyDescent="0.25">
      <c r="A81" s="70"/>
      <c r="B81" s="70"/>
      <c r="C81" s="70"/>
      <c r="D81" s="70"/>
      <c r="E81" s="70"/>
      <c r="F81" s="70"/>
      <c r="G81" s="70"/>
      <c r="H81" s="70"/>
    </row>
    <row r="82" spans="1:8" ht="15.75" x14ac:dyDescent="0.25">
      <c r="A82" s="70"/>
      <c r="B82" s="70"/>
      <c r="C82" s="70"/>
      <c r="D82" s="70"/>
      <c r="E82" s="70"/>
      <c r="F82" s="70"/>
      <c r="G82" s="70"/>
      <c r="H82" s="70"/>
    </row>
    <row r="83" spans="1:8" ht="15.75" x14ac:dyDescent="0.25">
      <c r="A83" s="70"/>
      <c r="B83" s="70"/>
      <c r="C83" s="70"/>
      <c r="D83" s="70"/>
      <c r="E83" s="70"/>
      <c r="F83" s="70"/>
      <c r="G83" s="70"/>
      <c r="H83" s="70"/>
    </row>
    <row r="84" spans="1:8" ht="15.75" x14ac:dyDescent="0.25">
      <c r="A84" s="70"/>
      <c r="B84" s="70"/>
      <c r="C84" s="70"/>
      <c r="D84" s="70"/>
      <c r="E84" s="70"/>
      <c r="F84" s="70"/>
      <c r="G84" s="70"/>
      <c r="H84" s="70"/>
    </row>
    <row r="85" spans="1:8" ht="15.75" x14ac:dyDescent="0.25">
      <c r="A85" s="70"/>
      <c r="B85" s="70"/>
      <c r="C85" s="70"/>
      <c r="D85" s="70"/>
      <c r="E85" s="70"/>
      <c r="F85" s="70"/>
      <c r="G85" s="70"/>
      <c r="H85" s="70"/>
    </row>
    <row r="86" spans="1:8" ht="15.75" x14ac:dyDescent="0.25">
      <c r="A86" s="70"/>
      <c r="B86" s="70"/>
      <c r="C86" s="70"/>
      <c r="D86" s="70"/>
      <c r="E86" s="70"/>
      <c r="F86" s="70"/>
      <c r="G86" s="70"/>
      <c r="H86" s="70"/>
    </row>
    <row r="87" spans="1:8" ht="15.75" x14ac:dyDescent="0.25">
      <c r="A87" s="70"/>
      <c r="B87" s="70"/>
      <c r="C87" s="70"/>
      <c r="D87" s="70"/>
      <c r="E87" s="70"/>
      <c r="F87" s="70"/>
      <c r="G87" s="70"/>
      <c r="H87" s="70"/>
    </row>
    <row r="88" spans="1:8" ht="15.75" x14ac:dyDescent="0.25">
      <c r="A88" s="70"/>
      <c r="B88" s="70"/>
      <c r="C88" s="70"/>
      <c r="D88" s="70"/>
      <c r="E88" s="70"/>
      <c r="F88" s="70"/>
      <c r="G88" s="70"/>
      <c r="H88" s="70"/>
    </row>
    <row r="89" spans="1:8" ht="15.75" x14ac:dyDescent="0.25">
      <c r="A89" s="70"/>
      <c r="B89" s="70"/>
      <c r="C89" s="70"/>
      <c r="D89" s="70"/>
      <c r="E89" s="70"/>
      <c r="F89" s="70"/>
      <c r="G89" s="70"/>
      <c r="H89" s="70"/>
    </row>
    <row r="90" spans="1:8" ht="15.75" x14ac:dyDescent="0.25">
      <c r="A90" s="70"/>
      <c r="B90" s="70"/>
      <c r="C90" s="70"/>
      <c r="D90" s="70"/>
      <c r="E90" s="70"/>
      <c r="F90" s="70"/>
      <c r="G90" s="70"/>
      <c r="H90" s="70"/>
    </row>
    <row r="91" spans="1:8" ht="15.75" x14ac:dyDescent="0.25">
      <c r="A91" s="70"/>
      <c r="B91" s="70"/>
      <c r="C91" s="70"/>
      <c r="D91" s="70"/>
      <c r="E91" s="70"/>
      <c r="F91" s="70"/>
      <c r="G91" s="70"/>
      <c r="H91" s="70"/>
    </row>
    <row r="92" spans="1:8" ht="15.75" x14ac:dyDescent="0.25">
      <c r="A92" s="70"/>
      <c r="B92" s="70"/>
      <c r="C92" s="70"/>
      <c r="D92" s="70"/>
      <c r="E92" s="70"/>
      <c r="F92" s="70"/>
      <c r="G92" s="70"/>
      <c r="H92" s="70"/>
    </row>
    <row r="93" spans="1:8" ht="15.75" x14ac:dyDescent="0.25">
      <c r="A93" s="70"/>
      <c r="B93" s="70"/>
      <c r="C93" s="70"/>
      <c r="D93" s="70"/>
      <c r="E93" s="70"/>
      <c r="F93" s="70"/>
      <c r="G93" s="70"/>
      <c r="H93" s="70"/>
    </row>
    <row r="94" spans="1:8" ht="15.75" x14ac:dyDescent="0.25">
      <c r="A94" s="70"/>
      <c r="B94" s="70"/>
      <c r="C94" s="70"/>
      <c r="D94" s="70"/>
      <c r="E94" s="70"/>
      <c r="F94" s="70"/>
      <c r="G94" s="70"/>
      <c r="H94" s="70"/>
    </row>
    <row r="95" spans="1:8" ht="15.75" x14ac:dyDescent="0.25">
      <c r="A95" s="70"/>
      <c r="B95" s="70"/>
      <c r="C95" s="70"/>
      <c r="D95" s="70"/>
      <c r="E95" s="70"/>
      <c r="F95" s="70"/>
      <c r="G95" s="70"/>
      <c r="H95" s="70"/>
    </row>
    <row r="96" spans="1:8" ht="15.75" x14ac:dyDescent="0.25">
      <c r="A96" s="70"/>
      <c r="B96" s="70"/>
      <c r="C96" s="70"/>
      <c r="D96" s="70"/>
      <c r="E96" s="70"/>
      <c r="F96" s="70"/>
      <c r="G96" s="70"/>
      <c r="H96" s="70"/>
    </row>
    <row r="97" spans="1:8" ht="15.75" x14ac:dyDescent="0.25">
      <c r="A97" s="70"/>
      <c r="B97" s="70"/>
      <c r="C97" s="70"/>
      <c r="D97" s="70"/>
      <c r="E97" s="70"/>
      <c r="F97" s="70"/>
      <c r="G97" s="70"/>
      <c r="H97" s="70"/>
    </row>
    <row r="98" spans="1:8" ht="15.75" x14ac:dyDescent="0.25">
      <c r="A98" s="70"/>
      <c r="B98" s="70"/>
      <c r="C98" s="70"/>
      <c r="D98" s="70"/>
      <c r="E98" s="70"/>
      <c r="F98" s="70"/>
      <c r="G98" s="70"/>
      <c r="H98" s="70"/>
    </row>
    <row r="99" spans="1:8" ht="15.75" x14ac:dyDescent="0.25">
      <c r="A99" s="70"/>
      <c r="B99" s="70"/>
      <c r="C99" s="70"/>
      <c r="D99" s="70"/>
      <c r="E99" s="70"/>
      <c r="F99" s="70"/>
      <c r="G99" s="70"/>
      <c r="H99" s="70"/>
    </row>
    <row r="100" spans="1:8" ht="15.75" x14ac:dyDescent="0.25">
      <c r="A100" s="70"/>
      <c r="B100" s="70"/>
      <c r="C100" s="70"/>
      <c r="D100" s="70"/>
      <c r="E100" s="70"/>
      <c r="F100" s="70"/>
      <c r="G100" s="70"/>
      <c r="H100" s="70"/>
    </row>
    <row r="101" spans="1:8" ht="15.75" x14ac:dyDescent="0.25">
      <c r="A101" s="70"/>
      <c r="B101" s="70"/>
      <c r="C101" s="70"/>
      <c r="D101" s="70"/>
      <c r="E101" s="70"/>
      <c r="F101" s="70"/>
      <c r="G101" s="70"/>
      <c r="H101" s="70"/>
    </row>
    <row r="102" spans="1:8" ht="15.75" x14ac:dyDescent="0.25">
      <c r="A102" s="70"/>
      <c r="B102" s="70"/>
      <c r="C102" s="70"/>
      <c r="D102" s="70"/>
      <c r="E102" s="70"/>
      <c r="F102" s="70"/>
      <c r="G102" s="70"/>
      <c r="H102" s="70"/>
    </row>
    <row r="103" spans="1:8" ht="15.75" x14ac:dyDescent="0.25">
      <c r="A103" s="70"/>
      <c r="B103" s="70"/>
      <c r="C103" s="70"/>
      <c r="D103" s="70"/>
      <c r="E103" s="70"/>
      <c r="F103" s="70"/>
      <c r="G103" s="70"/>
      <c r="H103" s="70"/>
    </row>
    <row r="104" spans="1:8" ht="15.75" x14ac:dyDescent="0.25">
      <c r="A104" s="70"/>
      <c r="B104" s="70"/>
      <c r="C104" s="70"/>
      <c r="D104" s="70"/>
      <c r="E104" s="70"/>
      <c r="F104" s="70"/>
      <c r="G104" s="70"/>
      <c r="H104" s="70"/>
    </row>
    <row r="105" spans="1:8" ht="15.75" x14ac:dyDescent="0.25">
      <c r="A105" s="70"/>
      <c r="B105" s="70"/>
      <c r="C105" s="70"/>
      <c r="D105" s="70"/>
      <c r="E105" s="70"/>
      <c r="F105" s="70"/>
      <c r="G105" s="70"/>
      <c r="H105" s="70"/>
    </row>
    <row r="106" spans="1:8" ht="15.75" x14ac:dyDescent="0.25">
      <c r="A106" s="70"/>
      <c r="B106" s="70"/>
      <c r="C106" s="70"/>
      <c r="D106" s="70"/>
      <c r="E106" s="70"/>
      <c r="F106" s="70"/>
      <c r="G106" s="70"/>
      <c r="H106" s="70"/>
    </row>
    <row r="107" spans="1:8" ht="15.75" x14ac:dyDescent="0.25">
      <c r="A107" s="70"/>
      <c r="B107" s="70"/>
      <c r="C107" s="70"/>
      <c r="D107" s="70"/>
      <c r="E107" s="70"/>
      <c r="F107" s="70"/>
      <c r="G107" s="70"/>
      <c r="H107" s="70"/>
    </row>
    <row r="108" spans="1:8" ht="15.75" x14ac:dyDescent="0.25">
      <c r="A108" s="70"/>
      <c r="B108" s="70"/>
      <c r="C108" s="70"/>
      <c r="D108" s="70"/>
      <c r="E108" s="70"/>
      <c r="F108" s="70"/>
      <c r="G108" s="70"/>
      <c r="H108" s="70"/>
    </row>
    <row r="109" spans="1:8" ht="15.75" x14ac:dyDescent="0.25">
      <c r="A109" s="70"/>
      <c r="B109" s="70"/>
      <c r="C109" s="70"/>
      <c r="D109" s="70"/>
      <c r="E109" s="70"/>
      <c r="F109" s="70"/>
      <c r="G109" s="70"/>
      <c r="H109" s="70"/>
    </row>
    <row r="110" spans="1:8" ht="15.75" x14ac:dyDescent="0.25">
      <c r="A110" s="70"/>
      <c r="B110" s="70"/>
      <c r="C110" s="70"/>
      <c r="D110" s="70"/>
      <c r="E110" s="70"/>
      <c r="F110" s="70"/>
      <c r="G110" s="70"/>
      <c r="H110" s="70"/>
    </row>
    <row r="111" spans="1:8" ht="15.75" x14ac:dyDescent="0.25">
      <c r="A111" s="70"/>
      <c r="B111" s="70"/>
      <c r="C111" s="70"/>
      <c r="D111" s="70"/>
      <c r="E111" s="70"/>
      <c r="F111" s="70"/>
      <c r="G111" s="70"/>
      <c r="H111" s="70"/>
    </row>
    <row r="112" spans="1:8" ht="15.75" x14ac:dyDescent="0.25">
      <c r="A112" s="70"/>
      <c r="B112" s="70"/>
      <c r="C112" s="70"/>
      <c r="D112" s="70"/>
      <c r="E112" s="70"/>
      <c r="F112" s="70"/>
      <c r="G112" s="70"/>
      <c r="H112" s="70"/>
    </row>
    <row r="113" spans="1:8" ht="15.75" x14ac:dyDescent="0.25">
      <c r="A113" s="70"/>
      <c r="B113" s="70"/>
      <c r="C113" s="70"/>
      <c r="D113" s="70"/>
      <c r="E113" s="70"/>
      <c r="F113" s="70"/>
      <c r="G113" s="70"/>
      <c r="H113" s="70"/>
    </row>
    <row r="114" spans="1:8" ht="15.75" x14ac:dyDescent="0.25">
      <c r="A114" s="70"/>
      <c r="B114" s="70"/>
      <c r="C114" s="70"/>
      <c r="D114" s="70"/>
      <c r="E114" s="70"/>
      <c r="F114" s="70"/>
      <c r="G114" s="70"/>
      <c r="H114" s="70"/>
    </row>
    <row r="115" spans="1:8" ht="15.75" x14ac:dyDescent="0.25">
      <c r="A115" s="70"/>
      <c r="B115" s="70"/>
      <c r="C115" s="70"/>
      <c r="D115" s="70"/>
      <c r="E115" s="70"/>
      <c r="F115" s="70"/>
      <c r="G115" s="70"/>
      <c r="H115" s="70"/>
    </row>
    <row r="116" spans="1:8" ht="15.75" x14ac:dyDescent="0.25">
      <c r="A116" s="70"/>
      <c r="B116" s="70"/>
      <c r="C116" s="70"/>
      <c r="D116" s="70"/>
      <c r="E116" s="70"/>
      <c r="F116" s="70"/>
      <c r="G116" s="70"/>
      <c r="H116" s="70"/>
    </row>
    <row r="117" spans="1:8" ht="15.75" x14ac:dyDescent="0.25">
      <c r="A117" s="70"/>
      <c r="B117" s="70"/>
      <c r="C117" s="70"/>
      <c r="D117" s="70"/>
      <c r="E117" s="70"/>
      <c r="F117" s="70"/>
      <c r="G117" s="70"/>
      <c r="H117" s="70"/>
    </row>
  </sheetData>
  <dataConsolidate/>
  <mergeCells count="2">
    <mergeCell ref="A5:H5"/>
    <mergeCell ref="A6:H6"/>
  </mergeCells>
  <printOptions horizontalCentered="1"/>
  <pageMargins left="0.59055118110236227" right="0.59055118110236227" top="0.35433070866141736" bottom="0.35433070866141736" header="0" footer="0"/>
  <pageSetup orientation="portrait" r:id="rId1"/>
  <drawing r:id="rId2"/>
  <legacyDrawingHF r:id="rId3"/>
  <tableParts count="2"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showGridLines="0" view="pageBreakPreview" topLeftCell="A25" zoomScaleNormal="100" zoomScaleSheetLayoutView="100" workbookViewId="0">
      <selection activeCell="H42" sqref="H42"/>
    </sheetView>
  </sheetViews>
  <sheetFormatPr baseColWidth="10" defaultRowHeight="15" x14ac:dyDescent="0.25"/>
  <cols>
    <col min="1" max="1" width="20.7109375" customWidth="1"/>
    <col min="2" max="5" width="9.7109375" hidden="1" customWidth="1"/>
    <col min="6" max="8" width="20.7109375" customWidth="1"/>
    <col min="9" max="9" width="11.42578125" style="58"/>
    <col min="10" max="10" width="11.42578125" style="59"/>
    <col min="239" max="239" width="7.5703125" customWidth="1"/>
    <col min="240" max="240" width="13.28515625" customWidth="1"/>
    <col min="241" max="241" width="8.85546875" customWidth="1"/>
    <col min="242" max="246" width="7.140625" customWidth="1"/>
    <col min="247" max="247" width="8.7109375" customWidth="1"/>
    <col min="495" max="495" width="7.5703125" customWidth="1"/>
    <col min="496" max="496" width="13.28515625" customWidth="1"/>
    <col min="497" max="497" width="8.85546875" customWidth="1"/>
    <col min="498" max="502" width="7.140625" customWidth="1"/>
    <col min="503" max="503" width="8.7109375" customWidth="1"/>
    <col min="751" max="751" width="7.5703125" customWidth="1"/>
    <col min="752" max="752" width="13.28515625" customWidth="1"/>
    <col min="753" max="753" width="8.85546875" customWidth="1"/>
    <col min="754" max="758" width="7.140625" customWidth="1"/>
    <col min="759" max="759" width="8.7109375" customWidth="1"/>
    <col min="1007" max="1007" width="7.5703125" customWidth="1"/>
    <col min="1008" max="1008" width="13.28515625" customWidth="1"/>
    <col min="1009" max="1009" width="8.85546875" customWidth="1"/>
    <col min="1010" max="1014" width="7.140625" customWidth="1"/>
    <col min="1015" max="1015" width="8.7109375" customWidth="1"/>
    <col min="1263" max="1263" width="7.5703125" customWidth="1"/>
    <col min="1264" max="1264" width="13.28515625" customWidth="1"/>
    <col min="1265" max="1265" width="8.85546875" customWidth="1"/>
    <col min="1266" max="1270" width="7.140625" customWidth="1"/>
    <col min="1271" max="1271" width="8.7109375" customWidth="1"/>
    <col min="1519" max="1519" width="7.5703125" customWidth="1"/>
    <col min="1520" max="1520" width="13.28515625" customWidth="1"/>
    <col min="1521" max="1521" width="8.85546875" customWidth="1"/>
    <col min="1522" max="1526" width="7.140625" customWidth="1"/>
    <col min="1527" max="1527" width="8.7109375" customWidth="1"/>
    <col min="1775" max="1775" width="7.5703125" customWidth="1"/>
    <col min="1776" max="1776" width="13.28515625" customWidth="1"/>
    <col min="1777" max="1777" width="8.85546875" customWidth="1"/>
    <col min="1778" max="1782" width="7.140625" customWidth="1"/>
    <col min="1783" max="1783" width="8.7109375" customWidth="1"/>
    <col min="2031" max="2031" width="7.5703125" customWidth="1"/>
    <col min="2032" max="2032" width="13.28515625" customWidth="1"/>
    <col min="2033" max="2033" width="8.85546875" customWidth="1"/>
    <col min="2034" max="2038" width="7.140625" customWidth="1"/>
    <col min="2039" max="2039" width="8.7109375" customWidth="1"/>
    <col min="2287" max="2287" width="7.5703125" customWidth="1"/>
    <col min="2288" max="2288" width="13.28515625" customWidth="1"/>
    <col min="2289" max="2289" width="8.85546875" customWidth="1"/>
    <col min="2290" max="2294" width="7.140625" customWidth="1"/>
    <col min="2295" max="2295" width="8.7109375" customWidth="1"/>
    <col min="2543" max="2543" width="7.5703125" customWidth="1"/>
    <col min="2544" max="2544" width="13.28515625" customWidth="1"/>
    <col min="2545" max="2545" width="8.85546875" customWidth="1"/>
    <col min="2546" max="2550" width="7.140625" customWidth="1"/>
    <col min="2551" max="2551" width="8.7109375" customWidth="1"/>
    <col min="2799" max="2799" width="7.5703125" customWidth="1"/>
    <col min="2800" max="2800" width="13.28515625" customWidth="1"/>
    <col min="2801" max="2801" width="8.85546875" customWidth="1"/>
    <col min="2802" max="2806" width="7.140625" customWidth="1"/>
    <col min="2807" max="2807" width="8.7109375" customWidth="1"/>
    <col min="3055" max="3055" width="7.5703125" customWidth="1"/>
    <col min="3056" max="3056" width="13.28515625" customWidth="1"/>
    <col min="3057" max="3057" width="8.85546875" customWidth="1"/>
    <col min="3058" max="3062" width="7.140625" customWidth="1"/>
    <col min="3063" max="3063" width="8.7109375" customWidth="1"/>
    <col min="3311" max="3311" width="7.5703125" customWidth="1"/>
    <col min="3312" max="3312" width="13.28515625" customWidth="1"/>
    <col min="3313" max="3313" width="8.85546875" customWidth="1"/>
    <col min="3314" max="3318" width="7.140625" customWidth="1"/>
    <col min="3319" max="3319" width="8.7109375" customWidth="1"/>
    <col min="3567" max="3567" width="7.5703125" customWidth="1"/>
    <col min="3568" max="3568" width="13.28515625" customWidth="1"/>
    <col min="3569" max="3569" width="8.85546875" customWidth="1"/>
    <col min="3570" max="3574" width="7.140625" customWidth="1"/>
    <col min="3575" max="3575" width="8.7109375" customWidth="1"/>
    <col min="3823" max="3823" width="7.5703125" customWidth="1"/>
    <col min="3824" max="3824" width="13.28515625" customWidth="1"/>
    <col min="3825" max="3825" width="8.85546875" customWidth="1"/>
    <col min="3826" max="3830" width="7.140625" customWidth="1"/>
    <col min="3831" max="3831" width="8.7109375" customWidth="1"/>
    <col min="4079" max="4079" width="7.5703125" customWidth="1"/>
    <col min="4080" max="4080" width="13.28515625" customWidth="1"/>
    <col min="4081" max="4081" width="8.85546875" customWidth="1"/>
    <col min="4082" max="4086" width="7.140625" customWidth="1"/>
    <col min="4087" max="4087" width="8.7109375" customWidth="1"/>
    <col min="4335" max="4335" width="7.5703125" customWidth="1"/>
    <col min="4336" max="4336" width="13.28515625" customWidth="1"/>
    <col min="4337" max="4337" width="8.85546875" customWidth="1"/>
    <col min="4338" max="4342" width="7.140625" customWidth="1"/>
    <col min="4343" max="4343" width="8.7109375" customWidth="1"/>
    <col min="4591" max="4591" width="7.5703125" customWidth="1"/>
    <col min="4592" max="4592" width="13.28515625" customWidth="1"/>
    <col min="4593" max="4593" width="8.85546875" customWidth="1"/>
    <col min="4594" max="4598" width="7.140625" customWidth="1"/>
    <col min="4599" max="4599" width="8.7109375" customWidth="1"/>
    <col min="4847" max="4847" width="7.5703125" customWidth="1"/>
    <col min="4848" max="4848" width="13.28515625" customWidth="1"/>
    <col min="4849" max="4849" width="8.85546875" customWidth="1"/>
    <col min="4850" max="4854" width="7.140625" customWidth="1"/>
    <col min="4855" max="4855" width="8.7109375" customWidth="1"/>
    <col min="5103" max="5103" width="7.5703125" customWidth="1"/>
    <col min="5104" max="5104" width="13.28515625" customWidth="1"/>
    <col min="5105" max="5105" width="8.85546875" customWidth="1"/>
    <col min="5106" max="5110" width="7.140625" customWidth="1"/>
    <col min="5111" max="5111" width="8.7109375" customWidth="1"/>
    <col min="5359" max="5359" width="7.5703125" customWidth="1"/>
    <col min="5360" max="5360" width="13.28515625" customWidth="1"/>
    <col min="5361" max="5361" width="8.85546875" customWidth="1"/>
    <col min="5362" max="5366" width="7.140625" customWidth="1"/>
    <col min="5367" max="5367" width="8.7109375" customWidth="1"/>
    <col min="5615" max="5615" width="7.5703125" customWidth="1"/>
    <col min="5616" max="5616" width="13.28515625" customWidth="1"/>
    <col min="5617" max="5617" width="8.85546875" customWidth="1"/>
    <col min="5618" max="5622" width="7.140625" customWidth="1"/>
    <col min="5623" max="5623" width="8.7109375" customWidth="1"/>
    <col min="5871" max="5871" width="7.5703125" customWidth="1"/>
    <col min="5872" max="5872" width="13.28515625" customWidth="1"/>
    <col min="5873" max="5873" width="8.85546875" customWidth="1"/>
    <col min="5874" max="5878" width="7.140625" customWidth="1"/>
    <col min="5879" max="5879" width="8.7109375" customWidth="1"/>
    <col min="6127" max="6127" width="7.5703125" customWidth="1"/>
    <col min="6128" max="6128" width="13.28515625" customWidth="1"/>
    <col min="6129" max="6129" width="8.85546875" customWidth="1"/>
    <col min="6130" max="6134" width="7.140625" customWidth="1"/>
    <col min="6135" max="6135" width="8.7109375" customWidth="1"/>
    <col min="6383" max="6383" width="7.5703125" customWidth="1"/>
    <col min="6384" max="6384" width="13.28515625" customWidth="1"/>
    <col min="6385" max="6385" width="8.85546875" customWidth="1"/>
    <col min="6386" max="6390" width="7.140625" customWidth="1"/>
    <col min="6391" max="6391" width="8.7109375" customWidth="1"/>
    <col min="6639" max="6639" width="7.5703125" customWidth="1"/>
    <col min="6640" max="6640" width="13.28515625" customWidth="1"/>
    <col min="6641" max="6641" width="8.85546875" customWidth="1"/>
    <col min="6642" max="6646" width="7.140625" customWidth="1"/>
    <col min="6647" max="6647" width="8.7109375" customWidth="1"/>
    <col min="6895" max="6895" width="7.5703125" customWidth="1"/>
    <col min="6896" max="6896" width="13.28515625" customWidth="1"/>
    <col min="6897" max="6897" width="8.85546875" customWidth="1"/>
    <col min="6898" max="6902" width="7.140625" customWidth="1"/>
    <col min="6903" max="6903" width="8.7109375" customWidth="1"/>
    <col min="7151" max="7151" width="7.5703125" customWidth="1"/>
    <col min="7152" max="7152" width="13.28515625" customWidth="1"/>
    <col min="7153" max="7153" width="8.85546875" customWidth="1"/>
    <col min="7154" max="7158" width="7.140625" customWidth="1"/>
    <col min="7159" max="7159" width="8.7109375" customWidth="1"/>
    <col min="7407" max="7407" width="7.5703125" customWidth="1"/>
    <col min="7408" max="7408" width="13.28515625" customWidth="1"/>
    <col min="7409" max="7409" width="8.85546875" customWidth="1"/>
    <col min="7410" max="7414" width="7.140625" customWidth="1"/>
    <col min="7415" max="7415" width="8.7109375" customWidth="1"/>
    <col min="7663" max="7663" width="7.5703125" customWidth="1"/>
    <col min="7664" max="7664" width="13.28515625" customWidth="1"/>
    <col min="7665" max="7665" width="8.85546875" customWidth="1"/>
    <col min="7666" max="7670" width="7.140625" customWidth="1"/>
    <col min="7671" max="7671" width="8.7109375" customWidth="1"/>
    <col min="7919" max="7919" width="7.5703125" customWidth="1"/>
    <col min="7920" max="7920" width="13.28515625" customWidth="1"/>
    <col min="7921" max="7921" width="8.85546875" customWidth="1"/>
    <col min="7922" max="7926" width="7.140625" customWidth="1"/>
    <col min="7927" max="7927" width="8.7109375" customWidth="1"/>
    <col min="8175" max="8175" width="7.5703125" customWidth="1"/>
    <col min="8176" max="8176" width="13.28515625" customWidth="1"/>
    <col min="8177" max="8177" width="8.85546875" customWidth="1"/>
    <col min="8178" max="8182" width="7.140625" customWidth="1"/>
    <col min="8183" max="8183" width="8.7109375" customWidth="1"/>
    <col min="8431" max="8431" width="7.5703125" customWidth="1"/>
    <col min="8432" max="8432" width="13.28515625" customWidth="1"/>
    <col min="8433" max="8433" width="8.85546875" customWidth="1"/>
    <col min="8434" max="8438" width="7.140625" customWidth="1"/>
    <col min="8439" max="8439" width="8.7109375" customWidth="1"/>
    <col min="8687" max="8687" width="7.5703125" customWidth="1"/>
    <col min="8688" max="8688" width="13.28515625" customWidth="1"/>
    <col min="8689" max="8689" width="8.85546875" customWidth="1"/>
    <col min="8690" max="8694" width="7.140625" customWidth="1"/>
    <col min="8695" max="8695" width="8.7109375" customWidth="1"/>
    <col min="8943" max="8943" width="7.5703125" customWidth="1"/>
    <col min="8944" max="8944" width="13.28515625" customWidth="1"/>
    <col min="8945" max="8945" width="8.85546875" customWidth="1"/>
    <col min="8946" max="8950" width="7.140625" customWidth="1"/>
    <col min="8951" max="8951" width="8.7109375" customWidth="1"/>
    <col min="9199" max="9199" width="7.5703125" customWidth="1"/>
    <col min="9200" max="9200" width="13.28515625" customWidth="1"/>
    <col min="9201" max="9201" width="8.85546875" customWidth="1"/>
    <col min="9202" max="9206" width="7.140625" customWidth="1"/>
    <col min="9207" max="9207" width="8.7109375" customWidth="1"/>
    <col min="9455" max="9455" width="7.5703125" customWidth="1"/>
    <col min="9456" max="9456" width="13.28515625" customWidth="1"/>
    <col min="9457" max="9457" width="8.85546875" customWidth="1"/>
    <col min="9458" max="9462" width="7.140625" customWidth="1"/>
    <col min="9463" max="9463" width="8.7109375" customWidth="1"/>
    <col min="9711" max="9711" width="7.5703125" customWidth="1"/>
    <col min="9712" max="9712" width="13.28515625" customWidth="1"/>
    <col min="9713" max="9713" width="8.85546875" customWidth="1"/>
    <col min="9714" max="9718" width="7.140625" customWidth="1"/>
    <col min="9719" max="9719" width="8.7109375" customWidth="1"/>
    <col min="9967" max="9967" width="7.5703125" customWidth="1"/>
    <col min="9968" max="9968" width="13.28515625" customWidth="1"/>
    <col min="9969" max="9969" width="8.85546875" customWidth="1"/>
    <col min="9970" max="9974" width="7.140625" customWidth="1"/>
    <col min="9975" max="9975" width="8.7109375" customWidth="1"/>
    <col min="10223" max="10223" width="7.5703125" customWidth="1"/>
    <col min="10224" max="10224" width="13.28515625" customWidth="1"/>
    <col min="10225" max="10225" width="8.85546875" customWidth="1"/>
    <col min="10226" max="10230" width="7.140625" customWidth="1"/>
    <col min="10231" max="10231" width="8.7109375" customWidth="1"/>
    <col min="10479" max="10479" width="7.5703125" customWidth="1"/>
    <col min="10480" max="10480" width="13.28515625" customWidth="1"/>
    <col min="10481" max="10481" width="8.85546875" customWidth="1"/>
    <col min="10482" max="10486" width="7.140625" customWidth="1"/>
    <col min="10487" max="10487" width="8.7109375" customWidth="1"/>
    <col min="10735" max="10735" width="7.5703125" customWidth="1"/>
    <col min="10736" max="10736" width="13.28515625" customWidth="1"/>
    <col min="10737" max="10737" width="8.85546875" customWidth="1"/>
    <col min="10738" max="10742" width="7.140625" customWidth="1"/>
    <col min="10743" max="10743" width="8.7109375" customWidth="1"/>
    <col min="10991" max="10991" width="7.5703125" customWidth="1"/>
    <col min="10992" max="10992" width="13.28515625" customWidth="1"/>
    <col min="10993" max="10993" width="8.85546875" customWidth="1"/>
    <col min="10994" max="10998" width="7.140625" customWidth="1"/>
    <col min="10999" max="10999" width="8.7109375" customWidth="1"/>
    <col min="11247" max="11247" width="7.5703125" customWidth="1"/>
    <col min="11248" max="11248" width="13.28515625" customWidth="1"/>
    <col min="11249" max="11249" width="8.85546875" customWidth="1"/>
    <col min="11250" max="11254" width="7.140625" customWidth="1"/>
    <col min="11255" max="11255" width="8.7109375" customWidth="1"/>
    <col min="11503" max="11503" width="7.5703125" customWidth="1"/>
    <col min="11504" max="11504" width="13.28515625" customWidth="1"/>
    <col min="11505" max="11505" width="8.85546875" customWidth="1"/>
    <col min="11506" max="11510" width="7.140625" customWidth="1"/>
    <col min="11511" max="11511" width="8.7109375" customWidth="1"/>
    <col min="11759" max="11759" width="7.5703125" customWidth="1"/>
    <col min="11760" max="11760" width="13.28515625" customWidth="1"/>
    <col min="11761" max="11761" width="8.85546875" customWidth="1"/>
    <col min="11762" max="11766" width="7.140625" customWidth="1"/>
    <col min="11767" max="11767" width="8.7109375" customWidth="1"/>
    <col min="12015" max="12015" width="7.5703125" customWidth="1"/>
    <col min="12016" max="12016" width="13.28515625" customWidth="1"/>
    <col min="12017" max="12017" width="8.85546875" customWidth="1"/>
    <col min="12018" max="12022" width="7.140625" customWidth="1"/>
    <col min="12023" max="12023" width="8.7109375" customWidth="1"/>
    <col min="12271" max="12271" width="7.5703125" customWidth="1"/>
    <col min="12272" max="12272" width="13.28515625" customWidth="1"/>
    <col min="12273" max="12273" width="8.85546875" customWidth="1"/>
    <col min="12274" max="12278" width="7.140625" customWidth="1"/>
    <col min="12279" max="12279" width="8.7109375" customWidth="1"/>
    <col min="12527" max="12527" width="7.5703125" customWidth="1"/>
    <col min="12528" max="12528" width="13.28515625" customWidth="1"/>
    <col min="12529" max="12529" width="8.85546875" customWidth="1"/>
    <col min="12530" max="12534" width="7.140625" customWidth="1"/>
    <col min="12535" max="12535" width="8.7109375" customWidth="1"/>
    <col min="12783" max="12783" width="7.5703125" customWidth="1"/>
    <col min="12784" max="12784" width="13.28515625" customWidth="1"/>
    <col min="12785" max="12785" width="8.85546875" customWidth="1"/>
    <col min="12786" max="12790" width="7.140625" customWidth="1"/>
    <col min="12791" max="12791" width="8.7109375" customWidth="1"/>
    <col min="13039" max="13039" width="7.5703125" customWidth="1"/>
    <col min="13040" max="13040" width="13.28515625" customWidth="1"/>
    <col min="13041" max="13041" width="8.85546875" customWidth="1"/>
    <col min="13042" max="13046" width="7.140625" customWidth="1"/>
    <col min="13047" max="13047" width="8.7109375" customWidth="1"/>
    <col min="13295" max="13295" width="7.5703125" customWidth="1"/>
    <col min="13296" max="13296" width="13.28515625" customWidth="1"/>
    <col min="13297" max="13297" width="8.85546875" customWidth="1"/>
    <col min="13298" max="13302" width="7.140625" customWidth="1"/>
    <col min="13303" max="13303" width="8.7109375" customWidth="1"/>
    <col min="13551" max="13551" width="7.5703125" customWidth="1"/>
    <col min="13552" max="13552" width="13.28515625" customWidth="1"/>
    <col min="13553" max="13553" width="8.85546875" customWidth="1"/>
    <col min="13554" max="13558" width="7.140625" customWidth="1"/>
    <col min="13559" max="13559" width="8.7109375" customWidth="1"/>
    <col min="13807" max="13807" width="7.5703125" customWidth="1"/>
    <col min="13808" max="13808" width="13.28515625" customWidth="1"/>
    <col min="13809" max="13809" width="8.85546875" customWidth="1"/>
    <col min="13810" max="13814" width="7.140625" customWidth="1"/>
    <col min="13815" max="13815" width="8.7109375" customWidth="1"/>
    <col min="14063" max="14063" width="7.5703125" customWidth="1"/>
    <col min="14064" max="14064" width="13.28515625" customWidth="1"/>
    <col min="14065" max="14065" width="8.85546875" customWidth="1"/>
    <col min="14066" max="14070" width="7.140625" customWidth="1"/>
    <col min="14071" max="14071" width="8.7109375" customWidth="1"/>
    <col min="14319" max="14319" width="7.5703125" customWidth="1"/>
    <col min="14320" max="14320" width="13.28515625" customWidth="1"/>
    <col min="14321" max="14321" width="8.85546875" customWidth="1"/>
    <col min="14322" max="14326" width="7.140625" customWidth="1"/>
    <col min="14327" max="14327" width="8.7109375" customWidth="1"/>
    <col min="14575" max="14575" width="7.5703125" customWidth="1"/>
    <col min="14576" max="14576" width="13.28515625" customWidth="1"/>
    <col min="14577" max="14577" width="8.85546875" customWidth="1"/>
    <col min="14578" max="14582" width="7.140625" customWidth="1"/>
    <col min="14583" max="14583" width="8.7109375" customWidth="1"/>
    <col min="14831" max="14831" width="7.5703125" customWidth="1"/>
    <col min="14832" max="14832" width="13.28515625" customWidth="1"/>
    <col min="14833" max="14833" width="8.85546875" customWidth="1"/>
    <col min="14834" max="14838" width="7.140625" customWidth="1"/>
    <col min="14839" max="14839" width="8.7109375" customWidth="1"/>
    <col min="15087" max="15087" width="7.5703125" customWidth="1"/>
    <col min="15088" max="15088" width="13.28515625" customWidth="1"/>
    <col min="15089" max="15089" width="8.85546875" customWidth="1"/>
    <col min="15090" max="15094" width="7.140625" customWidth="1"/>
    <col min="15095" max="15095" width="8.7109375" customWidth="1"/>
    <col min="15343" max="15343" width="7.5703125" customWidth="1"/>
    <col min="15344" max="15344" width="13.28515625" customWidth="1"/>
    <col min="15345" max="15345" width="8.85546875" customWidth="1"/>
    <col min="15346" max="15350" width="7.140625" customWidth="1"/>
    <col min="15351" max="15351" width="8.7109375" customWidth="1"/>
    <col min="15599" max="15599" width="7.5703125" customWidth="1"/>
    <col min="15600" max="15600" width="13.28515625" customWidth="1"/>
    <col min="15601" max="15601" width="8.85546875" customWidth="1"/>
    <col min="15602" max="15606" width="7.140625" customWidth="1"/>
    <col min="15607" max="15607" width="8.7109375" customWidth="1"/>
    <col min="15855" max="15855" width="7.5703125" customWidth="1"/>
    <col min="15856" max="15856" width="13.28515625" customWidth="1"/>
    <col min="15857" max="15857" width="8.85546875" customWidth="1"/>
    <col min="15858" max="15862" width="7.140625" customWidth="1"/>
    <col min="15863" max="15863" width="8.7109375" customWidth="1"/>
    <col min="16111" max="16111" width="7.5703125" customWidth="1"/>
    <col min="16112" max="16112" width="13.28515625" customWidth="1"/>
    <col min="16113" max="16113" width="8.85546875" customWidth="1"/>
    <col min="16114" max="16118" width="7.140625" customWidth="1"/>
    <col min="16119" max="16119" width="8.7109375" customWidth="1"/>
  </cols>
  <sheetData>
    <row r="1" spans="1:10" ht="15" customHeight="1" x14ac:dyDescent="0.25"/>
    <row r="2" spans="1:10" ht="15" customHeight="1" x14ac:dyDescent="0.25"/>
    <row r="3" spans="1:10" ht="15" customHeight="1" x14ac:dyDescent="0.25"/>
    <row r="4" spans="1:10" s="61" customFormat="1" ht="15" customHeight="1" x14ac:dyDescent="0.25">
      <c r="A4" s="60"/>
      <c r="B4" s="60"/>
      <c r="I4" s="62"/>
      <c r="J4" s="63"/>
    </row>
    <row r="5" spans="1:10" ht="15" customHeight="1" x14ac:dyDescent="0.25">
      <c r="A5" s="211" t="s">
        <v>40</v>
      </c>
      <c r="B5" s="211"/>
      <c r="C5" s="211"/>
      <c r="D5" s="211"/>
      <c r="E5" s="211"/>
      <c r="F5" s="211"/>
      <c r="G5" s="211"/>
      <c r="H5" s="211"/>
    </row>
    <row r="6" spans="1:10" s="59" customFormat="1" ht="15" customHeight="1" x14ac:dyDescent="0.25">
      <c r="A6" s="208" t="s">
        <v>106</v>
      </c>
      <c r="B6" s="208"/>
      <c r="C6" s="208"/>
      <c r="D6" s="208"/>
      <c r="E6" s="208"/>
      <c r="F6" s="208"/>
      <c r="G6" s="208"/>
      <c r="H6" s="208"/>
      <c r="I6" s="58"/>
    </row>
    <row r="7" spans="1:10" ht="8.1" customHeight="1" x14ac:dyDescent="0.25">
      <c r="A7" s="93"/>
      <c r="B7" s="94"/>
      <c r="C7" s="94"/>
      <c r="D7" s="94"/>
      <c r="E7" s="94"/>
      <c r="F7" s="94"/>
      <c r="G7" s="94"/>
      <c r="H7" s="94"/>
    </row>
    <row r="8" spans="1:10" ht="21.95" customHeight="1" x14ac:dyDescent="0.25">
      <c r="A8" s="83" t="s">
        <v>78</v>
      </c>
      <c r="B8" s="103" t="s">
        <v>81</v>
      </c>
      <c r="C8" s="105" t="s">
        <v>112</v>
      </c>
      <c r="D8" s="105" t="s">
        <v>113</v>
      </c>
      <c r="E8" s="105" t="s">
        <v>114</v>
      </c>
      <c r="F8" s="83" t="s">
        <v>115</v>
      </c>
      <c r="G8" s="94"/>
      <c r="H8" s="94"/>
    </row>
    <row r="9" spans="1:10" ht="15.95" hidden="1" customHeight="1" x14ac:dyDescent="0.25">
      <c r="A9" s="104">
        <v>2013</v>
      </c>
      <c r="B9" s="72">
        <v>0.8</v>
      </c>
      <c r="C9" s="159"/>
      <c r="D9" s="159"/>
      <c r="E9" s="159"/>
      <c r="F9" s="160">
        <f t="shared" ref="F9:F12" si="0">F44+F47+F48+F49</f>
        <v>56162</v>
      </c>
      <c r="G9" s="94"/>
      <c r="H9" s="94"/>
    </row>
    <row r="10" spans="1:10" ht="15.95" hidden="1" customHeight="1" x14ac:dyDescent="0.25">
      <c r="A10" s="104">
        <v>2014</v>
      </c>
      <c r="B10" s="72">
        <v>1.2</v>
      </c>
      <c r="C10" s="159"/>
      <c r="D10" s="159"/>
      <c r="E10" s="159"/>
      <c r="F10" s="160">
        <f t="shared" si="0"/>
        <v>56374</v>
      </c>
      <c r="G10" s="94"/>
      <c r="H10" s="94"/>
    </row>
    <row r="11" spans="1:10" ht="15.95" hidden="1" customHeight="1" x14ac:dyDescent="0.25">
      <c r="A11" s="104">
        <v>2015</v>
      </c>
      <c r="B11" s="72">
        <v>0.9</v>
      </c>
      <c r="C11" s="159"/>
      <c r="D11" s="159"/>
      <c r="E11" s="159"/>
      <c r="F11" s="160">
        <f t="shared" si="0"/>
        <v>372</v>
      </c>
      <c r="G11" s="94"/>
      <c r="H11" s="94"/>
    </row>
    <row r="12" spans="1:10" ht="15.95" hidden="1" customHeight="1" x14ac:dyDescent="0.25">
      <c r="A12" s="104">
        <v>2016</v>
      </c>
      <c r="B12" s="72">
        <v>0.5</v>
      </c>
      <c r="C12" s="159"/>
      <c r="D12" s="159"/>
      <c r="E12" s="159"/>
      <c r="F12" s="160">
        <f t="shared" si="0"/>
        <v>490</v>
      </c>
      <c r="G12" s="94"/>
      <c r="H12" s="94"/>
    </row>
    <row r="13" spans="1:10" ht="24" customHeight="1" x14ac:dyDescent="0.25">
      <c r="A13" s="150">
        <v>2017</v>
      </c>
      <c r="B13" s="72">
        <v>0.6</v>
      </c>
      <c r="C13" s="159"/>
      <c r="D13" s="159"/>
      <c r="E13" s="159"/>
      <c r="F13" s="162">
        <f>F48+F51+F52+F53</f>
        <v>56526</v>
      </c>
      <c r="G13" s="94"/>
      <c r="H13" s="94"/>
    </row>
    <row r="14" spans="1:10" ht="27" customHeight="1" x14ac:dyDescent="0.25">
      <c r="A14" s="150">
        <v>2018</v>
      </c>
      <c r="B14" s="71">
        <v>0.4</v>
      </c>
      <c r="C14" s="159"/>
      <c r="D14" s="159"/>
      <c r="E14" s="159"/>
      <c r="F14" s="162">
        <f>G48+G51+G52+G53</f>
        <v>69287</v>
      </c>
      <c r="G14" s="94"/>
      <c r="H14" s="94"/>
    </row>
    <row r="15" spans="1:10" ht="27.75" customHeight="1" x14ac:dyDescent="0.25">
      <c r="A15" s="83" t="s">
        <v>116</v>
      </c>
      <c r="B15" s="108">
        <f>B14-B13</f>
        <v>-0.19999999999999996</v>
      </c>
      <c r="C15" s="159"/>
      <c r="D15" s="159"/>
      <c r="E15" s="159"/>
      <c r="F15" s="191">
        <f>(F14/F13-1)</f>
        <v>0.22575452004387353</v>
      </c>
      <c r="G15" s="94"/>
      <c r="H15" s="94"/>
    </row>
    <row r="16" spans="1:10" ht="6.95" customHeight="1" x14ac:dyDescent="0.25">
      <c r="A16" s="93"/>
      <c r="B16" s="94"/>
      <c r="C16" s="94"/>
      <c r="D16" s="94"/>
      <c r="E16" s="94"/>
      <c r="F16" s="94"/>
      <c r="G16" s="94"/>
      <c r="H16" s="94"/>
    </row>
    <row r="17" spans="1:9" ht="29.1" customHeight="1" x14ac:dyDescent="0.25">
      <c r="A17" s="133" t="s">
        <v>83</v>
      </c>
      <c r="B17" s="102" t="s">
        <v>41</v>
      </c>
      <c r="C17" s="102" t="s">
        <v>42</v>
      </c>
      <c r="D17" s="102" t="s">
        <v>43</v>
      </c>
      <c r="E17" s="102" t="s">
        <v>44</v>
      </c>
      <c r="F17" s="102" t="s">
        <v>79</v>
      </c>
      <c r="G17" s="102" t="s">
        <v>84</v>
      </c>
      <c r="H17" s="135" t="s">
        <v>118</v>
      </c>
    </row>
    <row r="18" spans="1:9" ht="14.1" customHeight="1" x14ac:dyDescent="0.25">
      <c r="A18" s="95" t="s">
        <v>45</v>
      </c>
      <c r="B18" s="96"/>
      <c r="C18" s="97"/>
      <c r="D18" s="98"/>
      <c r="E18" s="98"/>
      <c r="F18" s="157">
        <v>53</v>
      </c>
      <c r="G18" s="157">
        <v>114</v>
      </c>
      <c r="H18" s="184">
        <f t="shared" ref="H18:H53" si="1">IF(F18=0,0,(G18/F18-1)*100)</f>
        <v>115.09433962264151</v>
      </c>
      <c r="I18" s="111"/>
    </row>
    <row r="19" spans="1:9" ht="14.1" customHeight="1" x14ac:dyDescent="0.25">
      <c r="A19" s="95" t="s">
        <v>46</v>
      </c>
      <c r="B19" s="96"/>
      <c r="C19" s="97"/>
      <c r="D19" s="98"/>
      <c r="E19" s="98"/>
      <c r="F19" s="157">
        <v>27</v>
      </c>
      <c r="G19" s="157">
        <v>8</v>
      </c>
      <c r="H19" s="184">
        <f t="shared" si="1"/>
        <v>-70.370370370370367</v>
      </c>
    </row>
    <row r="20" spans="1:9" ht="14.1" customHeight="1" x14ac:dyDescent="0.25">
      <c r="A20" s="95" t="s">
        <v>47</v>
      </c>
      <c r="B20" s="96"/>
      <c r="C20" s="97"/>
      <c r="D20" s="98"/>
      <c r="E20" s="98"/>
      <c r="F20" s="157">
        <v>0</v>
      </c>
      <c r="G20" s="157">
        <v>24</v>
      </c>
      <c r="H20" s="184">
        <v>100</v>
      </c>
    </row>
    <row r="21" spans="1:9" ht="14.1" customHeight="1" x14ac:dyDescent="0.25">
      <c r="A21" s="95" t="s">
        <v>48</v>
      </c>
      <c r="B21" s="96"/>
      <c r="C21" s="97"/>
      <c r="D21" s="98"/>
      <c r="E21" s="98"/>
      <c r="F21" s="157">
        <v>90</v>
      </c>
      <c r="G21" s="157">
        <v>101</v>
      </c>
      <c r="H21" s="184">
        <f t="shared" si="1"/>
        <v>12.222222222222223</v>
      </c>
    </row>
    <row r="22" spans="1:9" ht="14.1" customHeight="1" x14ac:dyDescent="0.25">
      <c r="A22" s="95" t="s">
        <v>49</v>
      </c>
      <c r="B22" s="96"/>
      <c r="C22" s="97"/>
      <c r="D22" s="98"/>
      <c r="E22" s="98"/>
      <c r="F22" s="157">
        <v>80</v>
      </c>
      <c r="G22" s="157">
        <v>23</v>
      </c>
      <c r="H22" s="184">
        <f t="shared" si="1"/>
        <v>-71.25</v>
      </c>
    </row>
    <row r="23" spans="1:9" ht="14.1" customHeight="1" x14ac:dyDescent="0.25">
      <c r="A23" s="95" t="s">
        <v>50</v>
      </c>
      <c r="B23" s="96"/>
      <c r="C23" s="97"/>
      <c r="D23" s="98"/>
      <c r="E23" s="98"/>
      <c r="F23" s="157">
        <v>36</v>
      </c>
      <c r="G23" s="157">
        <v>425</v>
      </c>
      <c r="H23" s="184">
        <f t="shared" si="1"/>
        <v>1080.5555555555554</v>
      </c>
    </row>
    <row r="24" spans="1:9" ht="14.1" customHeight="1" x14ac:dyDescent="0.25">
      <c r="A24" s="95" t="s">
        <v>51</v>
      </c>
      <c r="B24" s="96"/>
      <c r="C24" s="97"/>
      <c r="D24" s="98"/>
      <c r="E24" s="98"/>
      <c r="F24" s="157">
        <v>66</v>
      </c>
      <c r="G24" s="157">
        <v>194</v>
      </c>
      <c r="H24" s="184">
        <f t="shared" si="1"/>
        <v>193.93939393939394</v>
      </c>
    </row>
    <row r="25" spans="1:9" ht="14.1" customHeight="1" x14ac:dyDescent="0.25">
      <c r="A25" s="95" t="s">
        <v>52</v>
      </c>
      <c r="B25" s="96"/>
      <c r="C25" s="97"/>
      <c r="D25" s="98"/>
      <c r="E25" s="98"/>
      <c r="F25" s="157">
        <v>6</v>
      </c>
      <c r="G25" s="157">
        <v>78</v>
      </c>
      <c r="H25" s="184">
        <f t="shared" si="1"/>
        <v>1200</v>
      </c>
    </row>
    <row r="26" spans="1:9" ht="14.1" customHeight="1" x14ac:dyDescent="0.25">
      <c r="A26" s="95" t="s">
        <v>53</v>
      </c>
      <c r="B26" s="96"/>
      <c r="C26" s="97"/>
      <c r="D26" s="98"/>
      <c r="E26" s="98"/>
      <c r="F26" s="157">
        <v>21</v>
      </c>
      <c r="G26" s="157">
        <v>162</v>
      </c>
      <c r="H26" s="184">
        <f t="shared" si="1"/>
        <v>671.42857142857144</v>
      </c>
    </row>
    <row r="27" spans="1:9" ht="14.1" customHeight="1" x14ac:dyDescent="0.25">
      <c r="A27" s="95" t="s">
        <v>54</v>
      </c>
      <c r="B27" s="96"/>
      <c r="C27" s="97"/>
      <c r="D27" s="98"/>
      <c r="E27" s="98"/>
      <c r="F27" s="157">
        <v>1033</v>
      </c>
      <c r="G27" s="157">
        <v>4674</v>
      </c>
      <c r="H27" s="184">
        <f t="shared" si="1"/>
        <v>352.46853823814138</v>
      </c>
    </row>
    <row r="28" spans="1:9" ht="14.1" customHeight="1" x14ac:dyDescent="0.25">
      <c r="A28" s="95" t="s">
        <v>55</v>
      </c>
      <c r="B28" s="96"/>
      <c r="C28" s="97"/>
      <c r="D28" s="98"/>
      <c r="E28" s="98"/>
      <c r="F28" s="157">
        <v>677</v>
      </c>
      <c r="G28" s="157">
        <v>487</v>
      </c>
      <c r="H28" s="184">
        <f t="shared" si="1"/>
        <v>-28.064992614475624</v>
      </c>
    </row>
    <row r="29" spans="1:9" ht="14.1" customHeight="1" x14ac:dyDescent="0.25">
      <c r="A29" s="95" t="s">
        <v>56</v>
      </c>
      <c r="B29" s="96"/>
      <c r="C29" s="97"/>
      <c r="D29" s="98"/>
      <c r="E29" s="98"/>
      <c r="F29" s="157">
        <v>73</v>
      </c>
      <c r="G29" s="157">
        <v>15</v>
      </c>
      <c r="H29" s="184">
        <f t="shared" si="1"/>
        <v>-79.452054794520549</v>
      </c>
    </row>
    <row r="30" spans="1:9" ht="14.1" customHeight="1" x14ac:dyDescent="0.25">
      <c r="A30" s="95" t="s">
        <v>57</v>
      </c>
      <c r="B30" s="96"/>
      <c r="C30" s="97"/>
      <c r="D30" s="98"/>
      <c r="E30" s="98"/>
      <c r="F30" s="157">
        <v>24</v>
      </c>
      <c r="G30" s="157">
        <v>28</v>
      </c>
      <c r="H30" s="184">
        <f t="shared" si="1"/>
        <v>16.666666666666675</v>
      </c>
    </row>
    <row r="31" spans="1:9" ht="14.1" customHeight="1" x14ac:dyDescent="0.25">
      <c r="A31" s="95" t="s">
        <v>58</v>
      </c>
      <c r="B31" s="96"/>
      <c r="C31" s="97"/>
      <c r="D31" s="98"/>
      <c r="E31" s="98"/>
      <c r="F31" s="157">
        <v>23321</v>
      </c>
      <c r="G31" s="157">
        <v>27519</v>
      </c>
      <c r="H31" s="184">
        <f t="shared" si="1"/>
        <v>18.000943355773757</v>
      </c>
    </row>
    <row r="32" spans="1:9" ht="14.1" customHeight="1" x14ac:dyDescent="0.25">
      <c r="A32" s="95" t="s">
        <v>59</v>
      </c>
      <c r="B32" s="96"/>
      <c r="C32" s="97"/>
      <c r="D32" s="98"/>
      <c r="E32" s="98"/>
      <c r="F32" s="157">
        <v>3289</v>
      </c>
      <c r="G32" s="157">
        <v>3820</v>
      </c>
      <c r="H32" s="184">
        <f t="shared" si="1"/>
        <v>16.144724840377012</v>
      </c>
    </row>
    <row r="33" spans="1:10" ht="14.1" customHeight="1" x14ac:dyDescent="0.25">
      <c r="A33" s="95" t="s">
        <v>60</v>
      </c>
      <c r="B33" s="96"/>
      <c r="C33" s="97"/>
      <c r="D33" s="98"/>
      <c r="E33" s="98"/>
      <c r="F33" s="157">
        <v>9</v>
      </c>
      <c r="G33" s="157">
        <v>350</v>
      </c>
      <c r="H33" s="184">
        <f t="shared" si="1"/>
        <v>3788.8888888888887</v>
      </c>
    </row>
    <row r="34" spans="1:10" ht="14.1" customHeight="1" x14ac:dyDescent="0.25">
      <c r="A34" s="95" t="s">
        <v>61</v>
      </c>
      <c r="B34" s="96"/>
      <c r="C34" s="97"/>
      <c r="D34" s="98"/>
      <c r="E34" s="98"/>
      <c r="F34" s="157">
        <v>0</v>
      </c>
      <c r="G34" s="157">
        <v>0</v>
      </c>
      <c r="H34" s="184">
        <f t="shared" si="1"/>
        <v>0</v>
      </c>
    </row>
    <row r="35" spans="1:10" ht="14.1" customHeight="1" x14ac:dyDescent="0.25">
      <c r="A35" s="95" t="s">
        <v>62</v>
      </c>
      <c r="B35" s="96"/>
      <c r="C35" s="97"/>
      <c r="D35" s="98"/>
      <c r="E35" s="98"/>
      <c r="F35" s="157">
        <v>24774</v>
      </c>
      <c r="G35" s="157">
        <v>28226</v>
      </c>
      <c r="H35" s="184">
        <f t="shared" si="1"/>
        <v>13.933963025752805</v>
      </c>
    </row>
    <row r="36" spans="1:10" ht="14.1" customHeight="1" x14ac:dyDescent="0.25">
      <c r="A36" s="95" t="s">
        <v>63</v>
      </c>
      <c r="B36" s="96"/>
      <c r="C36" s="97"/>
      <c r="D36" s="98"/>
      <c r="E36" s="98"/>
      <c r="F36" s="157">
        <v>1778</v>
      </c>
      <c r="G36" s="157">
        <v>1509</v>
      </c>
      <c r="H36" s="184">
        <f t="shared" si="1"/>
        <v>-15.129358830146234</v>
      </c>
    </row>
    <row r="37" spans="1:10" ht="14.1" customHeight="1" x14ac:dyDescent="0.25">
      <c r="A37" s="95" t="s">
        <v>64</v>
      </c>
      <c r="B37" s="96"/>
      <c r="C37" s="97"/>
      <c r="D37" s="98"/>
      <c r="E37" s="98"/>
      <c r="F37" s="157">
        <v>0</v>
      </c>
      <c r="G37" s="157">
        <v>0</v>
      </c>
      <c r="H37" s="184">
        <f t="shared" si="1"/>
        <v>0</v>
      </c>
    </row>
    <row r="38" spans="1:10" ht="14.1" customHeight="1" x14ac:dyDescent="0.25">
      <c r="A38" s="95" t="s">
        <v>65</v>
      </c>
      <c r="B38" s="96"/>
      <c r="C38" s="97"/>
      <c r="D38" s="98"/>
      <c r="E38" s="98"/>
      <c r="F38" s="157">
        <v>18</v>
      </c>
      <c r="G38" s="157">
        <v>59</v>
      </c>
      <c r="H38" s="184">
        <f t="shared" si="1"/>
        <v>227.77777777777777</v>
      </c>
    </row>
    <row r="39" spans="1:10" ht="14.1" customHeight="1" x14ac:dyDescent="0.25">
      <c r="A39" s="95" t="s">
        <v>66</v>
      </c>
      <c r="B39" s="96"/>
      <c r="C39" s="97"/>
      <c r="D39" s="98"/>
      <c r="E39" s="98"/>
      <c r="F39" s="157">
        <v>440</v>
      </c>
      <c r="G39" s="157">
        <v>4</v>
      </c>
      <c r="H39" s="184">
        <f t="shared" si="1"/>
        <v>-99.090909090909093</v>
      </c>
    </row>
    <row r="40" spans="1:10" ht="14.1" customHeight="1" x14ac:dyDescent="0.25">
      <c r="A40" s="95" t="s">
        <v>67</v>
      </c>
      <c r="B40" s="96"/>
      <c r="C40" s="97"/>
      <c r="D40" s="98"/>
      <c r="E40" s="98"/>
      <c r="F40" s="157">
        <v>0</v>
      </c>
      <c r="G40" s="157">
        <v>0</v>
      </c>
      <c r="H40" s="184">
        <f t="shared" si="1"/>
        <v>0</v>
      </c>
    </row>
    <row r="41" spans="1:10" ht="14.1" customHeight="1" x14ac:dyDescent="0.25">
      <c r="A41" s="95" t="s">
        <v>68</v>
      </c>
      <c r="B41" s="96"/>
      <c r="C41" s="97"/>
      <c r="D41" s="98"/>
      <c r="E41" s="98"/>
      <c r="F41" s="157">
        <v>0</v>
      </c>
      <c r="G41" s="157">
        <v>0</v>
      </c>
      <c r="H41" s="184">
        <f t="shared" si="1"/>
        <v>0</v>
      </c>
    </row>
    <row r="42" spans="1:10" ht="14.1" customHeight="1" x14ac:dyDescent="0.25">
      <c r="A42" s="95" t="s">
        <v>69</v>
      </c>
      <c r="B42" s="96"/>
      <c r="C42" s="97"/>
      <c r="D42" s="98"/>
      <c r="E42" s="98"/>
      <c r="F42" s="157">
        <v>0</v>
      </c>
      <c r="G42" s="157">
        <v>14</v>
      </c>
      <c r="H42" s="184">
        <v>100</v>
      </c>
    </row>
    <row r="43" spans="1:10" ht="14.1" customHeight="1" x14ac:dyDescent="0.25">
      <c r="A43" s="95" t="s">
        <v>70</v>
      </c>
      <c r="B43" s="96"/>
      <c r="C43" s="97"/>
      <c r="D43" s="98"/>
      <c r="E43" s="98"/>
      <c r="F43" s="157">
        <v>16</v>
      </c>
      <c r="G43" s="157">
        <v>0</v>
      </c>
      <c r="H43" s="184">
        <f t="shared" si="1"/>
        <v>-100</v>
      </c>
    </row>
    <row r="44" spans="1:10" ht="14.1" customHeight="1" x14ac:dyDescent="0.25">
      <c r="A44" s="95" t="s">
        <v>71</v>
      </c>
      <c r="B44" s="96"/>
      <c r="C44" s="97"/>
      <c r="D44" s="98"/>
      <c r="E44" s="98"/>
      <c r="F44" s="157">
        <v>48</v>
      </c>
      <c r="G44" s="157">
        <v>4</v>
      </c>
      <c r="H44" s="184">
        <f t="shared" si="1"/>
        <v>-91.666666666666657</v>
      </c>
    </row>
    <row r="45" spans="1:10" ht="14.1" customHeight="1" x14ac:dyDescent="0.25">
      <c r="A45" s="95" t="s">
        <v>72</v>
      </c>
      <c r="B45" s="96"/>
      <c r="C45" s="97"/>
      <c r="D45" s="98"/>
      <c r="E45" s="98"/>
      <c r="F45" s="157">
        <v>139</v>
      </c>
      <c r="G45" s="157">
        <v>295</v>
      </c>
      <c r="H45" s="184">
        <f t="shared" si="1"/>
        <v>112.23021582733814</v>
      </c>
    </row>
    <row r="46" spans="1:10" ht="14.1" customHeight="1" x14ac:dyDescent="0.25">
      <c r="A46" s="95" t="s">
        <v>73</v>
      </c>
      <c r="B46" s="96"/>
      <c r="C46" s="97"/>
      <c r="D46" s="98"/>
      <c r="E46" s="98"/>
      <c r="F46" s="157">
        <v>62</v>
      </c>
      <c r="G46" s="157">
        <v>0</v>
      </c>
      <c r="H46" s="184">
        <f t="shared" si="1"/>
        <v>-100</v>
      </c>
    </row>
    <row r="47" spans="1:10" ht="14.1" customHeight="1" x14ac:dyDescent="0.25">
      <c r="A47" s="95" t="s">
        <v>74</v>
      </c>
      <c r="B47" s="96"/>
      <c r="C47" s="97"/>
      <c r="D47" s="98"/>
      <c r="E47" s="98"/>
      <c r="F47" s="157">
        <v>0</v>
      </c>
      <c r="G47" s="157">
        <v>0</v>
      </c>
      <c r="H47" s="184">
        <f t="shared" si="1"/>
        <v>0</v>
      </c>
    </row>
    <row r="48" spans="1:10" s="67" customFormat="1" ht="14.1" customHeight="1" x14ac:dyDescent="0.2">
      <c r="A48" s="66" t="s">
        <v>75</v>
      </c>
      <c r="B48" s="99"/>
      <c r="C48" s="99"/>
      <c r="D48" s="100"/>
      <c r="E48" s="100"/>
      <c r="F48" s="158">
        <f>SUBTOTAL(109,F18:F47)</f>
        <v>56080</v>
      </c>
      <c r="G48" s="158">
        <f>SUBTOTAL(109,G18:G47)</f>
        <v>68133</v>
      </c>
      <c r="H48" s="185">
        <f t="shared" si="1"/>
        <v>21.492510699001421</v>
      </c>
      <c r="I48" s="65"/>
      <c r="J48" s="68"/>
    </row>
    <row r="49" spans="1:8" ht="14.1" customHeight="1" x14ac:dyDescent="0.25">
      <c r="A49" s="95" t="s">
        <v>36</v>
      </c>
      <c r="B49" s="96"/>
      <c r="C49" s="97"/>
      <c r="D49" s="98"/>
      <c r="E49" s="98"/>
      <c r="F49" s="157">
        <v>34</v>
      </c>
      <c r="G49" s="157">
        <v>605</v>
      </c>
      <c r="H49" s="184">
        <f t="shared" si="1"/>
        <v>1679.4117647058822</v>
      </c>
    </row>
    <row r="50" spans="1:8" ht="14.1" customHeight="1" x14ac:dyDescent="0.25">
      <c r="A50" s="95" t="s">
        <v>37</v>
      </c>
      <c r="B50" s="96"/>
      <c r="C50" s="97"/>
      <c r="D50" s="98"/>
      <c r="E50" s="98"/>
      <c r="F50" s="157">
        <v>121</v>
      </c>
      <c r="G50" s="157">
        <v>159</v>
      </c>
      <c r="H50" s="184">
        <f t="shared" si="1"/>
        <v>31.404958677685958</v>
      </c>
    </row>
    <row r="51" spans="1:8" ht="14.1" customHeight="1" x14ac:dyDescent="0.25">
      <c r="A51" s="154" t="s">
        <v>76</v>
      </c>
      <c r="B51" s="99"/>
      <c r="C51" s="155"/>
      <c r="D51" s="156"/>
      <c r="E51" s="100"/>
      <c r="F51" s="158">
        <f>F49+F50</f>
        <v>155</v>
      </c>
      <c r="G51" s="158">
        <f>G49+G50</f>
        <v>764</v>
      </c>
      <c r="H51" s="185">
        <f t="shared" si="1"/>
        <v>392.90322580645159</v>
      </c>
    </row>
    <row r="52" spans="1:8" ht="14.1" customHeight="1" x14ac:dyDescent="0.25">
      <c r="A52" s="151" t="s">
        <v>110</v>
      </c>
      <c r="B52" s="144"/>
      <c r="C52" s="152"/>
      <c r="D52" s="146"/>
      <c r="E52" s="147"/>
      <c r="F52" s="161">
        <v>214</v>
      </c>
      <c r="G52" s="161">
        <v>153</v>
      </c>
      <c r="H52" s="186">
        <f t="shared" si="1"/>
        <v>-28.504672897196258</v>
      </c>
    </row>
    <row r="53" spans="1:8" ht="14.1" customHeight="1" x14ac:dyDescent="0.25">
      <c r="A53" s="153" t="s">
        <v>111</v>
      </c>
      <c r="B53" s="99"/>
      <c r="C53" s="99"/>
      <c r="D53" s="101"/>
      <c r="E53" s="100"/>
      <c r="F53" s="157">
        <v>77</v>
      </c>
      <c r="G53" s="157">
        <v>237</v>
      </c>
      <c r="H53" s="184">
        <f t="shared" si="1"/>
        <v>207.79220779220776</v>
      </c>
    </row>
    <row r="54" spans="1:8" ht="21" customHeight="1" x14ac:dyDescent="0.25">
      <c r="A54" s="143" t="s">
        <v>108</v>
      </c>
      <c r="B54" s="144"/>
      <c r="C54" s="145"/>
      <c r="D54" s="146"/>
      <c r="E54" s="147"/>
      <c r="F54" s="147"/>
      <c r="G54" s="147"/>
      <c r="H54" s="147"/>
    </row>
    <row r="55" spans="1:8" x14ac:dyDescent="0.25">
      <c r="A55" s="64"/>
    </row>
    <row r="56" spans="1:8" x14ac:dyDescent="0.25">
      <c r="A56" s="64"/>
    </row>
    <row r="57" spans="1:8" x14ac:dyDescent="0.25">
      <c r="A57" s="64"/>
    </row>
    <row r="58" spans="1:8" x14ac:dyDescent="0.25">
      <c r="A58" s="64"/>
    </row>
    <row r="59" spans="1:8" x14ac:dyDescent="0.25">
      <c r="A59" s="64"/>
    </row>
    <row r="60" spans="1:8" x14ac:dyDescent="0.25">
      <c r="A60" s="64"/>
    </row>
    <row r="61" spans="1:8" x14ac:dyDescent="0.25">
      <c r="A61" s="64"/>
    </row>
    <row r="62" spans="1:8" x14ac:dyDescent="0.25">
      <c r="A62" s="64"/>
    </row>
    <row r="63" spans="1:8" x14ac:dyDescent="0.25">
      <c r="A63" s="64"/>
    </row>
    <row r="64" spans="1:8" x14ac:dyDescent="0.25">
      <c r="A64" s="64"/>
    </row>
    <row r="65" spans="1:1" x14ac:dyDescent="0.25">
      <c r="A65" s="64"/>
    </row>
    <row r="66" spans="1:1" x14ac:dyDescent="0.25">
      <c r="A66" s="64"/>
    </row>
    <row r="67" spans="1:1" x14ac:dyDescent="0.25">
      <c r="A67" s="64"/>
    </row>
    <row r="68" spans="1:1" x14ac:dyDescent="0.25">
      <c r="A68" s="64"/>
    </row>
    <row r="69" spans="1:1" x14ac:dyDescent="0.25">
      <c r="A69" s="64"/>
    </row>
    <row r="70" spans="1:1" x14ac:dyDescent="0.25">
      <c r="A70" s="64"/>
    </row>
    <row r="71" spans="1:1" x14ac:dyDescent="0.25">
      <c r="A71" s="64"/>
    </row>
    <row r="72" spans="1:1" x14ac:dyDescent="0.25">
      <c r="A72" s="64"/>
    </row>
    <row r="73" spans="1:1" x14ac:dyDescent="0.25">
      <c r="A73" s="64"/>
    </row>
    <row r="74" spans="1:1" x14ac:dyDescent="0.25">
      <c r="A74" s="64"/>
    </row>
    <row r="75" spans="1:1" x14ac:dyDescent="0.25">
      <c r="A75" s="64"/>
    </row>
    <row r="76" spans="1:1" x14ac:dyDescent="0.25">
      <c r="A76" s="64"/>
    </row>
    <row r="77" spans="1:1" x14ac:dyDescent="0.25">
      <c r="A77" s="64"/>
    </row>
    <row r="78" spans="1:1" x14ac:dyDescent="0.25">
      <c r="A78" s="64"/>
    </row>
    <row r="79" spans="1:1" x14ac:dyDescent="0.25">
      <c r="A79" s="64"/>
    </row>
    <row r="80" spans="1:1" x14ac:dyDescent="0.25">
      <c r="A80" s="64"/>
    </row>
    <row r="81" spans="1:1" x14ac:dyDescent="0.25">
      <c r="A81" s="64"/>
    </row>
    <row r="82" spans="1:1" x14ac:dyDescent="0.25">
      <c r="A82" s="64"/>
    </row>
    <row r="83" spans="1:1" x14ac:dyDescent="0.25">
      <c r="A83" s="64"/>
    </row>
    <row r="84" spans="1:1" x14ac:dyDescent="0.25">
      <c r="A84" s="64"/>
    </row>
    <row r="85" spans="1:1" x14ac:dyDescent="0.25">
      <c r="A85" s="64"/>
    </row>
    <row r="86" spans="1:1" x14ac:dyDescent="0.25">
      <c r="A86" s="64"/>
    </row>
    <row r="87" spans="1:1" x14ac:dyDescent="0.25">
      <c r="A87" s="64"/>
    </row>
    <row r="88" spans="1:1" x14ac:dyDescent="0.25">
      <c r="A88" s="64"/>
    </row>
    <row r="89" spans="1:1" x14ac:dyDescent="0.25">
      <c r="A89" s="64"/>
    </row>
    <row r="90" spans="1:1" x14ac:dyDescent="0.25">
      <c r="A90" s="64"/>
    </row>
    <row r="91" spans="1:1" x14ac:dyDescent="0.25">
      <c r="A91" s="64"/>
    </row>
    <row r="92" spans="1:1" x14ac:dyDescent="0.25">
      <c r="A92" s="64"/>
    </row>
    <row r="93" spans="1:1" x14ac:dyDescent="0.25">
      <c r="A93" s="64"/>
    </row>
    <row r="94" spans="1:1" x14ac:dyDescent="0.25">
      <c r="A94" s="64"/>
    </row>
    <row r="95" spans="1:1" x14ac:dyDescent="0.25">
      <c r="A95" s="64"/>
    </row>
    <row r="96" spans="1:1" x14ac:dyDescent="0.25">
      <c r="A96" s="64"/>
    </row>
    <row r="97" spans="1:1" x14ac:dyDescent="0.25">
      <c r="A97" s="64"/>
    </row>
    <row r="98" spans="1:1" x14ac:dyDescent="0.25">
      <c r="A98" s="64"/>
    </row>
    <row r="99" spans="1:1" x14ac:dyDescent="0.25">
      <c r="A99" s="64"/>
    </row>
    <row r="100" spans="1:1" x14ac:dyDescent="0.25">
      <c r="A100" s="64"/>
    </row>
    <row r="101" spans="1:1" x14ac:dyDescent="0.25">
      <c r="A101" s="64"/>
    </row>
    <row r="102" spans="1:1" x14ac:dyDescent="0.25">
      <c r="A102" s="64"/>
    </row>
    <row r="103" spans="1:1" x14ac:dyDescent="0.25">
      <c r="A103" s="64"/>
    </row>
    <row r="104" spans="1:1" x14ac:dyDescent="0.25">
      <c r="A104" s="64"/>
    </row>
    <row r="105" spans="1:1" x14ac:dyDescent="0.25">
      <c r="A105" s="64"/>
    </row>
    <row r="106" spans="1:1" ht="15.75" x14ac:dyDescent="0.25">
      <c r="A106" s="70"/>
    </row>
    <row r="107" spans="1:1" ht="15.75" x14ac:dyDescent="0.25">
      <c r="A107" s="70"/>
    </row>
    <row r="108" spans="1:1" ht="15.75" x14ac:dyDescent="0.25">
      <c r="A108" s="70"/>
    </row>
    <row r="109" spans="1:1" ht="15.75" x14ac:dyDescent="0.25">
      <c r="A109" s="70"/>
    </row>
    <row r="110" spans="1:1" ht="15.75" x14ac:dyDescent="0.25">
      <c r="A110" s="70"/>
    </row>
    <row r="111" spans="1:1" ht="15.75" x14ac:dyDescent="0.25">
      <c r="A111" s="70"/>
    </row>
    <row r="112" spans="1:1" ht="15.75" x14ac:dyDescent="0.25">
      <c r="A112" s="70"/>
    </row>
    <row r="113" spans="1:1" ht="15.75" x14ac:dyDescent="0.25">
      <c r="A113" s="70"/>
    </row>
    <row r="114" spans="1:1" ht="15.75" x14ac:dyDescent="0.25">
      <c r="A114" s="70"/>
    </row>
    <row r="115" spans="1:1" ht="15.75" x14ac:dyDescent="0.25">
      <c r="A115" s="70"/>
    </row>
    <row r="116" spans="1:1" ht="15.75" x14ac:dyDescent="0.25">
      <c r="A116" s="70"/>
    </row>
    <row r="117" spans="1:1" ht="15.75" x14ac:dyDescent="0.25">
      <c r="A117" s="70"/>
    </row>
    <row r="118" spans="1:1" ht="15.75" x14ac:dyDescent="0.25">
      <c r="A118" s="70"/>
    </row>
    <row r="119" spans="1:1" ht="15.75" x14ac:dyDescent="0.25">
      <c r="A119" s="70"/>
    </row>
    <row r="120" spans="1:1" ht="15.75" x14ac:dyDescent="0.25">
      <c r="A120" s="70"/>
    </row>
    <row r="121" spans="1:1" ht="15.75" x14ac:dyDescent="0.25">
      <c r="A121" s="70"/>
    </row>
    <row r="122" spans="1:1" ht="15.75" x14ac:dyDescent="0.25">
      <c r="A122" s="70"/>
    </row>
    <row r="123" spans="1:1" ht="15.75" x14ac:dyDescent="0.25">
      <c r="A123" s="70"/>
    </row>
    <row r="124" spans="1:1" ht="15.75" x14ac:dyDescent="0.25">
      <c r="A124" s="70"/>
    </row>
    <row r="125" spans="1:1" ht="15.75" x14ac:dyDescent="0.25">
      <c r="A125" s="70"/>
    </row>
    <row r="126" spans="1:1" ht="15.75" x14ac:dyDescent="0.25">
      <c r="A126" s="70"/>
    </row>
    <row r="127" spans="1:1" ht="15.75" x14ac:dyDescent="0.25">
      <c r="A127" s="70"/>
    </row>
    <row r="128" spans="1:1" ht="15.75" x14ac:dyDescent="0.25">
      <c r="A128" s="70"/>
    </row>
    <row r="129" spans="1:1" ht="15.75" x14ac:dyDescent="0.25">
      <c r="A129" s="70"/>
    </row>
    <row r="130" spans="1:1" ht="15.75" x14ac:dyDescent="0.25">
      <c r="A130" s="70"/>
    </row>
    <row r="131" spans="1:1" ht="15.75" x14ac:dyDescent="0.25">
      <c r="A131" s="70"/>
    </row>
    <row r="132" spans="1:1" ht="15.75" x14ac:dyDescent="0.25">
      <c r="A132" s="70"/>
    </row>
    <row r="133" spans="1:1" ht="15.75" x14ac:dyDescent="0.25">
      <c r="A133" s="70"/>
    </row>
    <row r="134" spans="1:1" ht="15.75" x14ac:dyDescent="0.25">
      <c r="A134" s="70"/>
    </row>
    <row r="135" spans="1:1" ht="15.75" x14ac:dyDescent="0.25">
      <c r="A135" s="70"/>
    </row>
    <row r="136" spans="1:1" ht="15.75" x14ac:dyDescent="0.25">
      <c r="A136" s="70"/>
    </row>
    <row r="137" spans="1:1" ht="15.75" x14ac:dyDescent="0.25">
      <c r="A137" s="70"/>
    </row>
    <row r="138" spans="1:1" ht="15.75" x14ac:dyDescent="0.25">
      <c r="A138" s="70"/>
    </row>
    <row r="139" spans="1:1" ht="15.75" x14ac:dyDescent="0.25">
      <c r="A139" s="70"/>
    </row>
    <row r="140" spans="1:1" ht="15.75" x14ac:dyDescent="0.25">
      <c r="A140" s="70"/>
    </row>
    <row r="141" spans="1:1" ht="15.75" x14ac:dyDescent="0.25">
      <c r="A141" s="70"/>
    </row>
  </sheetData>
  <dataConsolidate/>
  <mergeCells count="2">
    <mergeCell ref="A5:H5"/>
    <mergeCell ref="A6:H6"/>
  </mergeCells>
  <printOptions horizontalCentered="1"/>
  <pageMargins left="0.59055118110236227" right="0.59055118110236227" top="0.35433070866141736" bottom="0.35433070866141736" header="0.31496062992125984" footer="0.31496062992125984"/>
  <pageSetup orientation="portrait" r:id="rId1"/>
  <drawing r:id="rId2"/>
  <legacyDrawingHF r:id="rId3"/>
  <tableParts count="2"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showGridLines="0" view="pageBreakPreview" topLeftCell="A22" zoomScaleNormal="100" zoomScaleSheetLayoutView="100" workbookViewId="0">
      <selection activeCell="K36" sqref="K36"/>
    </sheetView>
  </sheetViews>
  <sheetFormatPr baseColWidth="10" defaultRowHeight="15" x14ac:dyDescent="0.25"/>
  <cols>
    <col min="1" max="1" width="20.7109375" customWidth="1"/>
    <col min="2" max="2" width="9.7109375" hidden="1" customWidth="1"/>
    <col min="3" max="7" width="11.7109375" customWidth="1"/>
    <col min="8" max="8" width="12.42578125" customWidth="1"/>
    <col min="9" max="9" width="11.42578125" style="58"/>
    <col min="10" max="10" width="11.42578125" style="59"/>
    <col min="239" max="239" width="7.5703125" customWidth="1"/>
    <col min="240" max="240" width="13.28515625" customWidth="1"/>
    <col min="241" max="241" width="8.85546875" customWidth="1"/>
    <col min="242" max="246" width="7.140625" customWidth="1"/>
    <col min="247" max="247" width="8.7109375" customWidth="1"/>
    <col min="495" max="495" width="7.5703125" customWidth="1"/>
    <col min="496" max="496" width="13.28515625" customWidth="1"/>
    <col min="497" max="497" width="8.85546875" customWidth="1"/>
    <col min="498" max="502" width="7.140625" customWidth="1"/>
    <col min="503" max="503" width="8.7109375" customWidth="1"/>
    <col min="751" max="751" width="7.5703125" customWidth="1"/>
    <col min="752" max="752" width="13.28515625" customWidth="1"/>
    <col min="753" max="753" width="8.85546875" customWidth="1"/>
    <col min="754" max="758" width="7.140625" customWidth="1"/>
    <col min="759" max="759" width="8.7109375" customWidth="1"/>
    <col min="1007" max="1007" width="7.5703125" customWidth="1"/>
    <col min="1008" max="1008" width="13.28515625" customWidth="1"/>
    <col min="1009" max="1009" width="8.85546875" customWidth="1"/>
    <col min="1010" max="1014" width="7.140625" customWidth="1"/>
    <col min="1015" max="1015" width="8.7109375" customWidth="1"/>
    <col min="1263" max="1263" width="7.5703125" customWidth="1"/>
    <col min="1264" max="1264" width="13.28515625" customWidth="1"/>
    <col min="1265" max="1265" width="8.85546875" customWidth="1"/>
    <col min="1266" max="1270" width="7.140625" customWidth="1"/>
    <col min="1271" max="1271" width="8.7109375" customWidth="1"/>
    <col min="1519" max="1519" width="7.5703125" customWidth="1"/>
    <col min="1520" max="1520" width="13.28515625" customWidth="1"/>
    <col min="1521" max="1521" width="8.85546875" customWidth="1"/>
    <col min="1522" max="1526" width="7.140625" customWidth="1"/>
    <col min="1527" max="1527" width="8.7109375" customWidth="1"/>
    <col min="1775" max="1775" width="7.5703125" customWidth="1"/>
    <col min="1776" max="1776" width="13.28515625" customWidth="1"/>
    <col min="1777" max="1777" width="8.85546875" customWidth="1"/>
    <col min="1778" max="1782" width="7.140625" customWidth="1"/>
    <col min="1783" max="1783" width="8.7109375" customWidth="1"/>
    <col min="2031" max="2031" width="7.5703125" customWidth="1"/>
    <col min="2032" max="2032" width="13.28515625" customWidth="1"/>
    <col min="2033" max="2033" width="8.85546875" customWidth="1"/>
    <col min="2034" max="2038" width="7.140625" customWidth="1"/>
    <col min="2039" max="2039" width="8.7109375" customWidth="1"/>
    <col min="2287" max="2287" width="7.5703125" customWidth="1"/>
    <col min="2288" max="2288" width="13.28515625" customWidth="1"/>
    <col min="2289" max="2289" width="8.85546875" customWidth="1"/>
    <col min="2290" max="2294" width="7.140625" customWidth="1"/>
    <col min="2295" max="2295" width="8.7109375" customWidth="1"/>
    <col min="2543" max="2543" width="7.5703125" customWidth="1"/>
    <col min="2544" max="2544" width="13.28515625" customWidth="1"/>
    <col min="2545" max="2545" width="8.85546875" customWidth="1"/>
    <col min="2546" max="2550" width="7.140625" customWidth="1"/>
    <col min="2551" max="2551" width="8.7109375" customWidth="1"/>
    <col min="2799" max="2799" width="7.5703125" customWidth="1"/>
    <col min="2800" max="2800" width="13.28515625" customWidth="1"/>
    <col min="2801" max="2801" width="8.85546875" customWidth="1"/>
    <col min="2802" max="2806" width="7.140625" customWidth="1"/>
    <col min="2807" max="2807" width="8.7109375" customWidth="1"/>
    <col min="3055" max="3055" width="7.5703125" customWidth="1"/>
    <col min="3056" max="3056" width="13.28515625" customWidth="1"/>
    <col min="3057" max="3057" width="8.85546875" customWidth="1"/>
    <col min="3058" max="3062" width="7.140625" customWidth="1"/>
    <col min="3063" max="3063" width="8.7109375" customWidth="1"/>
    <col min="3311" max="3311" width="7.5703125" customWidth="1"/>
    <col min="3312" max="3312" width="13.28515625" customWidth="1"/>
    <col min="3313" max="3313" width="8.85546875" customWidth="1"/>
    <col min="3314" max="3318" width="7.140625" customWidth="1"/>
    <col min="3319" max="3319" width="8.7109375" customWidth="1"/>
    <col min="3567" max="3567" width="7.5703125" customWidth="1"/>
    <col min="3568" max="3568" width="13.28515625" customWidth="1"/>
    <col min="3569" max="3569" width="8.85546875" customWidth="1"/>
    <col min="3570" max="3574" width="7.140625" customWidth="1"/>
    <col min="3575" max="3575" width="8.7109375" customWidth="1"/>
    <col min="3823" max="3823" width="7.5703125" customWidth="1"/>
    <col min="3824" max="3824" width="13.28515625" customWidth="1"/>
    <col min="3825" max="3825" width="8.85546875" customWidth="1"/>
    <col min="3826" max="3830" width="7.140625" customWidth="1"/>
    <col min="3831" max="3831" width="8.7109375" customWidth="1"/>
    <col min="4079" max="4079" width="7.5703125" customWidth="1"/>
    <col min="4080" max="4080" width="13.28515625" customWidth="1"/>
    <col min="4081" max="4081" width="8.85546875" customWidth="1"/>
    <col min="4082" max="4086" width="7.140625" customWidth="1"/>
    <col min="4087" max="4087" width="8.7109375" customWidth="1"/>
    <col min="4335" max="4335" width="7.5703125" customWidth="1"/>
    <col min="4336" max="4336" width="13.28515625" customWidth="1"/>
    <col min="4337" max="4337" width="8.85546875" customWidth="1"/>
    <col min="4338" max="4342" width="7.140625" customWidth="1"/>
    <col min="4343" max="4343" width="8.7109375" customWidth="1"/>
    <col min="4591" max="4591" width="7.5703125" customWidth="1"/>
    <col min="4592" max="4592" width="13.28515625" customWidth="1"/>
    <col min="4593" max="4593" width="8.85546875" customWidth="1"/>
    <col min="4594" max="4598" width="7.140625" customWidth="1"/>
    <col min="4599" max="4599" width="8.7109375" customWidth="1"/>
    <col min="4847" max="4847" width="7.5703125" customWidth="1"/>
    <col min="4848" max="4848" width="13.28515625" customWidth="1"/>
    <col min="4849" max="4849" width="8.85546875" customWidth="1"/>
    <col min="4850" max="4854" width="7.140625" customWidth="1"/>
    <col min="4855" max="4855" width="8.7109375" customWidth="1"/>
    <col min="5103" max="5103" width="7.5703125" customWidth="1"/>
    <col min="5104" max="5104" width="13.28515625" customWidth="1"/>
    <col min="5105" max="5105" width="8.85546875" customWidth="1"/>
    <col min="5106" max="5110" width="7.140625" customWidth="1"/>
    <col min="5111" max="5111" width="8.7109375" customWidth="1"/>
    <col min="5359" max="5359" width="7.5703125" customWidth="1"/>
    <col min="5360" max="5360" width="13.28515625" customWidth="1"/>
    <col min="5361" max="5361" width="8.85546875" customWidth="1"/>
    <col min="5362" max="5366" width="7.140625" customWidth="1"/>
    <col min="5367" max="5367" width="8.7109375" customWidth="1"/>
    <col min="5615" max="5615" width="7.5703125" customWidth="1"/>
    <col min="5616" max="5616" width="13.28515625" customWidth="1"/>
    <col min="5617" max="5617" width="8.85546875" customWidth="1"/>
    <col min="5618" max="5622" width="7.140625" customWidth="1"/>
    <col min="5623" max="5623" width="8.7109375" customWidth="1"/>
    <col min="5871" max="5871" width="7.5703125" customWidth="1"/>
    <col min="5872" max="5872" width="13.28515625" customWidth="1"/>
    <col min="5873" max="5873" width="8.85546875" customWidth="1"/>
    <col min="5874" max="5878" width="7.140625" customWidth="1"/>
    <col min="5879" max="5879" width="8.7109375" customWidth="1"/>
    <col min="6127" max="6127" width="7.5703125" customWidth="1"/>
    <col min="6128" max="6128" width="13.28515625" customWidth="1"/>
    <col min="6129" max="6129" width="8.85546875" customWidth="1"/>
    <col min="6130" max="6134" width="7.140625" customWidth="1"/>
    <col min="6135" max="6135" width="8.7109375" customWidth="1"/>
    <col min="6383" max="6383" width="7.5703125" customWidth="1"/>
    <col min="6384" max="6384" width="13.28515625" customWidth="1"/>
    <col min="6385" max="6385" width="8.85546875" customWidth="1"/>
    <col min="6386" max="6390" width="7.140625" customWidth="1"/>
    <col min="6391" max="6391" width="8.7109375" customWidth="1"/>
    <col min="6639" max="6639" width="7.5703125" customWidth="1"/>
    <col min="6640" max="6640" width="13.28515625" customWidth="1"/>
    <col min="6641" max="6641" width="8.85546875" customWidth="1"/>
    <col min="6642" max="6646" width="7.140625" customWidth="1"/>
    <col min="6647" max="6647" width="8.7109375" customWidth="1"/>
    <col min="6895" max="6895" width="7.5703125" customWidth="1"/>
    <col min="6896" max="6896" width="13.28515625" customWidth="1"/>
    <col min="6897" max="6897" width="8.85546875" customWidth="1"/>
    <col min="6898" max="6902" width="7.140625" customWidth="1"/>
    <col min="6903" max="6903" width="8.7109375" customWidth="1"/>
    <col min="7151" max="7151" width="7.5703125" customWidth="1"/>
    <col min="7152" max="7152" width="13.28515625" customWidth="1"/>
    <col min="7153" max="7153" width="8.85546875" customWidth="1"/>
    <col min="7154" max="7158" width="7.140625" customWidth="1"/>
    <col min="7159" max="7159" width="8.7109375" customWidth="1"/>
    <col min="7407" max="7407" width="7.5703125" customWidth="1"/>
    <col min="7408" max="7408" width="13.28515625" customWidth="1"/>
    <col min="7409" max="7409" width="8.85546875" customWidth="1"/>
    <col min="7410" max="7414" width="7.140625" customWidth="1"/>
    <col min="7415" max="7415" width="8.7109375" customWidth="1"/>
    <col min="7663" max="7663" width="7.5703125" customWidth="1"/>
    <col min="7664" max="7664" width="13.28515625" customWidth="1"/>
    <col min="7665" max="7665" width="8.85546875" customWidth="1"/>
    <col min="7666" max="7670" width="7.140625" customWidth="1"/>
    <col min="7671" max="7671" width="8.7109375" customWidth="1"/>
    <col min="7919" max="7919" width="7.5703125" customWidth="1"/>
    <col min="7920" max="7920" width="13.28515625" customWidth="1"/>
    <col min="7921" max="7921" width="8.85546875" customWidth="1"/>
    <col min="7922" max="7926" width="7.140625" customWidth="1"/>
    <col min="7927" max="7927" width="8.7109375" customWidth="1"/>
    <col min="8175" max="8175" width="7.5703125" customWidth="1"/>
    <col min="8176" max="8176" width="13.28515625" customWidth="1"/>
    <col min="8177" max="8177" width="8.85546875" customWidth="1"/>
    <col min="8178" max="8182" width="7.140625" customWidth="1"/>
    <col min="8183" max="8183" width="8.7109375" customWidth="1"/>
    <col min="8431" max="8431" width="7.5703125" customWidth="1"/>
    <col min="8432" max="8432" width="13.28515625" customWidth="1"/>
    <col min="8433" max="8433" width="8.85546875" customWidth="1"/>
    <col min="8434" max="8438" width="7.140625" customWidth="1"/>
    <col min="8439" max="8439" width="8.7109375" customWidth="1"/>
    <col min="8687" max="8687" width="7.5703125" customWidth="1"/>
    <col min="8688" max="8688" width="13.28515625" customWidth="1"/>
    <col min="8689" max="8689" width="8.85546875" customWidth="1"/>
    <col min="8690" max="8694" width="7.140625" customWidth="1"/>
    <col min="8695" max="8695" width="8.7109375" customWidth="1"/>
    <col min="8943" max="8943" width="7.5703125" customWidth="1"/>
    <col min="8944" max="8944" width="13.28515625" customWidth="1"/>
    <col min="8945" max="8945" width="8.85546875" customWidth="1"/>
    <col min="8946" max="8950" width="7.140625" customWidth="1"/>
    <col min="8951" max="8951" width="8.7109375" customWidth="1"/>
    <col min="9199" max="9199" width="7.5703125" customWidth="1"/>
    <col min="9200" max="9200" width="13.28515625" customWidth="1"/>
    <col min="9201" max="9201" width="8.85546875" customWidth="1"/>
    <col min="9202" max="9206" width="7.140625" customWidth="1"/>
    <col min="9207" max="9207" width="8.7109375" customWidth="1"/>
    <col min="9455" max="9455" width="7.5703125" customWidth="1"/>
    <col min="9456" max="9456" width="13.28515625" customWidth="1"/>
    <col min="9457" max="9457" width="8.85546875" customWidth="1"/>
    <col min="9458" max="9462" width="7.140625" customWidth="1"/>
    <col min="9463" max="9463" width="8.7109375" customWidth="1"/>
    <col min="9711" max="9711" width="7.5703125" customWidth="1"/>
    <col min="9712" max="9712" width="13.28515625" customWidth="1"/>
    <col min="9713" max="9713" width="8.85546875" customWidth="1"/>
    <col min="9714" max="9718" width="7.140625" customWidth="1"/>
    <col min="9719" max="9719" width="8.7109375" customWidth="1"/>
    <col min="9967" max="9967" width="7.5703125" customWidth="1"/>
    <col min="9968" max="9968" width="13.28515625" customWidth="1"/>
    <col min="9969" max="9969" width="8.85546875" customWidth="1"/>
    <col min="9970" max="9974" width="7.140625" customWidth="1"/>
    <col min="9975" max="9975" width="8.7109375" customWidth="1"/>
    <col min="10223" max="10223" width="7.5703125" customWidth="1"/>
    <col min="10224" max="10224" width="13.28515625" customWidth="1"/>
    <col min="10225" max="10225" width="8.85546875" customWidth="1"/>
    <col min="10226" max="10230" width="7.140625" customWidth="1"/>
    <col min="10231" max="10231" width="8.7109375" customWidth="1"/>
    <col min="10479" max="10479" width="7.5703125" customWidth="1"/>
    <col min="10480" max="10480" width="13.28515625" customWidth="1"/>
    <col min="10481" max="10481" width="8.85546875" customWidth="1"/>
    <col min="10482" max="10486" width="7.140625" customWidth="1"/>
    <col min="10487" max="10487" width="8.7109375" customWidth="1"/>
    <col min="10735" max="10735" width="7.5703125" customWidth="1"/>
    <col min="10736" max="10736" width="13.28515625" customWidth="1"/>
    <col min="10737" max="10737" width="8.85546875" customWidth="1"/>
    <col min="10738" max="10742" width="7.140625" customWidth="1"/>
    <col min="10743" max="10743" width="8.7109375" customWidth="1"/>
    <col min="10991" max="10991" width="7.5703125" customWidth="1"/>
    <col min="10992" max="10992" width="13.28515625" customWidth="1"/>
    <col min="10993" max="10993" width="8.85546875" customWidth="1"/>
    <col min="10994" max="10998" width="7.140625" customWidth="1"/>
    <col min="10999" max="10999" width="8.7109375" customWidth="1"/>
    <col min="11247" max="11247" width="7.5703125" customWidth="1"/>
    <col min="11248" max="11248" width="13.28515625" customWidth="1"/>
    <col min="11249" max="11249" width="8.85546875" customWidth="1"/>
    <col min="11250" max="11254" width="7.140625" customWidth="1"/>
    <col min="11255" max="11255" width="8.7109375" customWidth="1"/>
    <col min="11503" max="11503" width="7.5703125" customWidth="1"/>
    <col min="11504" max="11504" width="13.28515625" customWidth="1"/>
    <col min="11505" max="11505" width="8.85546875" customWidth="1"/>
    <col min="11506" max="11510" width="7.140625" customWidth="1"/>
    <col min="11511" max="11511" width="8.7109375" customWidth="1"/>
    <col min="11759" max="11759" width="7.5703125" customWidth="1"/>
    <col min="11760" max="11760" width="13.28515625" customWidth="1"/>
    <col min="11761" max="11761" width="8.85546875" customWidth="1"/>
    <col min="11762" max="11766" width="7.140625" customWidth="1"/>
    <col min="11767" max="11767" width="8.7109375" customWidth="1"/>
    <col min="12015" max="12015" width="7.5703125" customWidth="1"/>
    <col min="12016" max="12016" width="13.28515625" customWidth="1"/>
    <col min="12017" max="12017" width="8.85546875" customWidth="1"/>
    <col min="12018" max="12022" width="7.140625" customWidth="1"/>
    <col min="12023" max="12023" width="8.7109375" customWidth="1"/>
    <col min="12271" max="12271" width="7.5703125" customWidth="1"/>
    <col min="12272" max="12272" width="13.28515625" customWidth="1"/>
    <col min="12273" max="12273" width="8.85546875" customWidth="1"/>
    <col min="12274" max="12278" width="7.140625" customWidth="1"/>
    <col min="12279" max="12279" width="8.7109375" customWidth="1"/>
    <col min="12527" max="12527" width="7.5703125" customWidth="1"/>
    <col min="12528" max="12528" width="13.28515625" customWidth="1"/>
    <col min="12529" max="12529" width="8.85546875" customWidth="1"/>
    <col min="12530" max="12534" width="7.140625" customWidth="1"/>
    <col min="12535" max="12535" width="8.7109375" customWidth="1"/>
    <col min="12783" max="12783" width="7.5703125" customWidth="1"/>
    <col min="12784" max="12784" width="13.28515625" customWidth="1"/>
    <col min="12785" max="12785" width="8.85546875" customWidth="1"/>
    <col min="12786" max="12790" width="7.140625" customWidth="1"/>
    <col min="12791" max="12791" width="8.7109375" customWidth="1"/>
    <col min="13039" max="13039" width="7.5703125" customWidth="1"/>
    <col min="13040" max="13040" width="13.28515625" customWidth="1"/>
    <col min="13041" max="13041" width="8.85546875" customWidth="1"/>
    <col min="13042" max="13046" width="7.140625" customWidth="1"/>
    <col min="13047" max="13047" width="8.7109375" customWidth="1"/>
    <col min="13295" max="13295" width="7.5703125" customWidth="1"/>
    <col min="13296" max="13296" width="13.28515625" customWidth="1"/>
    <col min="13297" max="13297" width="8.85546875" customWidth="1"/>
    <col min="13298" max="13302" width="7.140625" customWidth="1"/>
    <col min="13303" max="13303" width="8.7109375" customWidth="1"/>
    <col min="13551" max="13551" width="7.5703125" customWidth="1"/>
    <col min="13552" max="13552" width="13.28515625" customWidth="1"/>
    <col min="13553" max="13553" width="8.85546875" customWidth="1"/>
    <col min="13554" max="13558" width="7.140625" customWidth="1"/>
    <col min="13559" max="13559" width="8.7109375" customWidth="1"/>
    <col min="13807" max="13807" width="7.5703125" customWidth="1"/>
    <col min="13808" max="13808" width="13.28515625" customWidth="1"/>
    <col min="13809" max="13809" width="8.85546875" customWidth="1"/>
    <col min="13810" max="13814" width="7.140625" customWidth="1"/>
    <col min="13815" max="13815" width="8.7109375" customWidth="1"/>
    <col min="14063" max="14063" width="7.5703125" customWidth="1"/>
    <col min="14064" max="14064" width="13.28515625" customWidth="1"/>
    <col min="14065" max="14065" width="8.85546875" customWidth="1"/>
    <col min="14066" max="14070" width="7.140625" customWidth="1"/>
    <col min="14071" max="14071" width="8.7109375" customWidth="1"/>
    <col min="14319" max="14319" width="7.5703125" customWidth="1"/>
    <col min="14320" max="14320" width="13.28515625" customWidth="1"/>
    <col min="14321" max="14321" width="8.85546875" customWidth="1"/>
    <col min="14322" max="14326" width="7.140625" customWidth="1"/>
    <col min="14327" max="14327" width="8.7109375" customWidth="1"/>
    <col min="14575" max="14575" width="7.5703125" customWidth="1"/>
    <col min="14576" max="14576" width="13.28515625" customWidth="1"/>
    <col min="14577" max="14577" width="8.85546875" customWidth="1"/>
    <col min="14578" max="14582" width="7.140625" customWidth="1"/>
    <col min="14583" max="14583" width="8.7109375" customWidth="1"/>
    <col min="14831" max="14831" width="7.5703125" customWidth="1"/>
    <col min="14832" max="14832" width="13.28515625" customWidth="1"/>
    <col min="14833" max="14833" width="8.85546875" customWidth="1"/>
    <col min="14834" max="14838" width="7.140625" customWidth="1"/>
    <col min="14839" max="14839" width="8.7109375" customWidth="1"/>
    <col min="15087" max="15087" width="7.5703125" customWidth="1"/>
    <col min="15088" max="15088" width="13.28515625" customWidth="1"/>
    <col min="15089" max="15089" width="8.85546875" customWidth="1"/>
    <col min="15090" max="15094" width="7.140625" customWidth="1"/>
    <col min="15095" max="15095" width="8.7109375" customWidth="1"/>
    <col min="15343" max="15343" width="7.5703125" customWidth="1"/>
    <col min="15344" max="15344" width="13.28515625" customWidth="1"/>
    <col min="15345" max="15345" width="8.85546875" customWidth="1"/>
    <col min="15346" max="15350" width="7.140625" customWidth="1"/>
    <col min="15351" max="15351" width="8.7109375" customWidth="1"/>
    <col min="15599" max="15599" width="7.5703125" customWidth="1"/>
    <col min="15600" max="15600" width="13.28515625" customWidth="1"/>
    <col min="15601" max="15601" width="8.85546875" customWidth="1"/>
    <col min="15602" max="15606" width="7.140625" customWidth="1"/>
    <col min="15607" max="15607" width="8.7109375" customWidth="1"/>
    <col min="15855" max="15855" width="7.5703125" customWidth="1"/>
    <col min="15856" max="15856" width="13.28515625" customWidth="1"/>
    <col min="15857" max="15857" width="8.85546875" customWidth="1"/>
    <col min="15858" max="15862" width="7.140625" customWidth="1"/>
    <col min="15863" max="15863" width="8.7109375" customWidth="1"/>
    <col min="16111" max="16111" width="7.5703125" customWidth="1"/>
    <col min="16112" max="16112" width="13.28515625" customWidth="1"/>
    <col min="16113" max="16113" width="8.85546875" customWidth="1"/>
    <col min="16114" max="16118" width="7.140625" customWidth="1"/>
    <col min="16119" max="16119" width="8.7109375" customWidth="1"/>
  </cols>
  <sheetData>
    <row r="1" spans="1:10" ht="15" customHeight="1" x14ac:dyDescent="0.25"/>
    <row r="2" spans="1:10" ht="15" customHeight="1" x14ac:dyDescent="0.25"/>
    <row r="3" spans="1:10" ht="15" customHeight="1" x14ac:dyDescent="0.25"/>
    <row r="4" spans="1:10" s="61" customFormat="1" ht="15" customHeight="1" x14ac:dyDescent="0.25">
      <c r="A4" s="60"/>
      <c r="B4" s="60"/>
      <c r="I4" s="62"/>
      <c r="J4" s="63"/>
    </row>
    <row r="5" spans="1:10" ht="15" customHeight="1" x14ac:dyDescent="0.25">
      <c r="A5" s="211" t="s">
        <v>77</v>
      </c>
      <c r="B5" s="211"/>
      <c r="C5" s="211"/>
      <c r="D5" s="211"/>
      <c r="E5" s="211"/>
      <c r="F5" s="211"/>
      <c r="G5" s="211"/>
      <c r="H5" s="211"/>
    </row>
    <row r="6" spans="1:10" s="59" customFormat="1" ht="15" customHeight="1" x14ac:dyDescent="0.25">
      <c r="A6" s="208" t="s">
        <v>106</v>
      </c>
      <c r="B6" s="208"/>
      <c r="C6" s="208"/>
      <c r="D6" s="208"/>
      <c r="E6" s="208"/>
      <c r="F6" s="208"/>
      <c r="G6" s="208"/>
      <c r="H6" s="208"/>
      <c r="I6" s="58"/>
    </row>
    <row r="7" spans="1:10" ht="8.1" customHeight="1" x14ac:dyDescent="0.25">
      <c r="A7" s="93"/>
      <c r="B7" s="94"/>
      <c r="C7" s="94"/>
      <c r="D7" s="94"/>
      <c r="E7" s="94"/>
      <c r="F7" s="94"/>
      <c r="G7" s="94"/>
      <c r="H7" s="94"/>
    </row>
    <row r="8" spans="1:10" ht="21.95" customHeight="1" x14ac:dyDescent="0.25">
      <c r="A8" s="103" t="s">
        <v>78</v>
      </c>
      <c r="B8" s="105" t="s">
        <v>112</v>
      </c>
      <c r="C8" s="103" t="s">
        <v>81</v>
      </c>
      <c r="D8" s="94"/>
      <c r="E8" s="94"/>
      <c r="F8" s="94"/>
      <c r="G8" s="94"/>
      <c r="H8" s="94"/>
    </row>
    <row r="9" spans="1:10" ht="15.95" hidden="1" customHeight="1" x14ac:dyDescent="0.25">
      <c r="A9" s="104">
        <v>2013</v>
      </c>
      <c r="B9" s="192"/>
      <c r="C9" s="72"/>
      <c r="D9" s="94"/>
      <c r="E9" s="94"/>
      <c r="F9" s="94"/>
      <c r="G9" s="94"/>
      <c r="H9" s="94"/>
    </row>
    <row r="10" spans="1:10" ht="15.95" customHeight="1" x14ac:dyDescent="0.25">
      <c r="A10" s="193">
        <v>2014</v>
      </c>
      <c r="B10" s="194"/>
      <c r="C10" s="195">
        <v>7.8</v>
      </c>
      <c r="D10" s="94"/>
      <c r="E10" s="94"/>
      <c r="F10" s="94"/>
      <c r="G10" s="94"/>
      <c r="H10" s="94"/>
    </row>
    <row r="11" spans="1:10" ht="15.95" customHeight="1" x14ac:dyDescent="0.25">
      <c r="A11" s="193">
        <v>2015</v>
      </c>
      <c r="B11" s="194"/>
      <c r="C11" s="195">
        <v>5.9</v>
      </c>
      <c r="D11" s="94"/>
      <c r="E11" s="94"/>
      <c r="F11" s="94"/>
      <c r="G11" s="94"/>
      <c r="H11" s="94"/>
    </row>
    <row r="12" spans="1:10" ht="15.95" customHeight="1" x14ac:dyDescent="0.25">
      <c r="A12" s="193">
        <v>2016</v>
      </c>
      <c r="B12" s="194"/>
      <c r="C12" s="195">
        <v>6.4</v>
      </c>
      <c r="D12" s="94"/>
      <c r="E12" s="94"/>
      <c r="F12" s="94"/>
      <c r="G12" s="94"/>
      <c r="H12" s="94"/>
    </row>
    <row r="13" spans="1:10" ht="15.95" customHeight="1" x14ac:dyDescent="0.25">
      <c r="A13" s="150">
        <v>2017</v>
      </c>
      <c r="B13" s="194"/>
      <c r="C13" s="195">
        <v>6.3</v>
      </c>
      <c r="D13" s="94"/>
      <c r="E13" s="94"/>
      <c r="F13" s="94"/>
      <c r="G13" s="94"/>
      <c r="H13" s="94"/>
    </row>
    <row r="14" spans="1:10" ht="15.95" customHeight="1" x14ac:dyDescent="0.25">
      <c r="A14" s="150">
        <v>2018</v>
      </c>
      <c r="B14" s="194"/>
      <c r="C14" s="196">
        <v>4.91</v>
      </c>
      <c r="D14" s="94"/>
      <c r="E14" s="94"/>
      <c r="F14" s="94"/>
      <c r="G14" s="94"/>
      <c r="H14" s="94"/>
    </row>
    <row r="15" spans="1:10" ht="15.95" customHeight="1" x14ac:dyDescent="0.25">
      <c r="A15" s="105" t="s">
        <v>35</v>
      </c>
      <c r="B15" s="194"/>
      <c r="C15" s="200">
        <f>C14/C13-1</f>
        <v>-0.22063492063492063</v>
      </c>
      <c r="D15" s="94"/>
      <c r="E15" s="94"/>
      <c r="F15" s="94"/>
      <c r="G15" s="94"/>
      <c r="H15" s="94"/>
    </row>
    <row r="16" spans="1:10" ht="6.95" customHeight="1" x14ac:dyDescent="0.25">
      <c r="A16" s="93"/>
      <c r="B16" s="94"/>
      <c r="C16" s="94"/>
      <c r="D16" s="94"/>
      <c r="E16" s="94"/>
      <c r="F16" s="94"/>
      <c r="G16" s="94"/>
      <c r="H16" s="94"/>
    </row>
    <row r="17" spans="1:9" ht="29.1" customHeight="1" x14ac:dyDescent="0.25">
      <c r="A17" s="133" t="s">
        <v>83</v>
      </c>
      <c r="B17" s="102" t="s">
        <v>41</v>
      </c>
      <c r="C17" s="102" t="s">
        <v>42</v>
      </c>
      <c r="D17" s="102" t="s">
        <v>43</v>
      </c>
      <c r="E17" s="102" t="s">
        <v>44</v>
      </c>
      <c r="F17" s="102" t="s">
        <v>79</v>
      </c>
      <c r="G17" s="102" t="s">
        <v>84</v>
      </c>
      <c r="H17" s="135" t="s">
        <v>123</v>
      </c>
    </row>
    <row r="18" spans="1:9" ht="14.1" customHeight="1" x14ac:dyDescent="0.25">
      <c r="A18" s="95" t="s">
        <v>45</v>
      </c>
      <c r="B18" s="96"/>
      <c r="C18" s="97">
        <v>4.7597665020206552</v>
      </c>
      <c r="D18" s="98">
        <v>10.12630179481498</v>
      </c>
      <c r="E18" s="98">
        <v>8.3333333333333321</v>
      </c>
      <c r="F18" s="98">
        <v>9.614522635589422</v>
      </c>
      <c r="G18" s="98">
        <v>8.5854092526690398</v>
      </c>
      <c r="H18" s="197">
        <f>IF(Tabla12[[#This Row],[2017]]=0,0,(Tabla12[[#This Row],[2018]]/Tabla12[[#This Row],[2017]]-1)*100)</f>
        <v>-10.703738728649759</v>
      </c>
      <c r="I18" s="111"/>
    </row>
    <row r="19" spans="1:9" ht="14.1" customHeight="1" x14ac:dyDescent="0.25">
      <c r="A19" s="95" t="s">
        <v>46</v>
      </c>
      <c r="B19" s="96"/>
      <c r="C19" s="97">
        <v>2.0061298411813877</v>
      </c>
      <c r="D19" s="98">
        <v>2.9223093371347115</v>
      </c>
      <c r="E19" s="98">
        <v>1.4767932489451476</v>
      </c>
      <c r="F19" s="98">
        <v>1.7710399546613773</v>
      </c>
      <c r="G19" s="98">
        <v>1.4679896697023243</v>
      </c>
      <c r="H19" s="197">
        <f>IF(Tabla12[[#This Row],[2017]]=0,0,(Tabla12[[#This Row],[2018]]/Tabla12[[#This Row],[2017]]-1)*100)</f>
        <v>-17.111431289927971</v>
      </c>
    </row>
    <row r="20" spans="1:9" ht="14.1" customHeight="1" x14ac:dyDescent="0.25">
      <c r="A20" s="95" t="s">
        <v>47</v>
      </c>
      <c r="B20" s="96"/>
      <c r="C20" s="97">
        <v>14.827018121911037</v>
      </c>
      <c r="D20" s="98">
        <v>0</v>
      </c>
      <c r="E20" s="98">
        <v>8.2901554404145088</v>
      </c>
      <c r="F20" s="98">
        <v>14.431137724550899</v>
      </c>
      <c r="G20" s="98">
        <v>3.3031088082901552</v>
      </c>
      <c r="H20" s="197">
        <f>IF(Tabla12[[#This Row],[2017]]=0,0,(Tabla12[[#This Row],[2018]]/Tabla12[[#This Row],[2017]]-1)*100)</f>
        <v>-77.111237718487317</v>
      </c>
    </row>
    <row r="21" spans="1:9" ht="14.1" customHeight="1" x14ac:dyDescent="0.25">
      <c r="A21" s="95" t="s">
        <v>48</v>
      </c>
      <c r="B21" s="96"/>
      <c r="C21" s="97">
        <v>16.069221260815823</v>
      </c>
      <c r="D21" s="98">
        <v>9.2042755344418055</v>
      </c>
      <c r="E21" s="98">
        <v>7.0336391437308867</v>
      </c>
      <c r="F21" s="98">
        <v>8.1014223871366724</v>
      </c>
      <c r="G21" s="98">
        <v>5.5079559363525092</v>
      </c>
      <c r="H21" s="197">
        <f>IF(Tabla12[[#This Row],[2017]]=0,0,(Tabla12[[#This Row],[2018]]/Tabla12[[#This Row],[2017]]-1)*100)</f>
        <v>-32.012482831435051</v>
      </c>
    </row>
    <row r="22" spans="1:9" ht="14.1" customHeight="1" x14ac:dyDescent="0.25">
      <c r="A22" s="95" t="s">
        <v>49</v>
      </c>
      <c r="B22" s="96"/>
      <c r="C22" s="97">
        <v>0.35719192196730321</v>
      </c>
      <c r="D22" s="98">
        <v>5.6657223796033988E-2</v>
      </c>
      <c r="E22" s="98">
        <v>1.7975003510742875</v>
      </c>
      <c r="F22" s="98">
        <v>1.4564479638009049</v>
      </c>
      <c r="G22" s="98">
        <v>0.15804597701149425</v>
      </c>
      <c r="H22" s="197">
        <f>IF(Tabla12[[#This Row],[2017]]=0,0,(Tabla12[[#This Row],[2018]]/Tabla12[[#This Row],[2017]]-1)*100)</f>
        <v>-89.148532529851579</v>
      </c>
    </row>
    <row r="23" spans="1:9" ht="14.1" customHeight="1" x14ac:dyDescent="0.25">
      <c r="A23" s="95" t="s">
        <v>50</v>
      </c>
      <c r="B23" s="96"/>
      <c r="C23" s="97">
        <v>19.848371861794682</v>
      </c>
      <c r="D23" s="98">
        <v>13.411112394593971</v>
      </c>
      <c r="E23" s="98">
        <v>9.8092967818831944</v>
      </c>
      <c r="F23" s="98">
        <v>5.8241622356869049</v>
      </c>
      <c r="G23" s="98">
        <v>6.784294234592446</v>
      </c>
      <c r="H23" s="197">
        <f>IF(Tabla12[[#This Row],[2017]]=0,0,(Tabla12[[#This Row],[2018]]/Tabla12[[#This Row],[2017]]-1)*100)</f>
        <v>16.485323726431233</v>
      </c>
    </row>
    <row r="24" spans="1:9" ht="14.1" customHeight="1" x14ac:dyDescent="0.25">
      <c r="A24" s="95" t="s">
        <v>51</v>
      </c>
      <c r="B24" s="96"/>
      <c r="C24" s="97">
        <v>9.1099916036943736</v>
      </c>
      <c r="D24" s="98">
        <v>8.089734874235214</v>
      </c>
      <c r="E24" s="98">
        <v>1.9764762944100887</v>
      </c>
      <c r="F24" s="98">
        <v>2.491636866997347</v>
      </c>
      <c r="G24" s="98">
        <v>0.90823676792984653</v>
      </c>
      <c r="H24" s="197">
        <f>IF(Tabla12[[#This Row],[2017]]=0,0,(Tabla12[[#This Row],[2018]]/Tabla12[[#This Row],[2017]]-1)*100)</f>
        <v>-63.548590087111855</v>
      </c>
    </row>
    <row r="25" spans="1:9" ht="14.1" customHeight="1" x14ac:dyDescent="0.25">
      <c r="A25" s="95" t="s">
        <v>52</v>
      </c>
      <c r="B25" s="96"/>
      <c r="C25" s="97">
        <v>0.96092248558616278</v>
      </c>
      <c r="D25" s="98">
        <v>15.071151358344114</v>
      </c>
      <c r="E25" s="98">
        <v>4.6612802983219392</v>
      </c>
      <c r="F25" s="98">
        <v>4.4616299821534806</v>
      </c>
      <c r="G25" s="98">
        <v>0.24213075060532688</v>
      </c>
      <c r="H25" s="197">
        <f>IF(Tabla12[[#This Row],[2017]]=0,0,(Tabla12[[#This Row],[2018]]/Tabla12[[#This Row],[2017]]-1)*100)</f>
        <v>-94.573042776432601</v>
      </c>
    </row>
    <row r="26" spans="1:9" ht="14.1" customHeight="1" x14ac:dyDescent="0.25">
      <c r="A26" s="95" t="s">
        <v>53</v>
      </c>
      <c r="B26" s="96"/>
      <c r="C26" s="97">
        <v>9.266227657572907</v>
      </c>
      <c r="D26" s="98">
        <v>8.4618980832164574</v>
      </c>
      <c r="E26" s="98">
        <v>3.9545229856648545</v>
      </c>
      <c r="F26" s="98">
        <v>4.4767767207610518</v>
      </c>
      <c r="G26" s="98">
        <v>10.051399200456881</v>
      </c>
      <c r="H26" s="197">
        <f>IF(Tabla12[[#This Row],[2017]]=0,0,(Tabla12[[#This Row],[2018]]/Tabla12[[#This Row],[2017]]-1)*100)</f>
        <v>124.52312964020558</v>
      </c>
    </row>
    <row r="27" spans="1:9" ht="14.1" customHeight="1" x14ac:dyDescent="0.25">
      <c r="A27" s="95" t="s">
        <v>54</v>
      </c>
      <c r="B27" s="96"/>
      <c r="C27" s="97">
        <v>12.568829303327748</v>
      </c>
      <c r="D27" s="98">
        <v>6.8066271906214491</v>
      </c>
      <c r="E27" s="98">
        <v>11.789996366719148</v>
      </c>
      <c r="F27" s="98">
        <v>10.871871684453598</v>
      </c>
      <c r="G27" s="98">
        <v>3.137781932920416</v>
      </c>
      <c r="H27" s="197">
        <f>IF(Tabla12[[#This Row],[2017]]=0,0,(Tabla12[[#This Row],[2018]]/Tabla12[[#This Row],[2017]]-1)*100)</f>
        <v>-71.13853047578425</v>
      </c>
    </row>
    <row r="28" spans="1:9" ht="14.1" customHeight="1" x14ac:dyDescent="0.25">
      <c r="A28" s="95" t="s">
        <v>55</v>
      </c>
      <c r="B28" s="96"/>
      <c r="C28" s="97">
        <v>25.786163522012579</v>
      </c>
      <c r="D28" s="98">
        <v>42.146765368522694</v>
      </c>
      <c r="E28" s="98">
        <v>40.134453781512605</v>
      </c>
      <c r="F28" s="98">
        <v>39.025239338555266</v>
      </c>
      <c r="G28" s="98">
        <v>28.921395840676773</v>
      </c>
      <c r="H28" s="197">
        <f>IF(Tabla12[[#This Row],[2017]]=0,0,(Tabla12[[#This Row],[2018]]/Tabla12[[#This Row],[2017]]-1)*100)</f>
        <v>-25.890535635732359</v>
      </c>
    </row>
    <row r="29" spans="1:9" ht="14.1" customHeight="1" x14ac:dyDescent="0.25">
      <c r="A29" s="95" t="s">
        <v>56</v>
      </c>
      <c r="B29" s="96"/>
      <c r="C29" s="97">
        <v>3.0996087872404452</v>
      </c>
      <c r="D29" s="98">
        <v>7.8622482131254054</v>
      </c>
      <c r="E29" s="98">
        <v>12.004989086373557</v>
      </c>
      <c r="F29" s="98">
        <v>18.913043478260867</v>
      </c>
      <c r="G29" s="98">
        <v>7.9616881173301399</v>
      </c>
      <c r="H29" s="197">
        <f>IF(Tabla12[[#This Row],[2017]]=0,0,(Tabla12[[#This Row],[2018]]/Tabla12[[#This Row],[2017]]-1)*100)</f>
        <v>-57.903718000323387</v>
      </c>
    </row>
    <row r="30" spans="1:9" ht="14.1" customHeight="1" x14ac:dyDescent="0.25">
      <c r="A30" s="95" t="s">
        <v>57</v>
      </c>
      <c r="B30" s="96"/>
      <c r="C30" s="97">
        <v>21.93457458645501</v>
      </c>
      <c r="D30" s="98">
        <v>5.6558181680888016</v>
      </c>
      <c r="E30" s="98">
        <v>4.7637224215588976</v>
      </c>
      <c r="F30" s="98">
        <v>5.6113586587115778</v>
      </c>
      <c r="G30" s="98">
        <v>4.0477770404777704</v>
      </c>
      <c r="H30" s="197">
        <f>IF(Tabla12[[#This Row],[2017]]=0,0,(Tabla12[[#This Row],[2018]]/Tabla12[[#This Row],[2017]]-1)*100)</f>
        <v>-27.864581705294544</v>
      </c>
    </row>
    <row r="31" spans="1:9" ht="14.1" customHeight="1" x14ac:dyDescent="0.25">
      <c r="A31" s="95" t="s">
        <v>58</v>
      </c>
      <c r="B31" s="96"/>
      <c r="C31" s="97">
        <v>7.5314617618586643</v>
      </c>
      <c r="D31" s="98">
        <v>3.8131577028701971</v>
      </c>
      <c r="E31" s="98">
        <v>5.1640961049454601</v>
      </c>
      <c r="F31" s="98">
        <v>6.3367337560885941</v>
      </c>
      <c r="G31" s="98">
        <v>2.608970880810273</v>
      </c>
      <c r="H31" s="197">
        <f>IF(Tabla12[[#This Row],[2017]]=0,0,(Tabla12[[#This Row],[2018]]/Tabla12[[#This Row],[2017]]-1)*100)</f>
        <v>-58.82782863800351</v>
      </c>
    </row>
    <row r="32" spans="1:9" ht="14.1" customHeight="1" x14ac:dyDescent="0.25">
      <c r="A32" s="95" t="s">
        <v>59</v>
      </c>
      <c r="B32" s="96"/>
      <c r="C32" s="97">
        <v>7.0560303893637224</v>
      </c>
      <c r="D32" s="98">
        <v>8.7116445649017518</v>
      </c>
      <c r="E32" s="98">
        <v>5.6018836456391643</v>
      </c>
      <c r="F32" s="98">
        <v>5.7610312345066932</v>
      </c>
      <c r="G32" s="98">
        <v>4.8982816511949441</v>
      </c>
      <c r="H32" s="197">
        <f>IF(Tabla12[[#This Row],[2017]]=0,0,(Tabla12[[#This Row],[2018]]/Tabla12[[#This Row],[2017]]-1)*100)</f>
        <v>-14.975610237003423</v>
      </c>
    </row>
    <row r="33" spans="1:10" ht="14.1" customHeight="1" x14ac:dyDescent="0.25">
      <c r="A33" s="95" t="s">
        <v>60</v>
      </c>
      <c r="B33" s="96"/>
      <c r="C33" s="97">
        <v>7.9776067179846049</v>
      </c>
      <c r="D33" s="98">
        <v>9.2201943588528081</v>
      </c>
      <c r="E33" s="98">
        <v>11.708628697140064</v>
      </c>
      <c r="F33" s="98">
        <v>4.8692732070040776</v>
      </c>
      <c r="G33" s="98">
        <v>4.2014800668417287</v>
      </c>
      <c r="H33" s="197">
        <f>IF(Tabla12[[#This Row],[2017]]=0,0,(Tabla12[[#This Row],[2018]]/Tabla12[[#This Row],[2017]]-1)*100)</f>
        <v>-13.714431533678983</v>
      </c>
    </row>
    <row r="34" spans="1:10" ht="14.1" customHeight="1" x14ac:dyDescent="0.25">
      <c r="A34" s="95" t="s">
        <v>61</v>
      </c>
      <c r="B34" s="96"/>
      <c r="C34" s="97">
        <v>2.0535386872020536</v>
      </c>
      <c r="D34" s="98">
        <v>4.8908954100827691</v>
      </c>
      <c r="E34" s="98">
        <v>0.79155672823219003</v>
      </c>
      <c r="F34" s="98">
        <v>1.4648088603072527</v>
      </c>
      <c r="G34" s="98">
        <v>4.7384382107657315</v>
      </c>
      <c r="H34" s="197">
        <f>IF(Tabla12[[#This Row],[2017]]=0,0,(Tabla12[[#This Row],[2018]]/Tabla12[[#This Row],[2017]]-1)*100)</f>
        <v>223.48508663251906</v>
      </c>
    </row>
    <row r="35" spans="1:10" ht="14.1" customHeight="1" x14ac:dyDescent="0.25">
      <c r="A35" s="95" t="s">
        <v>62</v>
      </c>
      <c r="B35" s="96"/>
      <c r="C35" s="97">
        <v>13.718997532787949</v>
      </c>
      <c r="D35" s="98">
        <v>8.4530696025377861</v>
      </c>
      <c r="E35" s="98">
        <v>17.577801443616138</v>
      </c>
      <c r="F35" s="98">
        <v>11.173703784729819</v>
      </c>
      <c r="G35" s="98">
        <v>14.382215052679337</v>
      </c>
      <c r="H35" s="197">
        <f>IF(Tabla12[[#This Row],[2017]]=0,0,(Tabla12[[#This Row],[2018]]/Tabla12[[#This Row],[2017]]-1)*100)</f>
        <v>28.714840931565821</v>
      </c>
    </row>
    <row r="36" spans="1:10" ht="14.1" customHeight="1" x14ac:dyDescent="0.25">
      <c r="A36" s="95" t="s">
        <v>63</v>
      </c>
      <c r="B36" s="96"/>
      <c r="C36" s="97">
        <v>3.1675547661338075</v>
      </c>
      <c r="D36" s="98">
        <v>4.5874292523086089</v>
      </c>
      <c r="E36" s="98">
        <v>3.0994152046783627</v>
      </c>
      <c r="F36" s="98">
        <v>3.967446592065107</v>
      </c>
      <c r="G36" s="98">
        <v>2.6988021359503533</v>
      </c>
      <c r="H36" s="197">
        <f>IF(Tabla12[[#This Row],[2017]]=0,0,(Tabla12[[#This Row],[2018]]/Tabla12[[#This Row],[2017]]-1)*100)</f>
        <v>-31.976346163097503</v>
      </c>
    </row>
    <row r="37" spans="1:10" ht="14.1" customHeight="1" x14ac:dyDescent="0.25">
      <c r="A37" s="95" t="s">
        <v>64</v>
      </c>
      <c r="B37" s="96"/>
      <c r="C37" s="97">
        <v>1.8296739853626083</v>
      </c>
      <c r="D37" s="98">
        <v>2.9832193909260409</v>
      </c>
      <c r="E37" s="98">
        <v>2.1488632824665213</v>
      </c>
      <c r="F37" s="98">
        <v>3.3418204964990448</v>
      </c>
      <c r="G37" s="98">
        <v>3.9647577092511015</v>
      </c>
      <c r="H37" s="197">
        <f>IF(Tabla12[[#This Row],[2017]]=0,0,(Tabla12[[#This Row],[2018]]/Tabla12[[#This Row],[2017]]-1)*100)</f>
        <v>18.64065449968535</v>
      </c>
    </row>
    <row r="38" spans="1:10" ht="14.1" customHeight="1" x14ac:dyDescent="0.25">
      <c r="A38" s="95" t="s">
        <v>65</v>
      </c>
      <c r="B38" s="96"/>
      <c r="C38" s="97">
        <v>5.3404045387271832</v>
      </c>
      <c r="D38" s="98">
        <v>1.718934523028474</v>
      </c>
      <c r="E38" s="98">
        <v>8.084074373484236E-2</v>
      </c>
      <c r="F38" s="98">
        <v>0</v>
      </c>
      <c r="G38" s="98">
        <v>3.7281795511221945</v>
      </c>
      <c r="H38" s="197">
        <v>100</v>
      </c>
    </row>
    <row r="39" spans="1:10" ht="14.1" customHeight="1" x14ac:dyDescent="0.25">
      <c r="A39" s="95" t="s">
        <v>66</v>
      </c>
      <c r="B39" s="96"/>
      <c r="C39" s="97">
        <v>7.9463144439710272</v>
      </c>
      <c r="D39" s="98">
        <v>10.087145969498911</v>
      </c>
      <c r="E39" s="98">
        <v>7.2314933675652542</v>
      </c>
      <c r="F39" s="98">
        <v>8.8107549120992772</v>
      </c>
      <c r="G39" s="98">
        <v>13.813576093409855</v>
      </c>
      <c r="H39" s="197">
        <f>IF(Tabla12[[#This Row],[2017]]=0,0,(Tabla12[[#This Row],[2018]]/Tabla12[[#This Row],[2017]]-1)*100)</f>
        <v>56.780846036705725</v>
      </c>
    </row>
    <row r="40" spans="1:10" ht="14.1" customHeight="1" x14ac:dyDescent="0.25">
      <c r="A40" s="95" t="s">
        <v>67</v>
      </c>
      <c r="B40" s="96"/>
      <c r="C40" s="97">
        <v>3.1870250652149252</v>
      </c>
      <c r="D40" s="98">
        <v>3.0081597856533917</v>
      </c>
      <c r="E40" s="98">
        <v>1.0612760581174985</v>
      </c>
      <c r="F40" s="98">
        <v>0.91615769017212667</v>
      </c>
      <c r="G40" s="98">
        <v>2.338811630847029</v>
      </c>
      <c r="H40" s="197">
        <f>IF(Tabla12[[#This Row],[2017]]=0,0,(Tabla12[[#This Row],[2018]]/Tabla12[[#This Row],[2017]]-1)*100)</f>
        <v>155.28483316093934</v>
      </c>
    </row>
    <row r="41" spans="1:10" ht="14.1" customHeight="1" x14ac:dyDescent="0.25">
      <c r="A41" s="95" t="s">
        <v>68</v>
      </c>
      <c r="B41" s="96"/>
      <c r="C41" s="97">
        <v>6.0452752529583265</v>
      </c>
      <c r="D41" s="98">
        <v>8.2179054054054053</v>
      </c>
      <c r="E41" s="98">
        <v>6.3271241059498546</v>
      </c>
      <c r="F41" s="98">
        <v>8.9174674957603166</v>
      </c>
      <c r="G41" s="98">
        <v>7.7444760446291836</v>
      </c>
      <c r="H41" s="197">
        <f>IF(Tabla12[[#This Row],[2017]]=0,0,(Tabla12[[#This Row],[2018]]/Tabla12[[#This Row],[2017]]-1)*100)</f>
        <v>-13.153862929007765</v>
      </c>
    </row>
    <row r="42" spans="1:10" ht="14.1" customHeight="1" x14ac:dyDescent="0.25">
      <c r="A42" s="95" t="s">
        <v>69</v>
      </c>
      <c r="B42" s="96"/>
      <c r="C42" s="97">
        <v>1.0440122824974412</v>
      </c>
      <c r="D42" s="98">
        <v>3.8955979742890535E-2</v>
      </c>
      <c r="E42" s="98">
        <v>5.7438253877082138E-2</v>
      </c>
      <c r="F42" s="98">
        <v>0.71511403169694632</v>
      </c>
      <c r="G42" s="98">
        <v>5.6433408577878097E-2</v>
      </c>
      <c r="H42" s="197">
        <f>IF(Tabla12[[#This Row],[2017]]=0,0,(Tabla12[[#This Row],[2018]]/Tabla12[[#This Row],[2017]]-1)*100)</f>
        <v>-92.108474162650239</v>
      </c>
    </row>
    <row r="43" spans="1:10" ht="14.1" customHeight="1" x14ac:dyDescent="0.25">
      <c r="A43" s="95" t="s">
        <v>70</v>
      </c>
      <c r="B43" s="96"/>
      <c r="C43" s="97">
        <v>2.6607271851673491</v>
      </c>
      <c r="D43" s="98">
        <v>0.44114232644532159</v>
      </c>
      <c r="E43" s="98">
        <v>0.68873852102464961</v>
      </c>
      <c r="F43" s="98">
        <v>1.118864292589028</v>
      </c>
      <c r="G43" s="98">
        <v>1.6836671992134695</v>
      </c>
      <c r="H43" s="197">
        <f>IF(Tabla12[[#This Row],[2017]]=0,0,(Tabla12[[#This Row],[2018]]/Tabla12[[#This Row],[2017]]-1)*100)</f>
        <v>50.480018923251158</v>
      </c>
    </row>
    <row r="44" spans="1:10" ht="14.1" customHeight="1" x14ac:dyDescent="0.25">
      <c r="A44" s="95" t="s">
        <v>71</v>
      </c>
      <c r="B44" s="96"/>
      <c r="C44" s="97">
        <v>1.5222906850308082</v>
      </c>
      <c r="D44" s="98">
        <v>3.3498287019413779</v>
      </c>
      <c r="E44" s="98">
        <v>4.264310411064157</v>
      </c>
      <c r="F44" s="98">
        <v>4.234527687296417</v>
      </c>
      <c r="G44" s="98">
        <v>3.7112010796221324</v>
      </c>
      <c r="H44" s="197">
        <f>IF(Tabla12[[#This Row],[2017]]=0,0,(Tabla12[[#This Row],[2018]]/Tabla12[[#This Row],[2017]]-1)*100)</f>
        <v>-12.358559119692725</v>
      </c>
    </row>
    <row r="45" spans="1:10" ht="14.1" customHeight="1" x14ac:dyDescent="0.25">
      <c r="A45" s="95" t="s">
        <v>72</v>
      </c>
      <c r="B45" s="96"/>
      <c r="C45" s="97">
        <v>1.2689753320683113</v>
      </c>
      <c r="D45" s="98">
        <v>4.6245474716804864</v>
      </c>
      <c r="E45" s="98">
        <v>7.1154280551163307</v>
      </c>
      <c r="F45" s="98">
        <v>6.476510067114094</v>
      </c>
      <c r="G45" s="98">
        <v>2.2470615349158791</v>
      </c>
      <c r="H45" s="197">
        <f>IF(Tabla12[[#This Row],[2017]]=0,0,(Tabla12[[#This Row],[2018]]/Tabla12[[#This Row],[2017]]-1)*100)</f>
        <v>-65.304438476428402</v>
      </c>
    </row>
    <row r="46" spans="1:10" ht="14.1" customHeight="1" x14ac:dyDescent="0.25">
      <c r="A46" s="95" t="s">
        <v>73</v>
      </c>
      <c r="B46" s="96"/>
      <c r="C46" s="97">
        <v>3.1470923603192702</v>
      </c>
      <c r="D46" s="98">
        <v>4.8589341692789967</v>
      </c>
      <c r="E46" s="98">
        <v>9.1086532205595319</v>
      </c>
      <c r="F46" s="98">
        <v>11.031578947368422</v>
      </c>
      <c r="G46" s="98">
        <v>8.9579158316633265</v>
      </c>
      <c r="H46" s="197">
        <f>IF(Tabla12[[#This Row],[2017]]=0,0,(Tabla12[[#This Row],[2018]]/Tabla12[[#This Row],[2017]]-1)*100)</f>
        <v>-18.797518701525195</v>
      </c>
    </row>
    <row r="47" spans="1:10" ht="14.1" customHeight="1" x14ac:dyDescent="0.25">
      <c r="A47" s="95" t="s">
        <v>74</v>
      </c>
      <c r="B47" s="96"/>
      <c r="C47" s="97">
        <v>24.060150375939848</v>
      </c>
      <c r="D47" s="98">
        <v>24.859550561797754</v>
      </c>
      <c r="E47" s="98">
        <v>18.237288135593221</v>
      </c>
      <c r="F47" s="98">
        <v>12.5</v>
      </c>
      <c r="G47" s="98">
        <v>10.530137981118374</v>
      </c>
      <c r="H47" s="197">
        <f>IF(Tabla12[[#This Row],[2017]]=0,0,(Tabla12[[#This Row],[2018]]/Tabla12[[#This Row],[2017]]-1)*100)</f>
        <v>-15.758896151053003</v>
      </c>
    </row>
    <row r="48" spans="1:10" s="67" customFormat="1" ht="14.1" customHeight="1" x14ac:dyDescent="0.2">
      <c r="A48" s="66" t="s">
        <v>75</v>
      </c>
      <c r="B48" s="99"/>
      <c r="C48" s="99">
        <v>8.5330650804758577</v>
      </c>
      <c r="D48" s="100">
        <v>6.7391389972035132</v>
      </c>
      <c r="E48" s="100">
        <v>7.176923643389026</v>
      </c>
      <c r="F48" s="100">
        <v>7.0369200293720864</v>
      </c>
      <c r="G48" s="100">
        <v>5.354166666666667</v>
      </c>
      <c r="H48" s="198">
        <f>IF(Tabla12[[#This Row],[2017]]=0,0,(Tabla12[[#This Row],[2018]]/Tabla12[[#This Row],[2017]]-1)*100)</f>
        <v>-23.913208558312604</v>
      </c>
      <c r="I48" s="65"/>
      <c r="J48" s="68"/>
    </row>
    <row r="49" spans="1:8" ht="14.1" customHeight="1" x14ac:dyDescent="0.25">
      <c r="A49" s="95" t="s">
        <v>36</v>
      </c>
      <c r="B49" s="96"/>
      <c r="C49" s="97">
        <v>4.1848578426152701</v>
      </c>
      <c r="D49" s="98">
        <v>1.530269209047145</v>
      </c>
      <c r="E49" s="98">
        <v>2.1353571622871446</v>
      </c>
      <c r="F49" s="98">
        <v>2.5883471554592994</v>
      </c>
      <c r="G49" s="98">
        <v>2.8087534684047952</v>
      </c>
      <c r="H49" s="197">
        <f>IF(Tabla12[[#This Row],[2017]]=0,0,(Tabla12[[#This Row],[2018]]/Tabla12[[#This Row],[2017]]-1)*100)</f>
        <v>8.515330429328948</v>
      </c>
    </row>
    <row r="50" spans="1:8" ht="14.1" customHeight="1" x14ac:dyDescent="0.25">
      <c r="A50" s="95" t="s">
        <v>37</v>
      </c>
      <c r="B50" s="96"/>
      <c r="C50" s="97">
        <v>0.95646437994722955</v>
      </c>
      <c r="D50" s="98">
        <v>1.3485113835376532</v>
      </c>
      <c r="E50" s="98">
        <v>0.8875739644970414</v>
      </c>
      <c r="F50" s="98">
        <v>0.37606837606837606</v>
      </c>
      <c r="G50" s="98">
        <v>0.69105005899207828</v>
      </c>
      <c r="H50" s="197">
        <f>IF(Tabla12[[#This Row],[2017]]=0,0,(Tabla12[[#This Row],[2018]]/Tabla12[[#This Row],[2017]]-1)*100)</f>
        <v>83.756492959257173</v>
      </c>
    </row>
    <row r="51" spans="1:8" ht="14.1" customHeight="1" x14ac:dyDescent="0.25">
      <c r="A51" s="66" t="s">
        <v>76</v>
      </c>
      <c r="B51" s="99"/>
      <c r="C51" s="99">
        <v>3.736132758778766</v>
      </c>
      <c r="D51" s="101">
        <v>1.5060732520457885</v>
      </c>
      <c r="E51" s="100">
        <v>1.9666886233179637</v>
      </c>
      <c r="F51" s="100">
        <v>2.2922767203513912</v>
      </c>
      <c r="G51" s="100">
        <v>2.5240738642800498</v>
      </c>
      <c r="H51" s="198">
        <f>IF(Tabla12[[#This Row],[2017]]=0,0,(Tabla12[[#This Row],[2018]]/Tabla12[[#This Row],[2017]]-1)*100)</f>
        <v>10.112092570268993</v>
      </c>
    </row>
    <row r="52" spans="1:8" ht="21" customHeight="1" x14ac:dyDescent="0.25">
      <c r="A52" s="153" t="s">
        <v>80</v>
      </c>
      <c r="B52" s="96"/>
      <c r="C52" s="77"/>
      <c r="D52" s="109"/>
      <c r="E52" s="94"/>
      <c r="F52" s="94"/>
      <c r="G52" s="94"/>
      <c r="H52" s="94"/>
    </row>
    <row r="53" spans="1:8" x14ac:dyDescent="0.25">
      <c r="A53" s="64"/>
    </row>
    <row r="54" spans="1:8" x14ac:dyDescent="0.25">
      <c r="A54" s="64"/>
    </row>
    <row r="55" spans="1:8" x14ac:dyDescent="0.25">
      <c r="A55" s="64"/>
    </row>
    <row r="56" spans="1:8" x14ac:dyDescent="0.25">
      <c r="A56" s="64"/>
    </row>
    <row r="57" spans="1:8" x14ac:dyDescent="0.25">
      <c r="A57" s="64"/>
    </row>
    <row r="58" spans="1:8" x14ac:dyDescent="0.25">
      <c r="A58" s="64"/>
    </row>
    <row r="59" spans="1:8" x14ac:dyDescent="0.25">
      <c r="A59" s="64"/>
    </row>
    <row r="60" spans="1:8" x14ac:dyDescent="0.25">
      <c r="A60" s="64"/>
    </row>
    <row r="61" spans="1:8" x14ac:dyDescent="0.25">
      <c r="A61" s="64"/>
    </row>
    <row r="62" spans="1:8" x14ac:dyDescent="0.25">
      <c r="A62" s="64"/>
    </row>
    <row r="63" spans="1:8" x14ac:dyDescent="0.25">
      <c r="A63" s="64"/>
    </row>
    <row r="64" spans="1:8" x14ac:dyDescent="0.25">
      <c r="A64" s="64"/>
    </row>
    <row r="65" spans="1:1" x14ac:dyDescent="0.25">
      <c r="A65" s="64"/>
    </row>
    <row r="66" spans="1:1" x14ac:dyDescent="0.25">
      <c r="A66" s="64"/>
    </row>
    <row r="67" spans="1:1" x14ac:dyDescent="0.25">
      <c r="A67" s="64"/>
    </row>
    <row r="68" spans="1:1" x14ac:dyDescent="0.25">
      <c r="A68" s="64"/>
    </row>
    <row r="69" spans="1:1" x14ac:dyDescent="0.25">
      <c r="A69" s="64"/>
    </row>
    <row r="70" spans="1:1" x14ac:dyDescent="0.25">
      <c r="A70" s="64"/>
    </row>
    <row r="71" spans="1:1" x14ac:dyDescent="0.25">
      <c r="A71" s="64"/>
    </row>
    <row r="72" spans="1:1" x14ac:dyDescent="0.25">
      <c r="A72" s="64"/>
    </row>
    <row r="73" spans="1:1" x14ac:dyDescent="0.25">
      <c r="A73" s="64"/>
    </row>
    <row r="74" spans="1:1" x14ac:dyDescent="0.25">
      <c r="A74" s="64"/>
    </row>
    <row r="75" spans="1:1" x14ac:dyDescent="0.25">
      <c r="A75" s="64"/>
    </row>
    <row r="76" spans="1:1" x14ac:dyDescent="0.25">
      <c r="A76" s="64"/>
    </row>
    <row r="77" spans="1:1" x14ac:dyDescent="0.25">
      <c r="A77" s="64"/>
    </row>
    <row r="78" spans="1:1" x14ac:dyDescent="0.25">
      <c r="A78" s="64"/>
    </row>
    <row r="79" spans="1:1" x14ac:dyDescent="0.25">
      <c r="A79" s="64"/>
    </row>
    <row r="80" spans="1:1" x14ac:dyDescent="0.25">
      <c r="A80" s="64"/>
    </row>
    <row r="81" spans="1:1" x14ac:dyDescent="0.25">
      <c r="A81" s="64"/>
    </row>
    <row r="82" spans="1:1" x14ac:dyDescent="0.25">
      <c r="A82" s="64"/>
    </row>
    <row r="83" spans="1:1" x14ac:dyDescent="0.25">
      <c r="A83" s="64"/>
    </row>
    <row r="84" spans="1:1" x14ac:dyDescent="0.25">
      <c r="A84" s="64"/>
    </row>
    <row r="85" spans="1:1" x14ac:dyDescent="0.25">
      <c r="A85" s="64"/>
    </row>
    <row r="86" spans="1:1" x14ac:dyDescent="0.25">
      <c r="A86" s="64"/>
    </row>
    <row r="87" spans="1:1" x14ac:dyDescent="0.25">
      <c r="A87" s="64"/>
    </row>
    <row r="88" spans="1:1" x14ac:dyDescent="0.25">
      <c r="A88" s="64"/>
    </row>
    <row r="89" spans="1:1" x14ac:dyDescent="0.25">
      <c r="A89" s="64"/>
    </row>
    <row r="90" spans="1:1" x14ac:dyDescent="0.25">
      <c r="A90" s="64"/>
    </row>
    <row r="91" spans="1:1" x14ac:dyDescent="0.25">
      <c r="A91" s="64"/>
    </row>
    <row r="92" spans="1:1" x14ac:dyDescent="0.25">
      <c r="A92" s="64"/>
    </row>
    <row r="93" spans="1:1" x14ac:dyDescent="0.25">
      <c r="A93" s="64"/>
    </row>
    <row r="94" spans="1:1" x14ac:dyDescent="0.25">
      <c r="A94" s="64"/>
    </row>
    <row r="95" spans="1:1" x14ac:dyDescent="0.25">
      <c r="A95" s="64"/>
    </row>
    <row r="96" spans="1:1" x14ac:dyDescent="0.25">
      <c r="A96" s="64"/>
    </row>
    <row r="97" spans="1:1" x14ac:dyDescent="0.25">
      <c r="A97" s="64"/>
    </row>
    <row r="98" spans="1:1" x14ac:dyDescent="0.25">
      <c r="A98" s="64"/>
    </row>
    <row r="99" spans="1:1" x14ac:dyDescent="0.25">
      <c r="A99" s="64"/>
    </row>
    <row r="100" spans="1:1" x14ac:dyDescent="0.25">
      <c r="A100" s="64"/>
    </row>
    <row r="101" spans="1:1" x14ac:dyDescent="0.25">
      <c r="A101" s="64"/>
    </row>
    <row r="102" spans="1:1" x14ac:dyDescent="0.25">
      <c r="A102" s="64"/>
    </row>
    <row r="103" spans="1:1" x14ac:dyDescent="0.25">
      <c r="A103" s="64"/>
    </row>
    <row r="104" spans="1:1" ht="15.75" x14ac:dyDescent="0.25">
      <c r="A104" s="70"/>
    </row>
    <row r="105" spans="1:1" ht="15.75" x14ac:dyDescent="0.25">
      <c r="A105" s="70"/>
    </row>
    <row r="106" spans="1:1" ht="15.75" x14ac:dyDescent="0.25">
      <c r="A106" s="70"/>
    </row>
    <row r="107" spans="1:1" ht="15.75" x14ac:dyDescent="0.25">
      <c r="A107" s="70"/>
    </row>
    <row r="108" spans="1:1" ht="15.75" x14ac:dyDescent="0.25">
      <c r="A108" s="70"/>
    </row>
    <row r="109" spans="1:1" ht="15.75" x14ac:dyDescent="0.25">
      <c r="A109" s="70"/>
    </row>
    <row r="110" spans="1:1" ht="15.75" x14ac:dyDescent="0.25">
      <c r="A110" s="70"/>
    </row>
    <row r="111" spans="1:1" ht="15.75" x14ac:dyDescent="0.25">
      <c r="A111" s="70"/>
    </row>
    <row r="112" spans="1:1" ht="15.75" x14ac:dyDescent="0.25">
      <c r="A112" s="70"/>
    </row>
    <row r="113" spans="1:1" ht="15.75" x14ac:dyDescent="0.25">
      <c r="A113" s="70"/>
    </row>
    <row r="114" spans="1:1" ht="15.75" x14ac:dyDescent="0.25">
      <c r="A114" s="70"/>
    </row>
    <row r="115" spans="1:1" ht="15.75" x14ac:dyDescent="0.25">
      <c r="A115" s="70"/>
    </row>
    <row r="116" spans="1:1" ht="15.75" x14ac:dyDescent="0.25">
      <c r="A116" s="70"/>
    </row>
    <row r="117" spans="1:1" ht="15.75" x14ac:dyDescent="0.25">
      <c r="A117" s="70"/>
    </row>
    <row r="118" spans="1:1" ht="15.75" x14ac:dyDescent="0.25">
      <c r="A118" s="70"/>
    </row>
    <row r="119" spans="1:1" ht="15.75" x14ac:dyDescent="0.25">
      <c r="A119" s="70"/>
    </row>
    <row r="120" spans="1:1" ht="15.75" x14ac:dyDescent="0.25">
      <c r="A120" s="70"/>
    </row>
    <row r="121" spans="1:1" ht="15.75" x14ac:dyDescent="0.25">
      <c r="A121" s="70"/>
    </row>
    <row r="122" spans="1:1" ht="15.75" x14ac:dyDescent="0.25">
      <c r="A122" s="70"/>
    </row>
    <row r="123" spans="1:1" ht="15.75" x14ac:dyDescent="0.25">
      <c r="A123" s="70"/>
    </row>
    <row r="124" spans="1:1" ht="15.75" x14ac:dyDescent="0.25">
      <c r="A124" s="70"/>
    </row>
    <row r="125" spans="1:1" ht="15.75" x14ac:dyDescent="0.25">
      <c r="A125" s="70"/>
    </row>
    <row r="126" spans="1:1" ht="15.75" x14ac:dyDescent="0.25">
      <c r="A126" s="70"/>
    </row>
    <row r="127" spans="1:1" ht="15.75" x14ac:dyDescent="0.25">
      <c r="A127" s="70"/>
    </row>
    <row r="128" spans="1:1" ht="15.75" x14ac:dyDescent="0.25">
      <c r="A128" s="70"/>
    </row>
    <row r="129" spans="1:1" ht="15.75" x14ac:dyDescent="0.25">
      <c r="A129" s="70"/>
    </row>
    <row r="130" spans="1:1" ht="15.75" x14ac:dyDescent="0.25">
      <c r="A130" s="70"/>
    </row>
    <row r="131" spans="1:1" ht="15.75" x14ac:dyDescent="0.25">
      <c r="A131" s="70"/>
    </row>
    <row r="132" spans="1:1" ht="15.75" x14ac:dyDescent="0.25">
      <c r="A132" s="70"/>
    </row>
    <row r="133" spans="1:1" ht="15.75" x14ac:dyDescent="0.25">
      <c r="A133" s="70"/>
    </row>
    <row r="134" spans="1:1" ht="15.75" x14ac:dyDescent="0.25">
      <c r="A134" s="70"/>
    </row>
    <row r="135" spans="1:1" ht="15.75" x14ac:dyDescent="0.25">
      <c r="A135" s="70"/>
    </row>
    <row r="136" spans="1:1" ht="15.75" x14ac:dyDescent="0.25">
      <c r="A136" s="70"/>
    </row>
    <row r="137" spans="1:1" ht="15.75" x14ac:dyDescent="0.25">
      <c r="A137" s="70"/>
    </row>
    <row r="138" spans="1:1" ht="15.75" x14ac:dyDescent="0.25">
      <c r="A138" s="70"/>
    </row>
    <row r="139" spans="1:1" ht="15.75" x14ac:dyDescent="0.25">
      <c r="A139" s="70"/>
    </row>
  </sheetData>
  <dataConsolidate/>
  <mergeCells count="2">
    <mergeCell ref="A5:H5"/>
    <mergeCell ref="A6:H6"/>
  </mergeCells>
  <printOptions horizontalCentered="1"/>
  <pageMargins left="0.59055118110236227" right="0.59055118110236227" top="0.35433070866141736" bottom="0.35433070866141736" header="0.31496062992125984" footer="0.31496062992125984"/>
  <pageSetup orientation="portrait" r:id="rId1"/>
  <drawing r:id="rId2"/>
  <legacyDrawingHF r:id="rId3"/>
  <tableParts count="2"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5"/>
  <sheetViews>
    <sheetView showGridLines="0" view="pageBreakPreview" topLeftCell="A19" zoomScaleNormal="100" zoomScaleSheetLayoutView="100" workbookViewId="0">
      <selection activeCell="J12" sqref="J12"/>
    </sheetView>
  </sheetViews>
  <sheetFormatPr baseColWidth="10" defaultRowHeight="12.75" x14ac:dyDescent="0.2"/>
  <cols>
    <col min="1" max="1" width="25.7109375" style="4" customWidth="1"/>
    <col min="2" max="7" width="9.7109375" style="4" customWidth="1"/>
    <col min="8" max="8" width="1" style="4" customWidth="1"/>
    <col min="9" max="10" width="9.7109375" style="4" customWidth="1"/>
    <col min="11" max="16384" width="11.42578125" style="4"/>
  </cols>
  <sheetData>
    <row r="1" spans="1:10" s="43" customFormat="1" ht="15" customHeight="1" x14ac:dyDescent="0.15">
      <c r="C1" s="45"/>
      <c r="D1" s="45"/>
      <c r="E1" s="45"/>
      <c r="F1" s="45"/>
      <c r="G1" s="45"/>
      <c r="H1" s="45"/>
      <c r="I1" s="45"/>
      <c r="J1" s="45"/>
    </row>
    <row r="2" spans="1:10" s="43" customFormat="1" ht="15" customHeight="1" x14ac:dyDescent="0.15">
      <c r="C2" s="45"/>
      <c r="D2" s="45"/>
      <c r="E2" s="45"/>
      <c r="F2" s="45"/>
      <c r="G2" s="45"/>
      <c r="H2" s="45"/>
      <c r="I2" s="45"/>
      <c r="J2" s="45"/>
    </row>
    <row r="3" spans="1:10" s="43" customFormat="1" ht="15" customHeight="1" x14ac:dyDescent="0.15">
      <c r="C3" s="45"/>
      <c r="D3" s="45"/>
      <c r="E3" s="45"/>
      <c r="F3" s="45"/>
      <c r="G3" s="45"/>
      <c r="H3" s="45"/>
      <c r="I3" s="45"/>
      <c r="J3" s="45"/>
    </row>
    <row r="4" spans="1:10" s="43" customFormat="1" ht="15" customHeight="1" x14ac:dyDescent="0.15">
      <c r="A4" s="47"/>
      <c r="B4" s="49"/>
      <c r="C4" s="49"/>
      <c r="D4" s="49"/>
      <c r="E4" s="49"/>
      <c r="F4" s="45"/>
      <c r="G4" s="45"/>
      <c r="H4" s="45"/>
      <c r="I4" s="45"/>
      <c r="J4" s="45"/>
    </row>
    <row r="5" spans="1:10" s="43" customFormat="1" ht="15" customHeight="1" x14ac:dyDescent="0.15">
      <c r="E5" s="46"/>
      <c r="F5" s="45"/>
      <c r="G5" s="45"/>
      <c r="H5" s="44"/>
      <c r="I5" s="44"/>
      <c r="J5" s="44"/>
    </row>
    <row r="6" spans="1:10" s="1" customFormat="1" ht="21.95" customHeight="1" x14ac:dyDescent="0.15">
      <c r="A6" s="207" t="s">
        <v>122</v>
      </c>
      <c r="B6" s="207"/>
      <c r="C6" s="207"/>
      <c r="D6" s="207"/>
      <c r="E6" s="207"/>
      <c r="F6" s="207"/>
      <c r="G6" s="207"/>
      <c r="H6" s="207"/>
      <c r="I6" s="207"/>
      <c r="J6" s="207"/>
    </row>
    <row r="7" spans="1:10" s="1" customFormat="1" ht="15" customHeight="1" x14ac:dyDescent="0.15">
      <c r="A7" s="213" t="s">
        <v>107</v>
      </c>
      <c r="B7" s="213"/>
      <c r="C7" s="213"/>
      <c r="D7" s="213"/>
      <c r="E7" s="213"/>
      <c r="F7" s="213"/>
      <c r="G7" s="213"/>
      <c r="H7" s="213"/>
      <c r="I7" s="213"/>
      <c r="J7" s="213"/>
    </row>
    <row r="8" spans="1:10" s="1" customFormat="1" ht="1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s="2" customFormat="1" ht="24.95" customHeight="1" x14ac:dyDescent="0.25">
      <c r="A9" s="27"/>
      <c r="B9" s="217" t="s">
        <v>106</v>
      </c>
      <c r="C9" s="217"/>
      <c r="D9" s="217"/>
      <c r="E9" s="217"/>
      <c r="F9" s="217"/>
      <c r="G9" s="217"/>
      <c r="H9" s="38"/>
      <c r="I9" s="35"/>
      <c r="J9" s="35"/>
    </row>
    <row r="10" spans="1:10" s="2" customFormat="1" ht="24.95" customHeight="1" x14ac:dyDescent="0.25">
      <c r="A10" s="27"/>
      <c r="B10" s="215">
        <v>2013</v>
      </c>
      <c r="C10" s="215">
        <v>2014</v>
      </c>
      <c r="D10" s="215">
        <v>2015</v>
      </c>
      <c r="E10" s="215">
        <v>2016</v>
      </c>
      <c r="F10" s="215">
        <v>2017</v>
      </c>
      <c r="G10" s="215">
        <v>2018</v>
      </c>
      <c r="H10" s="174"/>
      <c r="I10" s="214" t="s">
        <v>35</v>
      </c>
      <c r="J10" s="214"/>
    </row>
    <row r="11" spans="1:10" s="3" customFormat="1" ht="24.95" customHeight="1" x14ac:dyDescent="0.25">
      <c r="A11" s="28"/>
      <c r="B11" s="216"/>
      <c r="C11" s="216"/>
      <c r="D11" s="216"/>
      <c r="E11" s="216"/>
      <c r="F11" s="216"/>
      <c r="G11" s="216"/>
      <c r="H11" s="174"/>
      <c r="I11" s="123" t="s">
        <v>0</v>
      </c>
      <c r="J11" s="123" t="s">
        <v>1</v>
      </c>
    </row>
    <row r="12" spans="1:10" s="3" customFormat="1" ht="90" customHeight="1" x14ac:dyDescent="0.25">
      <c r="A12" s="39" t="s">
        <v>34</v>
      </c>
      <c r="B12" s="33">
        <v>137147.67283</v>
      </c>
      <c r="C12" s="33">
        <v>151173.24499000001</v>
      </c>
      <c r="D12" s="33">
        <v>137024.06844</v>
      </c>
      <c r="E12" s="33">
        <v>163056.98287000001</v>
      </c>
      <c r="F12" s="33">
        <v>162783.76650999999</v>
      </c>
      <c r="G12" s="33">
        <v>160863.17627</v>
      </c>
      <c r="H12" s="175"/>
      <c r="I12" s="36">
        <f>G12-F12</f>
        <v>-1920.5902399999904</v>
      </c>
      <c r="J12" s="37">
        <f>G12/F12-1</f>
        <v>-1.1798413817154185E-2</v>
      </c>
    </row>
    <row r="13" spans="1:10" s="3" customFormat="1" ht="90" customHeight="1" x14ac:dyDescent="0.25">
      <c r="A13" s="138" t="s">
        <v>2</v>
      </c>
      <c r="B13" s="139">
        <v>600163.1</v>
      </c>
      <c r="C13" s="139">
        <v>613052.1</v>
      </c>
      <c r="D13" s="139">
        <v>676403.33799999999</v>
      </c>
      <c r="E13" s="139">
        <v>713725.79999999993</v>
      </c>
      <c r="F13" s="139">
        <v>653670.79200000002</v>
      </c>
      <c r="G13" s="139">
        <v>628799.56299999997</v>
      </c>
      <c r="H13" s="175"/>
      <c r="I13" s="140">
        <f>G13-F13</f>
        <v>-24871.22900000005</v>
      </c>
      <c r="J13" s="141">
        <f>G13/F13-1</f>
        <v>-3.8048554875617091E-2</v>
      </c>
    </row>
    <row r="14" spans="1:10" s="3" customFormat="1" ht="90" customHeight="1" x14ac:dyDescent="0.25">
      <c r="A14" s="136" t="s">
        <v>86</v>
      </c>
      <c r="B14" s="137">
        <f t="shared" ref="B14:D14" si="0">IF(B13=0,0,(B12/B13)*100)</f>
        <v>22.851733608747356</v>
      </c>
      <c r="C14" s="137">
        <f t="shared" si="0"/>
        <v>24.65911869317469</v>
      </c>
      <c r="D14" s="137">
        <f t="shared" si="0"/>
        <v>20.257745747552772</v>
      </c>
      <c r="E14" s="137">
        <f>IF(E13=0,0,(E12/E13)*100)</f>
        <v>22.845886034945075</v>
      </c>
      <c r="F14" s="137">
        <f>IF(F13=0,0,(F12/F13)*100)</f>
        <v>24.903019761972168</v>
      </c>
      <c r="G14" s="137">
        <f>IF(G13=0,0,(G12/G13)*100)</f>
        <v>25.582583979944655</v>
      </c>
      <c r="H14" s="176"/>
      <c r="I14" s="212">
        <f>G14/F14-1</f>
        <v>2.7288426241792951E-2</v>
      </c>
      <c r="J14" s="212"/>
    </row>
    <row r="15" spans="1:10" s="3" customFormat="1" ht="9.75" customHeigh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5" customHeight="1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5" customHeight="1" x14ac:dyDescent="0.25">
      <c r="A17" s="12"/>
      <c r="B17" s="12"/>
      <c r="C17" s="13"/>
      <c r="D17" s="13"/>
      <c r="E17" s="13"/>
      <c r="F17" s="13"/>
      <c r="G17" s="13"/>
      <c r="H17" s="13"/>
      <c r="I17" s="11"/>
      <c r="J17" s="11"/>
    </row>
    <row r="18" spans="1:10" ht="15" customHeight="1" x14ac:dyDescent="0.2">
      <c r="A18" s="14"/>
      <c r="B18" s="14"/>
      <c r="C18" s="16"/>
      <c r="D18" s="16"/>
      <c r="E18" s="15"/>
      <c r="F18" s="15"/>
      <c r="G18" s="15"/>
      <c r="H18" s="15"/>
      <c r="I18" s="17"/>
      <c r="J18" s="17"/>
    </row>
    <row r="19" spans="1:10" ht="1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5" customHeight="1" x14ac:dyDescent="0.2">
      <c r="A22" s="5"/>
      <c r="B22" s="5"/>
      <c r="C22" s="5"/>
      <c r="D22" s="5"/>
      <c r="E22" s="7"/>
      <c r="F22" s="7"/>
      <c r="G22" s="7"/>
      <c r="H22" s="7"/>
      <c r="I22" s="7"/>
      <c r="J22" s="7"/>
    </row>
    <row r="23" spans="1:10" ht="15" customHeight="1" x14ac:dyDescent="0.2">
      <c r="A23" s="5"/>
      <c r="B23" s="5"/>
      <c r="C23" s="5"/>
      <c r="D23" s="5"/>
      <c r="E23" s="7"/>
      <c r="F23" s="7"/>
      <c r="G23" s="7"/>
      <c r="H23" s="7"/>
      <c r="I23" s="7"/>
      <c r="J23" s="7"/>
    </row>
    <row r="24" spans="1:10" ht="15" customHeight="1" x14ac:dyDescent="0.2">
      <c r="A24" s="5"/>
      <c r="B24" s="5"/>
      <c r="C24" s="5"/>
      <c r="D24" s="5"/>
      <c r="E24" s="7"/>
      <c r="F24" s="7"/>
      <c r="G24" s="7"/>
      <c r="H24" s="7"/>
      <c r="I24" s="7"/>
      <c r="J24" s="7"/>
    </row>
    <row r="25" spans="1:10" ht="15" customHeight="1" x14ac:dyDescent="0.2">
      <c r="A25" s="5"/>
      <c r="B25" s="5"/>
      <c r="C25" s="5"/>
      <c r="D25" s="5"/>
      <c r="E25" s="7"/>
      <c r="F25" s="7"/>
      <c r="G25" s="7"/>
      <c r="H25" s="7"/>
      <c r="I25" s="7"/>
      <c r="J25" s="7"/>
    </row>
    <row r="26" spans="1:10" ht="15" customHeight="1" x14ac:dyDescent="0.2">
      <c r="A26" s="5"/>
      <c r="B26" s="5"/>
      <c r="C26" s="5"/>
      <c r="D26" s="5"/>
      <c r="E26" s="7"/>
      <c r="F26" s="7"/>
      <c r="G26" s="7"/>
      <c r="H26" s="7"/>
      <c r="I26" s="7"/>
      <c r="J26" s="7"/>
    </row>
    <row r="27" spans="1:10" ht="1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38.25" customHeight="1" x14ac:dyDescent="0.2">
      <c r="A33" s="69" t="s">
        <v>94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ht="23.2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23.2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8.2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 hidden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 hidden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 hidden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 hidden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 hidden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</row>
  </sheetData>
  <dataConsolidate/>
  <mergeCells count="11">
    <mergeCell ref="I14:J14"/>
    <mergeCell ref="A6:J6"/>
    <mergeCell ref="A7:J7"/>
    <mergeCell ref="I10:J10"/>
    <mergeCell ref="B10:B11"/>
    <mergeCell ref="E10:E11"/>
    <mergeCell ref="C10:C11"/>
    <mergeCell ref="D10:D11"/>
    <mergeCell ref="F10:F11"/>
    <mergeCell ref="G10:G11"/>
    <mergeCell ref="B9:G9"/>
  </mergeCells>
  <conditionalFormatting sqref="I12:I15 J12:J13">
    <cfRule type="cellIs" dxfId="7" priority="3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scale="89" orientation="portrait" r:id="rId1"/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9"/>
  <sheetViews>
    <sheetView showGridLines="0" view="pageBreakPreview" topLeftCell="A4" zoomScaleNormal="100" zoomScaleSheetLayoutView="100" workbookViewId="0">
      <selection activeCell="J12" sqref="J12"/>
    </sheetView>
  </sheetViews>
  <sheetFormatPr baseColWidth="10" defaultRowHeight="12.75" x14ac:dyDescent="0.2"/>
  <cols>
    <col min="1" max="1" width="25.7109375" style="4" customWidth="1"/>
    <col min="2" max="7" width="9.7109375" style="4" customWidth="1"/>
    <col min="8" max="8" width="1" style="4" customWidth="1"/>
    <col min="9" max="10" width="9.7109375" style="4" customWidth="1"/>
    <col min="11" max="16384" width="11.42578125" style="4"/>
  </cols>
  <sheetData>
    <row r="1" spans="1:10" s="43" customFormat="1" ht="15" customHeight="1" x14ac:dyDescent="0.15">
      <c r="C1" s="45"/>
      <c r="D1" s="45"/>
      <c r="E1" s="45"/>
      <c r="F1" s="45"/>
      <c r="G1" s="45"/>
      <c r="H1" s="45"/>
      <c r="I1" s="45"/>
      <c r="J1" s="45"/>
    </row>
    <row r="2" spans="1:10" s="43" customFormat="1" ht="15" customHeight="1" x14ac:dyDescent="0.15">
      <c r="C2" s="45"/>
      <c r="D2" s="45"/>
      <c r="E2" s="45"/>
      <c r="F2" s="45"/>
      <c r="G2" s="45"/>
      <c r="H2" s="45"/>
      <c r="I2" s="45"/>
      <c r="J2" s="45"/>
    </row>
    <row r="3" spans="1:10" s="43" customFormat="1" ht="15" customHeight="1" x14ac:dyDescent="0.15">
      <c r="C3" s="45"/>
      <c r="D3" s="45"/>
      <c r="E3" s="45"/>
      <c r="F3" s="45"/>
      <c r="G3" s="45"/>
      <c r="H3" s="45"/>
      <c r="I3" s="45"/>
      <c r="J3" s="45"/>
    </row>
    <row r="4" spans="1:10" s="43" customFormat="1" ht="15" customHeight="1" x14ac:dyDescent="0.15">
      <c r="A4" s="48"/>
      <c r="B4" s="49"/>
      <c r="C4" s="49"/>
      <c r="D4" s="49"/>
      <c r="E4" s="49"/>
      <c r="F4" s="45"/>
      <c r="G4" s="45"/>
      <c r="H4" s="45"/>
      <c r="I4" s="45"/>
      <c r="J4" s="45"/>
    </row>
    <row r="5" spans="1:10" s="43" customFormat="1" ht="15" customHeight="1" x14ac:dyDescent="0.15">
      <c r="B5" s="49"/>
      <c r="C5" s="49"/>
      <c r="D5" s="49"/>
      <c r="E5" s="46"/>
      <c r="F5" s="45"/>
      <c r="G5" s="45"/>
      <c r="H5" s="45"/>
      <c r="I5" s="45"/>
      <c r="J5" s="45"/>
    </row>
    <row r="6" spans="1:10" s="1" customFormat="1" ht="21.95" customHeight="1" x14ac:dyDescent="0.15">
      <c r="A6" s="207" t="s">
        <v>3</v>
      </c>
      <c r="B6" s="207"/>
      <c r="C6" s="207"/>
      <c r="D6" s="207"/>
      <c r="E6" s="207"/>
      <c r="F6" s="207"/>
      <c r="G6" s="207"/>
      <c r="H6" s="207"/>
      <c r="I6" s="207"/>
      <c r="J6" s="207"/>
    </row>
    <row r="7" spans="1:10" s="1" customFormat="1" ht="15" customHeight="1" x14ac:dyDescent="0.15">
      <c r="A7" s="213" t="s">
        <v>107</v>
      </c>
      <c r="B7" s="213"/>
      <c r="C7" s="213"/>
      <c r="D7" s="213"/>
      <c r="E7" s="213"/>
      <c r="F7" s="213"/>
      <c r="G7" s="213"/>
      <c r="H7" s="213"/>
      <c r="I7" s="213"/>
      <c r="J7" s="213"/>
    </row>
    <row r="8" spans="1:10" s="1" customFormat="1" ht="1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s="2" customFormat="1" ht="24.95" customHeight="1" x14ac:dyDescent="0.25">
      <c r="A9" s="27"/>
      <c r="B9" s="217" t="s">
        <v>106</v>
      </c>
      <c r="C9" s="217"/>
      <c r="D9" s="217"/>
      <c r="E9" s="217"/>
      <c r="F9" s="217"/>
      <c r="G9" s="217"/>
      <c r="H9" s="35"/>
      <c r="I9" s="35"/>
      <c r="J9" s="35"/>
    </row>
    <row r="10" spans="1:10" s="2" customFormat="1" ht="24.95" customHeight="1" x14ac:dyDescent="0.25">
      <c r="A10" s="27"/>
      <c r="B10" s="221">
        <v>2013</v>
      </c>
      <c r="C10" s="221">
        <v>2014</v>
      </c>
      <c r="D10" s="221">
        <v>2015</v>
      </c>
      <c r="E10" s="221">
        <v>2016</v>
      </c>
      <c r="F10" s="219">
        <v>2017</v>
      </c>
      <c r="G10" s="219">
        <v>2018</v>
      </c>
      <c r="H10" s="31"/>
      <c r="I10" s="214" t="s">
        <v>35</v>
      </c>
      <c r="J10" s="214"/>
    </row>
    <row r="11" spans="1:10" s="3" customFormat="1" ht="24.95" customHeight="1" x14ac:dyDescent="0.25">
      <c r="A11" s="28"/>
      <c r="B11" s="219"/>
      <c r="C11" s="219"/>
      <c r="D11" s="219"/>
      <c r="E11" s="219"/>
      <c r="F11" s="220"/>
      <c r="G11" s="220"/>
      <c r="H11" s="31"/>
      <c r="I11" s="123" t="s">
        <v>0</v>
      </c>
      <c r="J11" s="123" t="s">
        <v>1</v>
      </c>
    </row>
    <row r="12" spans="1:10" s="3" customFormat="1" ht="90" customHeight="1" x14ac:dyDescent="0.25">
      <c r="A12" s="39" t="s">
        <v>4</v>
      </c>
      <c r="B12" s="33">
        <v>600163.1</v>
      </c>
      <c r="C12" s="33">
        <v>613052.1</v>
      </c>
      <c r="D12" s="33">
        <v>676403.33799999999</v>
      </c>
      <c r="E12" s="33">
        <v>713725.79999999993</v>
      </c>
      <c r="F12" s="33">
        <v>653670.79200000002</v>
      </c>
      <c r="G12" s="33">
        <v>628799.56299999997</v>
      </c>
      <c r="H12" s="34"/>
      <c r="I12" s="36">
        <f>G12-F12</f>
        <v>-24871.22900000005</v>
      </c>
      <c r="J12" s="37">
        <f>G12/F12-1</f>
        <v>-3.8048554875617091E-2</v>
      </c>
    </row>
    <row r="13" spans="1:10" s="3" customFormat="1" ht="90" customHeight="1" x14ac:dyDescent="0.25">
      <c r="A13" s="138" t="s">
        <v>5</v>
      </c>
      <c r="B13" s="139">
        <v>657148.1</v>
      </c>
      <c r="C13" s="139">
        <v>647302.9</v>
      </c>
      <c r="D13" s="139">
        <v>692840.46200000006</v>
      </c>
      <c r="E13" s="139">
        <v>729594.26099999994</v>
      </c>
      <c r="F13" s="139">
        <v>658646.19099999999</v>
      </c>
      <c r="G13" s="139">
        <v>635684.88399999996</v>
      </c>
      <c r="H13" s="34"/>
      <c r="I13" s="140">
        <f>G13-F13</f>
        <v>-22961.30700000003</v>
      </c>
      <c r="J13" s="141">
        <f>G13/F13-1</f>
        <v>-3.4861367626128126E-2</v>
      </c>
    </row>
    <row r="14" spans="1:10" s="3" customFormat="1" ht="90" customHeight="1" x14ac:dyDescent="0.25">
      <c r="A14" s="136" t="s">
        <v>6</v>
      </c>
      <c r="B14" s="137">
        <f t="shared" ref="B14:D14" si="0">IF(B13=0,0,(B12/B13)*100)</f>
        <v>91.3284387491952</v>
      </c>
      <c r="C14" s="137">
        <f t="shared" si="0"/>
        <v>94.708690475509997</v>
      </c>
      <c r="D14" s="137">
        <f t="shared" si="0"/>
        <v>97.627574470383621</v>
      </c>
      <c r="E14" s="137">
        <f>IF(E13=0,0,(E12/E13)*100)</f>
        <v>97.825029355596854</v>
      </c>
      <c r="F14" s="137">
        <f>IF(F13=0,0,(F12/F13)*100)</f>
        <v>99.244602175191204</v>
      </c>
      <c r="G14" s="137">
        <f>IF(G13=0,0,(G12/G13)*100)</f>
        <v>98.91686570291327</v>
      </c>
      <c r="H14" s="142"/>
      <c r="I14" s="212">
        <f>G14/F14-1</f>
        <v>-3.3023103029764522E-3</v>
      </c>
      <c r="J14" s="212"/>
    </row>
    <row r="15" spans="1:10" ht="8.25" customHeight="1" x14ac:dyDescent="0.25">
      <c r="A15" s="8"/>
      <c r="B15" s="218"/>
      <c r="C15" s="218"/>
      <c r="D15" s="218"/>
      <c r="E15" s="218"/>
      <c r="F15" s="9"/>
      <c r="G15" s="9"/>
      <c r="H15" s="10"/>
      <c r="I15" s="11"/>
      <c r="J15" s="11"/>
    </row>
    <row r="16" spans="1:10" ht="15" customHeight="1" x14ac:dyDescent="0.25">
      <c r="A16" s="12"/>
      <c r="B16" s="13"/>
      <c r="C16" s="13"/>
      <c r="D16" s="13"/>
      <c r="E16" s="13"/>
      <c r="F16" s="13"/>
      <c r="G16" s="13"/>
      <c r="H16" s="13"/>
      <c r="I16" s="11"/>
      <c r="J16" s="11"/>
    </row>
    <row r="17" spans="1:10" ht="15" customHeight="1" x14ac:dyDescent="0.2">
      <c r="A17" s="14"/>
      <c r="B17" s="15"/>
      <c r="C17" s="16"/>
      <c r="D17" s="16"/>
      <c r="E17" s="15"/>
      <c r="F17" s="15"/>
      <c r="G17" s="15"/>
      <c r="H17" s="15"/>
      <c r="I17" s="17"/>
      <c r="J17" s="17"/>
    </row>
    <row r="18" spans="1:10" ht="1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5" customHeight="1" x14ac:dyDescent="0.2">
      <c r="A21" s="5"/>
      <c r="B21" s="5"/>
      <c r="C21" s="5"/>
      <c r="D21" s="5"/>
      <c r="E21" s="7"/>
      <c r="F21" s="7"/>
      <c r="G21" s="7"/>
      <c r="H21" s="7"/>
      <c r="I21" s="7"/>
      <c r="J21" s="7"/>
    </row>
    <row r="22" spans="1:10" ht="15" customHeight="1" x14ac:dyDescent="0.2">
      <c r="A22" s="5"/>
      <c r="B22" s="5"/>
      <c r="C22" s="5"/>
      <c r="D22" s="5"/>
      <c r="E22" s="7"/>
      <c r="F22" s="7"/>
      <c r="G22" s="7"/>
      <c r="H22" s="7"/>
      <c r="I22" s="7"/>
      <c r="J22" s="7"/>
    </row>
    <row r="23" spans="1:10" ht="15" customHeight="1" x14ac:dyDescent="0.2">
      <c r="A23" s="5"/>
      <c r="B23" s="5"/>
      <c r="C23" s="5"/>
      <c r="D23" s="5"/>
      <c r="E23" s="7"/>
      <c r="F23" s="7"/>
      <c r="G23" s="7"/>
      <c r="H23" s="7"/>
      <c r="I23" s="7"/>
      <c r="J23" s="7"/>
    </row>
    <row r="24" spans="1:10" ht="15" customHeight="1" x14ac:dyDescent="0.2">
      <c r="A24" s="5"/>
      <c r="B24" s="5"/>
      <c r="C24" s="5"/>
      <c r="D24" s="5"/>
      <c r="E24" s="7"/>
      <c r="F24" s="7"/>
      <c r="G24" s="7"/>
      <c r="H24" s="7"/>
      <c r="I24" s="7"/>
      <c r="J24" s="7"/>
    </row>
    <row r="25" spans="1:10" ht="15" customHeight="1" x14ac:dyDescent="0.2">
      <c r="A25" s="5"/>
      <c r="B25" s="5"/>
      <c r="C25" s="5"/>
      <c r="D25" s="5"/>
      <c r="E25" s="7"/>
      <c r="F25" s="7"/>
      <c r="G25" s="7"/>
      <c r="H25" s="7"/>
      <c r="I25" s="7"/>
      <c r="J25" s="7"/>
    </row>
    <row r="26" spans="1:10" ht="1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23.25" customHeight="1" x14ac:dyDescent="0.2">
      <c r="A33" s="5" t="s">
        <v>94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ht="23.2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8.2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 hidden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 hidden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 hidden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 hidden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 hidden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</row>
  </sheetData>
  <mergeCells count="12">
    <mergeCell ref="I14:J14"/>
    <mergeCell ref="B15:E15"/>
    <mergeCell ref="F10:F11"/>
    <mergeCell ref="A6:J6"/>
    <mergeCell ref="A7:J7"/>
    <mergeCell ref="B10:B11"/>
    <mergeCell ref="C10:C11"/>
    <mergeCell ref="D10:D11"/>
    <mergeCell ref="E10:E11"/>
    <mergeCell ref="I10:J10"/>
    <mergeCell ref="G10:G11"/>
    <mergeCell ref="B9:G9"/>
  </mergeCells>
  <conditionalFormatting sqref="I12:I14 J12:J13">
    <cfRule type="cellIs" dxfId="6" priority="3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scale="89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4</vt:i4>
      </vt:variant>
    </vt:vector>
  </HeadingPairs>
  <TitlesOfParts>
    <vt:vector size="19" baseType="lpstr">
      <vt:lpstr>Resumen</vt:lpstr>
      <vt:lpstr>REP</vt:lpstr>
      <vt:lpstr>BECAS</vt:lpstr>
      <vt:lpstr>CAP</vt:lpstr>
      <vt:lpstr>SERV-TEC</vt:lpstr>
      <vt:lpstr>CERT</vt:lpstr>
      <vt:lpstr>B-EXT</vt:lpstr>
      <vt:lpstr>C-PSP</vt:lpstr>
      <vt:lpstr>EPRT</vt:lpstr>
      <vt:lpstr>EPR</vt:lpstr>
      <vt:lpstr>EGC</vt:lpstr>
      <vt:lpstr>EGI</vt:lpstr>
      <vt:lpstr>AUTOF</vt:lpstr>
      <vt:lpstr>CAIP</vt:lpstr>
      <vt:lpstr>CNPR</vt:lpstr>
      <vt:lpstr>BECAS!Área_de_impresión</vt:lpstr>
      <vt:lpstr>'B-EXT'!Área_de_impresión</vt:lpstr>
      <vt:lpstr>CAP!Área_de_impresión</vt:lpstr>
      <vt:lpstr>'SERV-TEC'!Área_de_impresión</vt:lpstr>
    </vt:vector>
  </TitlesOfParts>
  <Company>CONALEP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CONALEP</dc:creator>
  <cp:lastModifiedBy>Usuario de Windows</cp:lastModifiedBy>
  <cp:lastPrinted>2018-07-11T00:42:25Z</cp:lastPrinted>
  <dcterms:created xsi:type="dcterms:W3CDTF">2010-02-02T20:37:43Z</dcterms:created>
  <dcterms:modified xsi:type="dcterms:W3CDTF">2018-09-19T18:48:48Z</dcterms:modified>
</cp:coreProperties>
</file>