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embeddings/oleObject2.bin" ContentType="application/vnd.openxmlformats-officedocument.oleObject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000" tabRatio="729" firstSheet="1" activeTab="5"/>
  </bookViews>
  <sheets>
    <sheet name="Análisis" sheetId="50" state="hidden" r:id="rId1"/>
    <sheet name="Resumen" sheetId="52" r:id="rId2"/>
    <sheet name="CAP" sheetId="56" r:id="rId3"/>
    <sheet name="SERV-TEC" sheetId="57" r:id="rId4"/>
    <sheet name="B-EXT" sheetId="55" r:id="rId5"/>
    <sheet name="CERT" sheetId="58" r:id="rId6"/>
    <sheet name="C-PSP" sheetId="25" r:id="rId7"/>
    <sheet name="EPRT" sheetId="40" r:id="rId8"/>
    <sheet name="EPR" sheetId="48" r:id="rId9"/>
    <sheet name="EGC" sheetId="42" r:id="rId10"/>
    <sheet name="EGI" sheetId="43" r:id="rId11"/>
    <sheet name="AUTOF" sheetId="44" r:id="rId12"/>
    <sheet name="CAIP" sheetId="45" r:id="rId13"/>
    <sheet name="CNPR" sheetId="46" r:id="rId14"/>
  </sheets>
  <externalReferences>
    <externalReference r:id="rId15"/>
    <externalReference r:id="rId16"/>
  </externalReferences>
  <definedNames>
    <definedName name="_xlnm._FilterDatabase" localSheetId="11" hidden="1">AUTOF!$B$22:$B$32</definedName>
    <definedName name="_xlnm._FilterDatabase" localSheetId="12" hidden="1">CAIP!$B$22:$B$29</definedName>
    <definedName name="_xlnm._FilterDatabase" localSheetId="13" hidden="1">CNPR!$B$23:$B$28</definedName>
    <definedName name="_xlnm._FilterDatabase" localSheetId="9" hidden="1">EGC!$B$21:$B$26</definedName>
    <definedName name="_xlnm._FilterDatabase" localSheetId="10" hidden="1">EGI!$B$22:$B$31</definedName>
    <definedName name="_xlnm._FilterDatabase" localSheetId="8" hidden="1">EPR!$B$21:$B$30</definedName>
    <definedName name="_xlnm._FilterDatabase" localSheetId="7" hidden="1">EPRT!$B$21:$B$31</definedName>
    <definedName name="A_impresión_IM" localSheetId="11">#REF!</definedName>
    <definedName name="A_impresión_IM" localSheetId="4">#REF!</definedName>
    <definedName name="A_impresión_IM" localSheetId="12">#REF!</definedName>
    <definedName name="A_impresión_IM" localSheetId="5">#REF!</definedName>
    <definedName name="A_impresión_IM" localSheetId="13">#REF!</definedName>
    <definedName name="A_impresión_IM" localSheetId="6">#REF!</definedName>
    <definedName name="A_impresión_IM" localSheetId="9">#REF!</definedName>
    <definedName name="A_impresión_IM" localSheetId="10">#REF!</definedName>
    <definedName name="A_impresión_IM" localSheetId="8">#REF!</definedName>
    <definedName name="A_impresión_IM" localSheetId="7">#REF!</definedName>
    <definedName name="A_impresión_IM" localSheetId="1">#REF!</definedName>
    <definedName name="A_impresión_IM">#REF!</definedName>
    <definedName name="a_impresión_imn" localSheetId="4">#REF!</definedName>
    <definedName name="a_impresión_imn" localSheetId="5">#REF!</definedName>
    <definedName name="a_impresión_imn" localSheetId="1">#REF!</definedName>
    <definedName name="a_impresión_imn">#REF!</definedName>
    <definedName name="Abril" localSheetId="4">#REF!</definedName>
    <definedName name="Abril" localSheetId="5">#REF!</definedName>
    <definedName name="Abril" localSheetId="1">#REF!</definedName>
    <definedName name="Abril">#REF!</definedName>
    <definedName name="AbrilA" localSheetId="4">#REF!</definedName>
    <definedName name="AbrilA" localSheetId="5">#REF!</definedName>
    <definedName name="AbrilA" localSheetId="1">#REF!</definedName>
    <definedName name="AbrilA">#REF!</definedName>
    <definedName name="Agosto" localSheetId="4">#REF!</definedName>
    <definedName name="Agosto" localSheetId="5">#REF!</definedName>
    <definedName name="Agosto" localSheetId="1">#REF!</definedName>
    <definedName name="Agosto">#REF!</definedName>
    <definedName name="AgostoA" localSheetId="4">#REF!</definedName>
    <definedName name="AgostoA" localSheetId="5">#REF!</definedName>
    <definedName name="AgostoA" localSheetId="1">#REF!</definedName>
    <definedName name="AgostoA">#REF!</definedName>
    <definedName name="_xlnm.Print_Area" localSheetId="11">AUTOF!$A$1:$J$33</definedName>
    <definedName name="_xlnm.Print_Area" localSheetId="4">'B-EXT'!$A$1:$H$52</definedName>
    <definedName name="_xlnm.Print_Area" localSheetId="12">CAIP!$A$1:$J$33</definedName>
    <definedName name="_xlnm.Print_Area" localSheetId="5">CERT!$A$1:$D$51</definedName>
    <definedName name="_xlnm.Print_Area" localSheetId="13">CNPR!$A$1:$J$33</definedName>
    <definedName name="_xlnm.Print_Area" localSheetId="6">'C-PSP'!$A$1:$J$33</definedName>
    <definedName name="_xlnm.Print_Area" localSheetId="9">EGC!$A$1:$J$33</definedName>
    <definedName name="_xlnm.Print_Area" localSheetId="10">EGI!$A$1:$J$33</definedName>
    <definedName name="_xlnm.Print_Area" localSheetId="8">EPR!$A$1:$J$33</definedName>
    <definedName name="_xlnm.Print_Area" localSheetId="7">EPRT!$A$1:$J$33</definedName>
    <definedName name="_xlnm.Print_Area" localSheetId="1">Resumen!$A$1:$F$35</definedName>
    <definedName name="CatPartidas">[1]Partida!$D$11:$D$73</definedName>
    <definedName name="CatPrestacion">[1]Prestación!$D$11:$D$173</definedName>
    <definedName name="Clave" localSheetId="4">#REF!</definedName>
    <definedName name="Clave" localSheetId="5">#REF!</definedName>
    <definedName name="Clave" localSheetId="1">#REF!</definedName>
    <definedName name="Clave">#REF!</definedName>
    <definedName name="Desviación" localSheetId="4">IF(AND(#REF!=0,#REF!=0),0,IF(AND(#REF!=0,#REF!&gt;0),"----",(#REF!-#REF!)/#REF!))</definedName>
    <definedName name="Desviación" localSheetId="5">IF(AND(#REF!=0,#REF!=0),0,IF(AND(#REF!=0,#REF!&gt;0),"----",(#REF!-#REF!)/#REF!))</definedName>
    <definedName name="Desviación" localSheetId="8">IF(AND(#REF!=0,#REF!=0),0,IF(AND(#REF!=0,#REF!&gt;0),"----",(#REF!-#REF!)/#REF!))</definedName>
    <definedName name="Desviación" localSheetId="7">IF(AND(#REF!=0,#REF!=0),0,IF(AND(#REF!=0,#REF!&gt;0),"----",(#REF!-#REF!)/#REF!))</definedName>
    <definedName name="Desviación" localSheetId="1">IF(AND(#REF!=0,#REF!=0),0,IF(AND(#REF!=0,#REF!&gt;0),"----",(#REF!-#REF!)/#REF!))</definedName>
    <definedName name="Desviación">IF(AND(#REF!=0,#REF!=0),0,IF(AND(#REF!=0,#REF!&gt;0),"----",(#REF!-#REF!)/#REF!))</definedName>
    <definedName name="Diciembre" localSheetId="4">#REF!</definedName>
    <definedName name="Diciembre" localSheetId="5">#REF!</definedName>
    <definedName name="Diciembre" localSheetId="1">#REF!</definedName>
    <definedName name="Diciembre">#REF!</definedName>
    <definedName name="DiciembreA" localSheetId="4">#REF!</definedName>
    <definedName name="DiciembreA" localSheetId="5">#REF!</definedName>
    <definedName name="DiciembreA" localSheetId="1">#REF!</definedName>
    <definedName name="DiciembreA">#REF!</definedName>
    <definedName name="Enero" localSheetId="4">#REF!</definedName>
    <definedName name="Enero" localSheetId="5">#REF!</definedName>
    <definedName name="Enero" localSheetId="1">#REF!</definedName>
    <definedName name="Enero">#REF!</definedName>
    <definedName name="EneroA" localSheetId="4">#REF!</definedName>
    <definedName name="EneroA" localSheetId="5">#REF!</definedName>
    <definedName name="EneroA" localSheetId="1">#REF!</definedName>
    <definedName name="EneroA">#REF!</definedName>
    <definedName name="Entidad" localSheetId="4">#REF!</definedName>
    <definedName name="Entidad" localSheetId="5">#REF!</definedName>
    <definedName name="Entidad" localSheetId="1">#REF!</definedName>
    <definedName name="Entidad">#REF!</definedName>
    <definedName name="Febrero" localSheetId="4">#REF!</definedName>
    <definedName name="Febrero" localSheetId="5">#REF!</definedName>
    <definedName name="Febrero" localSheetId="1">#REF!</definedName>
    <definedName name="Febrero">#REF!</definedName>
    <definedName name="FebreroA" localSheetId="4">#REF!</definedName>
    <definedName name="FebreroA" localSheetId="5">#REF!</definedName>
    <definedName name="FebreroA" localSheetId="1">#REF!</definedName>
    <definedName name="FebreroA">#REF!</definedName>
    <definedName name="Julio" localSheetId="4">#REF!</definedName>
    <definedName name="Julio" localSheetId="5">#REF!</definedName>
    <definedName name="Julio" localSheetId="1">#REF!</definedName>
    <definedName name="Julio">#REF!</definedName>
    <definedName name="JulioA" localSheetId="4">#REF!</definedName>
    <definedName name="JulioA" localSheetId="5">#REF!</definedName>
    <definedName name="JulioA" localSheetId="1">#REF!</definedName>
    <definedName name="JulioA">#REF!</definedName>
    <definedName name="Junio" localSheetId="4">#REF!</definedName>
    <definedName name="Junio" localSheetId="5">#REF!</definedName>
    <definedName name="Junio" localSheetId="1">#REF!</definedName>
    <definedName name="Junio">#REF!</definedName>
    <definedName name="JunioA" localSheetId="4">#REF!</definedName>
    <definedName name="JunioA" localSheetId="5">#REF!</definedName>
    <definedName name="JunioA" localSheetId="1">#REF!</definedName>
    <definedName name="JunioA">#REF!</definedName>
    <definedName name="Marzo" localSheetId="4">#REF!</definedName>
    <definedName name="Marzo" localSheetId="5">#REF!</definedName>
    <definedName name="Marzo" localSheetId="1">#REF!</definedName>
    <definedName name="Marzo">#REF!</definedName>
    <definedName name="MarzoA" localSheetId="4">#REF!</definedName>
    <definedName name="MarzoA" localSheetId="5">#REF!</definedName>
    <definedName name="MarzoA" localSheetId="1">#REF!</definedName>
    <definedName name="MarzoA">#REF!</definedName>
    <definedName name="MaxAnual" localSheetId="4">MAX(#REF!,#REF!,#REF!,#REF!,#REF!,#REF!,#REF!,#REF!,#REF!,#REF!,#REF!,#REF!)</definedName>
    <definedName name="MaxAnual" localSheetId="5">MAX(#REF!,#REF!,#REF!,#REF!,#REF!,#REF!,#REF!,#REF!,#REF!,#REF!,#REF!,#REF!)</definedName>
    <definedName name="MaxAnual" localSheetId="8">MAX(#REF!,#REF!,#REF!,#REF!,#REF!,#REF!,#REF!,#REF!,#REF!,#REF!,#REF!,#REF!)</definedName>
    <definedName name="MaxAnual" localSheetId="7">MAX(#REF!,#REF!,#REF!,#REF!,#REF!,#REF!,#REF!,#REF!,#REF!,#REF!,#REF!,#REF!)</definedName>
    <definedName name="MaxAnual" localSheetId="1">MAX(#REF!,#REF!,#REF!,#REF!,#REF!,#REF!,#REF!,#REF!,#REF!,#REF!,#REF!,#REF!)</definedName>
    <definedName name="MaxAnual">MAX(#REF!,#REF!,#REF!,#REF!,#REF!,#REF!,#REF!,#REF!,#REF!,#REF!,#REF!,#REF!)</definedName>
    <definedName name="Máximo" localSheetId="4">MAX(#REF!)</definedName>
    <definedName name="Máximo" localSheetId="5">MAX(#REF!)</definedName>
    <definedName name="Máximo" localSheetId="1">MAX(#REF!)</definedName>
    <definedName name="Máximo">MAX(#REF!)</definedName>
    <definedName name="MaxTrimestral" localSheetId="4">MAX(#REF!,#REF!,#REF!,#REF!)</definedName>
    <definedName name="MaxTrimestral" localSheetId="5">MAX(#REF!,#REF!,#REF!,#REF!)</definedName>
    <definedName name="MaxTrimestral" localSheetId="8">MAX(#REF!,#REF!,#REF!,#REF!)</definedName>
    <definedName name="MaxTrimestral" localSheetId="7">MAX(#REF!,#REF!,#REF!,#REF!)</definedName>
    <definedName name="MaxTrimestral" localSheetId="1">MAX(#REF!,#REF!,#REF!,#REF!)</definedName>
    <definedName name="MaxTrimestral">MAX(#REF!,#REF!,#REF!,#REF!)</definedName>
    <definedName name="Mayo" localSheetId="4">#REF!</definedName>
    <definedName name="Mayo" localSheetId="5">#REF!</definedName>
    <definedName name="Mayo" localSheetId="1">#REF!</definedName>
    <definedName name="Mayo">#REF!</definedName>
    <definedName name="MayoA" localSheetId="4">#REF!</definedName>
    <definedName name="MayoA" localSheetId="5">#REF!</definedName>
    <definedName name="MayoA" localSheetId="1">#REF!</definedName>
    <definedName name="MayoA">#REF!</definedName>
    <definedName name="NombrePlantel">[2]PCEU01!$B$9</definedName>
    <definedName name="Noviembre" localSheetId="4">#REF!</definedName>
    <definedName name="Noviembre" localSheetId="5">#REF!</definedName>
    <definedName name="Noviembre" localSheetId="1">#REF!</definedName>
    <definedName name="Noviembre">#REF!</definedName>
    <definedName name="NoviembreA" localSheetId="4">#REF!</definedName>
    <definedName name="NoviembreA" localSheetId="5">#REF!</definedName>
    <definedName name="NoviembreA" localSheetId="1">#REF!</definedName>
    <definedName name="NoviembreA">#REF!</definedName>
    <definedName name="Octubre" localSheetId="4">#REF!</definedName>
    <definedName name="Octubre" localSheetId="5">#REF!</definedName>
    <definedName name="Octubre" localSheetId="1">#REF!</definedName>
    <definedName name="Octubre">#REF!</definedName>
    <definedName name="OctubreA" localSheetId="4">#REF!</definedName>
    <definedName name="OctubreA" localSheetId="5">#REF!</definedName>
    <definedName name="OctubreA" localSheetId="1">#REF!</definedName>
    <definedName name="OctubreA">#REF!</definedName>
    <definedName name="Plantel" localSheetId="4">#REF!</definedName>
    <definedName name="Plantel" localSheetId="5">#REF!</definedName>
    <definedName name="Plantel" localSheetId="1">#REF!</definedName>
    <definedName name="Plantel">#REF!</definedName>
    <definedName name="PORCENTUAL" localSheetId="4">#REF!</definedName>
    <definedName name="PORCENTUAL" localSheetId="5">#REF!</definedName>
    <definedName name="PORCENTUAL" localSheetId="1">#REF!</definedName>
    <definedName name="PORCENTUAL">#REF!</definedName>
    <definedName name="q" localSheetId="4">#REF!</definedName>
    <definedName name="q" localSheetId="5">#REF!</definedName>
    <definedName name="q" localSheetId="1">#REF!</definedName>
    <definedName name="q">#REF!</definedName>
    <definedName name="s" localSheetId="4">#REF!</definedName>
    <definedName name="s" localSheetId="5">#REF!</definedName>
    <definedName name="s" localSheetId="1">#REF!</definedName>
    <definedName name="s">#REF!</definedName>
    <definedName name="Septiembre" localSheetId="4">#REF!</definedName>
    <definedName name="Septiembre" localSheetId="5">#REF!</definedName>
    <definedName name="Septiembre" localSheetId="1">#REF!</definedName>
    <definedName name="Septiembre">#REF!</definedName>
    <definedName name="SeptiembreA" localSheetId="4">#REF!</definedName>
    <definedName name="SeptiembreA" localSheetId="5">#REF!</definedName>
    <definedName name="SeptiembreA" localSheetId="1">#REF!</definedName>
    <definedName name="SeptiembreA">#REF!</definedName>
    <definedName name="SINDICATO2010" localSheetId="5">#REF!</definedName>
    <definedName name="SINDICATO2010">#REF!</definedName>
    <definedName name="SumaAnual" localSheetId="4">SUM(#REF!,#REF!,#REF!,#REF!,#REF!,#REF!,#REF!,#REF!,#REF!,#REF!,#REF!,#REF!)</definedName>
    <definedName name="SumaAnual" localSheetId="5">SUM(#REF!,#REF!,#REF!,#REF!,#REF!,#REF!,#REF!,#REF!,#REF!,#REF!,#REF!,#REF!)</definedName>
    <definedName name="SumaAnual" localSheetId="8">SUM(#REF!,#REF!,#REF!,#REF!,#REF!,#REF!,#REF!,#REF!,#REF!,#REF!,#REF!,#REF!)</definedName>
    <definedName name="SumaAnual" localSheetId="7">SUM(#REF!,#REF!,#REF!,#REF!,#REF!,#REF!,#REF!,#REF!,#REF!,#REF!,#REF!,#REF!)</definedName>
    <definedName name="SumaAnual" localSheetId="1">SUM(#REF!,#REF!,#REF!,#REF!,#REF!,#REF!,#REF!,#REF!,#REF!,#REF!,#REF!,#REF!)</definedName>
    <definedName name="SumaAnual">SUM(#REF!,#REF!,#REF!,#REF!,#REF!,#REF!,#REF!,#REF!,#REF!,#REF!,#REF!,#REF!)</definedName>
    <definedName name="Sumas" localSheetId="4">SUM(#REF!)</definedName>
    <definedName name="Sumas" localSheetId="5">SUM(#REF!)</definedName>
    <definedName name="Sumas" localSheetId="1">SUM(#REF!)</definedName>
    <definedName name="Sumas">SUM(#REF!)</definedName>
    <definedName name="SumaTrimestral" localSheetId="4">SUM(#REF!,#REF!,#REF!,#REF!)</definedName>
    <definedName name="SumaTrimestral" localSheetId="5">SUM(#REF!,#REF!,#REF!,#REF!)</definedName>
    <definedName name="SumaTrimestral" localSheetId="1">SUM(#REF!,#REF!,#REF!,#REF!)</definedName>
    <definedName name="SumaTrimestral">SUM(#REF!,#REF!,#REF!,#REF!)</definedName>
    <definedName name="_xlnm.Print_Titles" localSheetId="1">Resumen!$1:$5</definedName>
    <definedName name="Trimestre" localSheetId="4">#REF!</definedName>
    <definedName name="Trimestre" localSheetId="5">#REF!</definedName>
    <definedName name="Trimestre" localSheetId="1">#REF!</definedName>
    <definedName name="Trimestre">#REF!</definedName>
    <definedName name="Trimestres" localSheetId="4">#REF!</definedName>
    <definedName name="Trimestres" localSheetId="5">#REF!</definedName>
    <definedName name="Trimestres" localSheetId="1">#REF!</definedName>
    <definedName name="Trimestres">#REF!</definedName>
  </definedNames>
  <calcPr calcId="162913"/>
</workbook>
</file>

<file path=xl/calcChain.xml><?xml version="1.0" encoding="utf-8"?>
<calcChain xmlns="http://schemas.openxmlformats.org/spreadsheetml/2006/main">
  <c r="H20" i="55" l="1"/>
  <c r="H21" i="55"/>
  <c r="H22" i="55"/>
  <c r="H23" i="55"/>
  <c r="H24" i="55"/>
  <c r="H25" i="55"/>
  <c r="H26" i="55"/>
  <c r="H27" i="55"/>
  <c r="H28" i="55"/>
  <c r="H29" i="55"/>
  <c r="H30" i="55"/>
  <c r="H31" i="55"/>
  <c r="H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18" i="55"/>
  <c r="H19" i="55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H20" i="57"/>
  <c r="H21" i="57"/>
  <c r="H22" i="57"/>
  <c r="H23" i="57"/>
  <c r="H24" i="57"/>
  <c r="H25" i="57"/>
  <c r="E34" i="52" l="1"/>
  <c r="E32" i="52"/>
  <c r="E30" i="52"/>
  <c r="E28" i="52"/>
  <c r="E26" i="52"/>
  <c r="E24" i="52"/>
  <c r="E22" i="52"/>
  <c r="E20" i="52"/>
  <c r="E14" i="52"/>
  <c r="F15" i="52"/>
  <c r="I13" i="25"/>
  <c r="D15" i="58" l="1"/>
  <c r="D14" i="58"/>
  <c r="H50" i="56"/>
  <c r="H49" i="56"/>
  <c r="H19" i="56"/>
  <c r="H20" i="56"/>
  <c r="H21" i="56"/>
  <c r="H22" i="56"/>
  <c r="H23" i="56"/>
  <c r="H24" i="56"/>
  <c r="H25" i="56"/>
  <c r="H26" i="56"/>
  <c r="H27" i="56"/>
  <c r="H28" i="56"/>
  <c r="H29" i="56"/>
  <c r="H30" i="56"/>
  <c r="H31" i="56"/>
  <c r="H32" i="56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18" i="56"/>
  <c r="E15" i="52" l="1"/>
  <c r="B11" i="58"/>
  <c r="H18" i="57"/>
  <c r="H19" i="57"/>
  <c r="B15" i="55"/>
  <c r="B14" i="57" l="1"/>
  <c r="B13" i="57"/>
  <c r="C13" i="52" s="1"/>
  <c r="B12" i="57"/>
  <c r="B11" i="57"/>
  <c r="B10" i="57"/>
  <c r="B9" i="57"/>
  <c r="B15" i="57" l="1"/>
  <c r="D13" i="52"/>
  <c r="F13" i="52" s="1"/>
  <c r="D34" i="52"/>
  <c r="C34" i="52"/>
  <c r="D32" i="52"/>
  <c r="C32" i="52"/>
  <c r="D30" i="52"/>
  <c r="C30" i="52"/>
  <c r="D28" i="52"/>
  <c r="C28" i="52"/>
  <c r="D26" i="52"/>
  <c r="C26" i="52"/>
  <c r="D24" i="52"/>
  <c r="C24" i="52"/>
  <c r="D22" i="52"/>
  <c r="C22" i="52"/>
  <c r="C20" i="52"/>
  <c r="D20" i="52"/>
  <c r="E13" i="52" l="1"/>
  <c r="B48" i="56"/>
  <c r="C51" i="56" l="1"/>
  <c r="D51" i="56"/>
  <c r="E51" i="56"/>
  <c r="F51" i="56"/>
  <c r="G51" i="56"/>
  <c r="B51" i="56"/>
  <c r="B9" i="56" s="1"/>
  <c r="H51" i="56" l="1"/>
  <c r="G48" i="56"/>
  <c r="F48" i="56"/>
  <c r="H48" i="56" s="1"/>
  <c r="E48" i="56"/>
  <c r="B12" i="56" s="1"/>
  <c r="D48" i="56"/>
  <c r="B11" i="56" s="1"/>
  <c r="C48" i="56"/>
  <c r="B10" i="56" s="1"/>
  <c r="B13" i="56"/>
  <c r="C12" i="52" s="1"/>
  <c r="B14" i="56" l="1"/>
  <c r="B15" i="56" l="1"/>
  <c r="D12" i="52"/>
  <c r="F12" i="52" s="1"/>
  <c r="E12" i="52" l="1"/>
  <c r="J14" i="43"/>
  <c r="J13" i="43"/>
  <c r="G15" i="48"/>
  <c r="J14" i="46" l="1"/>
  <c r="I14" i="46"/>
  <c r="J13" i="46"/>
  <c r="I13" i="46"/>
  <c r="G15" i="46"/>
  <c r="I15" i="46" s="1"/>
  <c r="G15" i="45"/>
  <c r="I15" i="45" s="1"/>
  <c r="J14" i="45"/>
  <c r="I14" i="45"/>
  <c r="J13" i="45"/>
  <c r="I13" i="45"/>
  <c r="J14" i="44"/>
  <c r="I14" i="44"/>
  <c r="J13" i="44"/>
  <c r="I13" i="44"/>
  <c r="G15" i="44"/>
  <c r="I15" i="44" s="1"/>
  <c r="G15" i="43"/>
  <c r="I15" i="43" s="1"/>
  <c r="I14" i="43"/>
  <c r="I13" i="43"/>
  <c r="J13" i="42"/>
  <c r="I13" i="42"/>
  <c r="J14" i="42"/>
  <c r="I14" i="42"/>
  <c r="G15" i="42"/>
  <c r="I15" i="42" s="1"/>
  <c r="I15" i="48"/>
  <c r="J14" i="48"/>
  <c r="I14" i="48"/>
  <c r="J13" i="48"/>
  <c r="I13" i="48"/>
  <c r="J14" i="40"/>
  <c r="I14" i="40"/>
  <c r="J13" i="40"/>
  <c r="I13" i="40"/>
  <c r="G15" i="40"/>
  <c r="I15" i="40" s="1"/>
  <c r="J14" i="25"/>
  <c r="I14" i="25"/>
  <c r="J13" i="25"/>
  <c r="G15" i="25"/>
  <c r="I15" i="25" s="1"/>
  <c r="E15" i="40" l="1"/>
  <c r="F15" i="40"/>
  <c r="F15" i="25"/>
  <c r="E15" i="25" l="1"/>
  <c r="F15" i="45" l="1"/>
  <c r="F15" i="48" l="1"/>
  <c r="F15" i="42"/>
  <c r="F15" i="43"/>
  <c r="F15" i="44"/>
  <c r="F15" i="46"/>
  <c r="E15" i="48" l="1"/>
  <c r="B15" i="42" l="1"/>
  <c r="B15" i="48"/>
  <c r="D15" i="48" l="1"/>
  <c r="C15" i="48"/>
  <c r="E15" i="46"/>
  <c r="D15" i="46"/>
  <c r="C15" i="46"/>
  <c r="B15" i="46"/>
  <c r="E15" i="45"/>
  <c r="D15" i="45"/>
  <c r="C15" i="45"/>
  <c r="B15" i="45"/>
  <c r="E15" i="44"/>
  <c r="D15" i="44"/>
  <c r="C15" i="44"/>
  <c r="B15" i="44"/>
  <c r="D15" i="43"/>
  <c r="C15" i="43"/>
  <c r="E15" i="43"/>
  <c r="D15" i="42"/>
  <c r="C15" i="42"/>
  <c r="E15" i="42"/>
  <c r="D15" i="40"/>
  <c r="C15" i="40"/>
  <c r="B15" i="40"/>
  <c r="B15" i="25"/>
  <c r="C15" i="25"/>
  <c r="D15" i="25"/>
</calcChain>
</file>

<file path=xl/sharedStrings.xml><?xml version="1.0" encoding="utf-8"?>
<sst xmlns="http://schemas.openxmlformats.org/spreadsheetml/2006/main" count="291" uniqueCount="138">
  <si>
    <t>ABS</t>
  </si>
  <si>
    <t>%</t>
  </si>
  <si>
    <t>Gasto total ejercido</t>
  </si>
  <si>
    <t>EVOLUCIÓN DEL PRESUPUESTO REPROGRAMADO TOTAL</t>
  </si>
  <si>
    <t>Presupuesto ejercido total</t>
  </si>
  <si>
    <t>Presupuesto reprogramado total</t>
  </si>
  <si>
    <t>Evolución del presupuesto reprogramado total (%)</t>
  </si>
  <si>
    <t>EVOLUCIÓN DEL PRESUPUESTO REPROGRAMADO</t>
  </si>
  <si>
    <t xml:space="preserve">Presupuesto ejercido (Recursos fiscales) </t>
  </si>
  <si>
    <t>Presupuesto reprogramado (Recursos fiscales)</t>
  </si>
  <si>
    <t>Evolución del presupuesto reprogramado (Recursos  Fiscales) (%)</t>
  </si>
  <si>
    <t>EVOLUCIÓN DEL GASTO CORRIENTE</t>
  </si>
  <si>
    <t>Gasto corriente ejercido</t>
  </si>
  <si>
    <t>Presupuesto reprogramado (gasto corriente)</t>
  </si>
  <si>
    <t>Evolución del gasto corriente (%)</t>
  </si>
  <si>
    <t>EVOLUCIÓN DEL GASTO DE INVERSIÓN</t>
  </si>
  <si>
    <t>Gasto de inversión ejercido</t>
  </si>
  <si>
    <t xml:space="preserve"> Presupuesto reprogramado (Gasto de inversión)</t>
  </si>
  <si>
    <t>Evolución del gasto de inversión (Recursos Fiscales) (%)</t>
  </si>
  <si>
    <t>AUTOFINANCIAMIENTO</t>
  </si>
  <si>
    <t xml:space="preserve">Ingresos propios ejercidos </t>
  </si>
  <si>
    <t>Presupuesto ejercido</t>
  </si>
  <si>
    <t>Índice de autofinanciamiento (%)</t>
  </si>
  <si>
    <t>CAPTACIÓN DE INGRESOS PROPIOS</t>
  </si>
  <si>
    <t xml:space="preserve">Ingresos propios captados </t>
  </si>
  <si>
    <t>Ingresos propios programados</t>
  </si>
  <si>
    <t>Captación de Ingresos propios</t>
  </si>
  <si>
    <t>CUMPLIMIENTO DE NORMATIVIDAD DE PARTIDAS RESTRINGIDAS</t>
  </si>
  <si>
    <t xml:space="preserve"> </t>
  </si>
  <si>
    <t xml:space="preserve">Presupuesto ejercido de partidas sujetas a restricción </t>
  </si>
  <si>
    <t>Presupuesto autorizado de partidas sujetas a restricción</t>
  </si>
  <si>
    <t>No.</t>
  </si>
  <si>
    <t>INDICADOR</t>
  </si>
  <si>
    <t>Personas Capacitadas</t>
  </si>
  <si>
    <t>(CIFRAS EN MILES DE PESOS)</t>
  </si>
  <si>
    <t>Evolución del presupuesto ejercido de partidas sujetas a restricción (%)</t>
  </si>
  <si>
    <t>Gasto ejercido en Docente</t>
  </si>
  <si>
    <t>Relación costo Docente gasto total (%)</t>
  </si>
  <si>
    <t>RELACIÓN COSTO DOCENTE</t>
  </si>
  <si>
    <t>Evolución del Presupuesto Reprogramado Total</t>
  </si>
  <si>
    <t>Cumplimiento de Normatividad de Partidas Restringidas</t>
  </si>
  <si>
    <t>COMPORTAMIENTO AL PRIMER TRIMESTRE</t>
  </si>
  <si>
    <t>PERSONAS CAPACITADAS</t>
  </si>
  <si>
    <t>Secretaría de Administración</t>
  </si>
  <si>
    <t>Dirección de Administración Financiera</t>
  </si>
  <si>
    <t>Relación Costo Docente</t>
  </si>
  <si>
    <t>Evolución del Presupuesto Reprogramado (Recursos Fiscales)</t>
  </si>
  <si>
    <t xml:space="preserve">Evolución del Gasto Corriente </t>
  </si>
  <si>
    <t xml:space="preserve">Evolución del Gasto de Inversión </t>
  </si>
  <si>
    <t xml:space="preserve">Autofinanciamiento </t>
  </si>
  <si>
    <t xml:space="preserve">Captación de Ingresos Propios </t>
  </si>
  <si>
    <t>Análisis de las variaciones
Enero-marzo 2017
(miles de pesos)</t>
  </si>
  <si>
    <t>Durante el periodo enero-marzo, se ejercieron recursos por un monto de 100,494, para el pago de nómina y prestaciones a docentes en planteles adscritos a la Unidad de Operación Desconcentrada para el Distrito Federal  (UODDF)  y Representación del CONALEP en el Estado de Oaxaca (RCEO), lo cual representa el 29.5% del presupuesto ejercido total.</t>
  </si>
  <si>
    <t>Con relación al periodo anterior, el presupuesto ejercido total  y el presupuesto reprogramado total presentan decrementos por 9.8 y 10.9 puntos porcentuales respectivamente.</t>
  </si>
  <si>
    <t>Al cierre del primer trimestre 2017, se programaron recursos por un monto de 341,839, de los cuales se ejercieron 340,335,  la variación del 0.4% por un monto de 1,505 corresponde a recursos propios (1,258 corresponden al Capítulo 2000 "Materiales y Suministros" y 247 al Capítulo 3000 "Servicios Generales"), los cuales se encuentran destinados a afrontar los gastos de operación de los 27 planteles de la Ciudad de México y 6 del estado de Oaxaca para el periodo abril-julio, toda vez que la captación de ingresos por cuotas voluntarias se concentra en los meses de enero, febrero, julio y agosto.</t>
  </si>
  <si>
    <t>El presupuesto de recursos fiscales observó un decremento de 9.2 puntos porcentuales tanto en el presupuesto programado como en el ejercido,  observándose su aplicación al 100%</t>
  </si>
  <si>
    <t>Para el periodo que se reporta, se programaron recursos por  341,839, de los cuales se ejercieron 340,335, la variación del 0.4% por un monto de 1,505 corresponde a recursos propios (1,258 corresponden al Capítulo 2000 "Materiales y Suministros" y 247 al Capítulo 3000 "Servicios Generales"), reserva destinada a gastos de operación en los  27 planteles de la Ciudad de México y 6 del estado de Oaxaca debido a que la captación de ingresos por cuotas voluntarias se concentra en los meses de enero, febrero, julio y agosto.</t>
  </si>
  <si>
    <t>Para el periodo enero-marzo 2017, no se contó con asignación presupuestal para gasto de inversión.</t>
  </si>
  <si>
    <t>Al cierre del periodo, el autofinanciamiento fue de 1% con relación al presupuesto ejercido total, 0.6 puntos porcentuales menos respecto al mismo periodo del ejercicio anterior.</t>
  </si>
  <si>
    <t>Con relación al periodo anterior, se observa una disminución tanto en la programación como en la captación de ingresos propios por 61.2 y 11.1 puntos porcentuales respectivamente.</t>
  </si>
  <si>
    <t>Al cierre del trimestre, se captaron ingresos propios por  14,685, cifra que representa el 209.4% adicional a lo programado al periodo.</t>
  </si>
  <si>
    <t>En este  indicador se reportan las mismas cifras que el indicador "Evolución del Presupuesto Reprogramado Total", debido a que a partir del ejercicio 2009, todas las partidas ejercidas  se consideran sujetas  al cumplimiento de las Medidas de Racionalidad, Austeridad y Disciplina Presupuestal para el Ejercicio 2017.</t>
  </si>
  <si>
    <t>Var. 2017-2018</t>
  </si>
  <si>
    <t>Ciudad de México</t>
  </si>
  <si>
    <t>Oaxaca</t>
  </si>
  <si>
    <t>Indicadores del Sistema CONALEP</t>
  </si>
  <si>
    <t>Indicadores Académicos del Sistema CONALEP</t>
  </si>
  <si>
    <t>Variación</t>
  </si>
  <si>
    <t>Abs.</t>
  </si>
  <si>
    <t>Servicios Tecnológicos proporcionados</t>
  </si>
  <si>
    <t>Cobertura de Becados externos (%)</t>
  </si>
  <si>
    <t>Certificación de Competencias</t>
  </si>
  <si>
    <t>Indicadores Financieros del CONALEP</t>
  </si>
  <si>
    <t>Fuente: Dirección de Servicios Tecnológicos y de Capacitación</t>
  </si>
  <si>
    <t>SERVICIOS TECNOLÓGICOS PROPORCIONADOS</t>
  </si>
  <si>
    <t>CERTIFICACIÓN DE COMPETENCIAS</t>
  </si>
  <si>
    <t>Entidad Federativa</t>
  </si>
  <si>
    <t>2013</t>
  </si>
  <si>
    <t>2014</t>
  </si>
  <si>
    <t>2015</t>
  </si>
  <si>
    <t>2016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</si>
  <si>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</si>
  <si>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</si>
  <si>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</si>
  <si>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</si>
  <si>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</si>
  <si>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</si>
  <si>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</si>
  <si>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</si>
  <si>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</si>
  <si>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</si>
  <si>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</si>
  <si>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</si>
  <si>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</si>
  <si>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</si>
  <si>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</si>
  <si>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</si>
  <si>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</si>
  <si>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</si>
  <si>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</si>
  <si>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</si>
  <si>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</si>
  <si>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</si>
  <si>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</si>
  <si>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</si>
  <si>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</si>
  <si>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</si>
  <si>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</si>
  <si>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</si>
  <si>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</si>
  <si>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</si>
  <si>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Colegios Estatales</t>
  </si>
  <si>
    <t>Planteles Federales</t>
  </si>
  <si>
    <t>Oficinas Nacionales</t>
  </si>
  <si>
    <t>Otros</t>
  </si>
  <si>
    <t>COBERTURA DE BECADOS EXTERNOS (%)</t>
  </si>
  <si>
    <t>Año</t>
  </si>
  <si>
    <t>2017</t>
  </si>
  <si>
    <t>Fuente: Dirección de Vinculación Social</t>
  </si>
  <si>
    <t>Valor</t>
  </si>
  <si>
    <t>Variación
último año</t>
  </si>
  <si>
    <t>Variación 2016-2017</t>
  </si>
  <si>
    <t>Entidad</t>
  </si>
  <si>
    <t>2018</t>
  </si>
  <si>
    <t>var. 2017-2018</t>
  </si>
  <si>
    <t>Costo Docente (%)</t>
  </si>
  <si>
    <t>Evolución del Presupuesto Reprogramado Total  (%)</t>
  </si>
  <si>
    <t>Evolución del Presupuesto Reprogramado  (%)</t>
  </si>
  <si>
    <t>Evolución del Gasto Corriente  (%)</t>
  </si>
  <si>
    <t>Evolución del Gasto de Inversión  (%)</t>
  </si>
  <si>
    <t>Autofinanciamiento  (%)</t>
  </si>
  <si>
    <t>Captación de Ingresos Propios  (%)</t>
  </si>
  <si>
    <t>Cumplimiento de Normatividad de Partidas Restringidas  (%)</t>
  </si>
  <si>
    <t>Variación %</t>
  </si>
  <si>
    <t>Primer trimestre de 2018</t>
  </si>
  <si>
    <t>Fuente: Dirección de Administración Financiera</t>
  </si>
  <si>
    <t>Fuente: Dirección de Acreditación, Operación y Centros de Evaluación</t>
  </si>
  <si>
    <t>Variación
último año (pp)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</si>
</sst>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0\ [$€]_-;\-* #,##0.00\ [$€]_-;_-* &quot;-&quot;??\ [$€]_-;_-@_-"/>
    <numFmt numFmtId="168" formatCode="_-* #,##0.00\ &quot;Pts&quot;_-;\-* #,##0.00\ &quot;Pts&quot;_-;_-* &quot;-&quot;??\ &quot;Pts&quot;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Century Gothic"/>
      <family val="2"/>
    </font>
    <font>
      <i/>
      <sz val="10"/>
      <color indexed="57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9"/>
      <color indexed="57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292">
    <xf numFmtId="0" fontId="0" fillId="0" borderId="0" xfId="0"/>
    <xf numFmtId="0" fontId="2" fillId="0" borderId="0" xfId="3" applyFont="1"/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2" fillId="0" borderId="0" xfId="3" applyFont="1" applyAlignment="1">
      <alignment vertical="center"/>
    </xf>
    <xf numFmtId="0" fontId="4" fillId="0" borderId="0" xfId="3" applyAlignment="1">
      <alignment vertical="center"/>
    </xf>
    <xf numFmtId="164" fontId="4" fillId="0" borderId="0" xfId="3" applyNumberFormat="1" applyAlignment="1">
      <alignment vertical="center"/>
    </xf>
    <xf numFmtId="0" fontId="4" fillId="0" borderId="0" xfId="3"/>
    <xf numFmtId="0" fontId="4" fillId="0" borderId="0" xfId="3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vertical="top"/>
    </xf>
    <xf numFmtId="164" fontId="6" fillId="0" borderId="1" xfId="3" applyNumberFormat="1" applyFont="1" applyFill="1" applyBorder="1" applyAlignment="1">
      <alignment vertical="top"/>
    </xf>
    <xf numFmtId="0" fontId="6" fillId="0" borderId="3" xfId="3" applyFont="1" applyBorder="1" applyAlignment="1">
      <alignment horizontal="center" vertical="center" wrapText="1"/>
    </xf>
    <xf numFmtId="0" fontId="8" fillId="0" borderId="0" xfId="0" applyFont="1" applyAlignment="1">
      <alignment horizontal="justify" readingOrder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6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6" fillId="0" borderId="2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/>
    <xf numFmtId="0" fontId="16" fillId="0" borderId="0" xfId="3" applyFont="1" applyAlignment="1">
      <alignment horizont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1" fontId="16" fillId="0" borderId="0" xfId="5" applyNumberFormat="1" applyFont="1" applyAlignment="1">
      <alignment vertical="center"/>
    </xf>
    <xf numFmtId="9" fontId="16" fillId="0" borderId="0" xfId="5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16" fillId="0" borderId="0" xfId="3" applyFont="1" applyFill="1" applyBorder="1" applyAlignment="1">
      <alignment vertical="top"/>
    </xf>
    <xf numFmtId="3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/>
    </xf>
    <xf numFmtId="166" fontId="16" fillId="0" borderId="0" xfId="5" applyNumberFormat="1" applyFont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3" fontId="16" fillId="0" borderId="0" xfId="3" applyNumberFormat="1" applyFont="1"/>
    <xf numFmtId="0" fontId="16" fillId="0" borderId="0" xfId="3" applyFont="1" applyFill="1" applyBorder="1" applyAlignment="1">
      <alignment horizontal="left" vertical="center" wrapText="1"/>
    </xf>
    <xf numFmtId="164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0" xfId="3" applyFont="1" applyBorder="1" applyAlignment="1">
      <alignment vertical="top"/>
    </xf>
    <xf numFmtId="0" fontId="16" fillId="0" borderId="0" xfId="3" applyFont="1" applyAlignment="1">
      <alignment horizontal="justify" vertical="center" wrapText="1"/>
    </xf>
    <xf numFmtId="0" fontId="16" fillId="0" borderId="0" xfId="3" applyFont="1" applyAlignment="1">
      <alignment horizontal="justify" vertical="center" wrapText="1"/>
    </xf>
    <xf numFmtId="165" fontId="15" fillId="0" borderId="0" xfId="3" applyNumberFormat="1" applyFont="1" applyFill="1" applyBorder="1" applyAlignment="1">
      <alignment horizontal="center" vertical="center"/>
    </xf>
    <xf numFmtId="166" fontId="16" fillId="0" borderId="0" xfId="5" applyNumberFormat="1" applyFont="1" applyAlignment="1">
      <alignment vertical="center"/>
    </xf>
    <xf numFmtId="9" fontId="16" fillId="0" borderId="0" xfId="8" applyNumberFormat="1" applyFont="1" applyAlignment="1">
      <alignment vertical="center"/>
    </xf>
    <xf numFmtId="164" fontId="15" fillId="0" borderId="0" xfId="3" applyNumberFormat="1" applyFont="1" applyFill="1" applyBorder="1" applyAlignment="1">
      <alignment horizontal="center" vertical="center"/>
    </xf>
    <xf numFmtId="164" fontId="16" fillId="0" borderId="0" xfId="3" applyNumberFormat="1" applyFont="1"/>
    <xf numFmtId="3" fontId="16" fillId="0" borderId="0" xfId="3" applyNumberFormat="1" applyFont="1" applyAlignment="1">
      <alignment horizontal="center" vertical="center"/>
    </xf>
    <xf numFmtId="164" fontId="16" fillId="0" borderId="0" xfId="3" applyNumberFormat="1" applyFont="1" applyAlignment="1">
      <alignment horizontal="center" vertical="center"/>
    </xf>
    <xf numFmtId="0" fontId="13" fillId="0" borderId="0" xfId="0" applyFont="1" applyAlignment="1">
      <alignment vertical="center" readingOrder="1"/>
    </xf>
    <xf numFmtId="9" fontId="14" fillId="0" borderId="0" xfId="1" applyFont="1" applyAlignment="1">
      <alignment vertical="center"/>
    </xf>
    <xf numFmtId="0" fontId="16" fillId="0" borderId="0" xfId="3" applyFont="1" applyAlignment="1">
      <alignment horizontal="right" vertical="center"/>
    </xf>
    <xf numFmtId="0" fontId="16" fillId="0" borderId="0" xfId="3" applyFont="1" applyAlignment="1">
      <alignment horizontal="right"/>
    </xf>
    <xf numFmtId="43" fontId="16" fillId="0" borderId="0" xfId="9" applyFont="1" applyAlignment="1">
      <alignment vertical="center"/>
    </xf>
    <xf numFmtId="0" fontId="16" fillId="0" borderId="0" xfId="3" applyFont="1" applyFill="1" applyBorder="1" applyAlignment="1">
      <alignment vertical="top" wrapText="1"/>
    </xf>
    <xf numFmtId="0" fontId="18" fillId="0" borderId="0" xfId="3" applyFont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Fill="1" applyBorder="1" applyAlignment="1">
      <alignment vertical="top"/>
    </xf>
    <xf numFmtId="164" fontId="16" fillId="0" borderId="1" xfId="3" applyNumberFormat="1" applyFont="1" applyFill="1" applyBorder="1" applyAlignment="1">
      <alignment vertical="top"/>
    </xf>
    <xf numFmtId="0" fontId="16" fillId="0" borderId="2" xfId="3" applyFont="1" applyBorder="1" applyAlignment="1">
      <alignment horizontal="center" vertical="center" wrapText="1"/>
    </xf>
    <xf numFmtId="0" fontId="16" fillId="0" borderId="6" xfId="10" applyFont="1" applyFill="1" applyBorder="1" applyAlignment="1">
      <alignment horizontal="center" vertical="center"/>
    </xf>
    <xf numFmtId="0" fontId="16" fillId="0" borderId="6" xfId="10" applyFont="1" applyFill="1" applyBorder="1" applyAlignment="1">
      <alignment horizontal="left" vertical="center" wrapText="1"/>
    </xf>
    <xf numFmtId="3" fontId="16" fillId="0" borderId="6" xfId="10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center"/>
    </xf>
    <xf numFmtId="0" fontId="16" fillId="0" borderId="0" xfId="3" applyFont="1" applyAlignment="1">
      <alignment horizontal="center" vertical="center" wrapText="1"/>
    </xf>
    <xf numFmtId="0" fontId="12" fillId="0" borderId="0" xfId="3" applyFont="1"/>
    <xf numFmtId="0" fontId="12" fillId="0" borderId="0" xfId="3" applyFont="1" applyAlignment="1">
      <alignment vertical="center" wrapText="1"/>
    </xf>
    <xf numFmtId="0" fontId="12" fillId="0" borderId="0" xfId="3" applyFont="1" applyAlignment="1">
      <alignment vertical="center"/>
    </xf>
    <xf numFmtId="0" fontId="12" fillId="0" borderId="0" xfId="3" applyFont="1" applyFill="1" applyBorder="1" applyAlignment="1">
      <alignment vertical="top"/>
    </xf>
    <xf numFmtId="0" fontId="20" fillId="0" borderId="0" xfId="3" applyFont="1" applyBorder="1" applyAlignment="1">
      <alignment horizontal="center"/>
    </xf>
    <xf numFmtId="0" fontId="20" fillId="0" borderId="0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3" fontId="4" fillId="0" borderId="6" xfId="3" applyNumberFormat="1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/>
    </xf>
    <xf numFmtId="164" fontId="20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 wrapText="1"/>
    </xf>
    <xf numFmtId="3" fontId="4" fillId="0" borderId="6" xfId="5" applyNumberFormat="1" applyFont="1" applyFill="1" applyBorder="1" applyAlignment="1">
      <alignment horizontal="center" vertical="center"/>
    </xf>
    <xf numFmtId="166" fontId="4" fillId="0" borderId="6" xfId="5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vertical="center" wrapText="1"/>
    </xf>
    <xf numFmtId="0" fontId="16" fillId="0" borderId="6" xfId="3" applyFont="1" applyBorder="1" applyAlignment="1">
      <alignment horizontal="left" vertical="center" wrapText="1"/>
    </xf>
    <xf numFmtId="0" fontId="16" fillId="0" borderId="9" xfId="10" applyFont="1" applyFill="1" applyBorder="1" applyAlignment="1">
      <alignment vertical="center"/>
    </xf>
    <xf numFmtId="0" fontId="16" fillId="0" borderId="9" xfId="10" applyFont="1" applyFill="1" applyBorder="1" applyAlignment="1">
      <alignment vertical="center" wrapText="1"/>
    </xf>
    <xf numFmtId="164" fontId="16" fillId="0" borderId="9" xfId="10" applyNumberFormat="1" applyFont="1" applyFill="1" applyBorder="1" applyAlignment="1">
      <alignment horizontal="center" vertical="center"/>
    </xf>
    <xf numFmtId="0" fontId="12" fillId="0" borderId="9" xfId="10" applyFont="1" applyFill="1" applyBorder="1" applyAlignment="1">
      <alignment vertical="center" wrapText="1"/>
    </xf>
    <xf numFmtId="0" fontId="2" fillId="0" borderId="0" xfId="20" applyFont="1"/>
    <xf numFmtId="0" fontId="2" fillId="0" borderId="0" xfId="20" applyFont="1" applyAlignment="1">
      <alignment horizontal="centerContinuous" vertical="center" wrapText="1"/>
    </xf>
    <xf numFmtId="0" fontId="2" fillId="0" borderId="0" xfId="2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12" applyFont="1" applyBorder="1" applyAlignment="1">
      <alignment vertical="center"/>
    </xf>
    <xf numFmtId="0" fontId="22" fillId="0" borderId="0" xfId="12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12" applyFont="1" applyBorder="1" applyAlignment="1">
      <alignment horizontal="right" vertical="center"/>
    </xf>
    <xf numFmtId="0" fontId="22" fillId="0" borderId="0" xfId="12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0" borderId="0" xfId="0" applyFont="1" applyAlignment="1">
      <alignment horizontal="justify" vertical="top" wrapText="1"/>
    </xf>
    <xf numFmtId="43" fontId="0" fillId="0" borderId="0" xfId="24" applyFont="1"/>
    <xf numFmtId="166" fontId="26" fillId="0" borderId="0" xfId="1" applyNumberFormat="1" applyFont="1" applyAlignment="1">
      <alignment horizontal="justify" vertical="top" wrapText="1"/>
    </xf>
    <xf numFmtId="1" fontId="0" fillId="0" borderId="0" xfId="0" applyNumberFormat="1"/>
    <xf numFmtId="0" fontId="15" fillId="0" borderId="0" xfId="3" applyFont="1" applyFill="1" applyBorder="1" applyAlignment="1">
      <alignment horizontal="center" vertical="center"/>
    </xf>
    <xf numFmtId="0" fontId="15" fillId="6" borderId="6" xfId="7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 wrapText="1"/>
    </xf>
    <xf numFmtId="43" fontId="16" fillId="0" borderId="0" xfId="24" applyFont="1" applyAlignment="1">
      <alignment vertical="center" wrapText="1"/>
    </xf>
    <xf numFmtId="0" fontId="4" fillId="0" borderId="0" xfId="25" applyFont="1"/>
    <xf numFmtId="0" fontId="4" fillId="0" borderId="0" xfId="25" applyFont="1" applyAlignment="1">
      <alignment vertical="center"/>
    </xf>
    <xf numFmtId="0" fontId="23" fillId="0" borderId="0" xfId="25" applyFont="1" applyAlignment="1">
      <alignment vertical="center"/>
    </xf>
    <xf numFmtId="0" fontId="16" fillId="0" borderId="0" xfId="25" applyFont="1"/>
    <xf numFmtId="0" fontId="17" fillId="0" borderId="0" xfId="25" applyFont="1" applyAlignment="1">
      <alignment vertical="center"/>
    </xf>
    <xf numFmtId="0" fontId="16" fillId="0" borderId="0" xfId="25" applyFont="1" applyAlignment="1">
      <alignment wrapText="1"/>
    </xf>
    <xf numFmtId="0" fontId="16" fillId="0" borderId="0" xfId="25" applyFont="1" applyAlignment="1">
      <alignment vertical="center"/>
    </xf>
    <xf numFmtId="164" fontId="12" fillId="0" borderId="6" xfId="10" applyNumberFormat="1" applyFont="1" applyFill="1" applyBorder="1" applyAlignment="1">
      <alignment horizontal="center" vertical="center" wrapText="1"/>
    </xf>
    <xf numFmtId="0" fontId="16" fillId="6" borderId="6" xfId="10" applyFont="1" applyFill="1" applyBorder="1" applyAlignment="1">
      <alignment horizontal="center" vertical="center"/>
    </xf>
    <xf numFmtId="0" fontId="16" fillId="6" borderId="6" xfId="10" applyFont="1" applyFill="1" applyBorder="1" applyAlignment="1">
      <alignment horizontal="left" vertical="center" wrapText="1"/>
    </xf>
    <xf numFmtId="3" fontId="16" fillId="6" borderId="9" xfId="10" applyNumberFormat="1" applyFont="1" applyFill="1" applyBorder="1" applyAlignment="1">
      <alignment horizontal="center" vertical="center"/>
    </xf>
    <xf numFmtId="3" fontId="16" fillId="6" borderId="6" xfId="10" applyNumberFormat="1" applyFont="1" applyFill="1" applyBorder="1" applyAlignment="1">
      <alignment horizontal="center" vertical="center"/>
    </xf>
    <xf numFmtId="165" fontId="16" fillId="0" borderId="6" xfId="10" applyNumberFormat="1" applyFont="1" applyFill="1" applyBorder="1" applyAlignment="1">
      <alignment horizontal="center" vertical="center"/>
    </xf>
    <xf numFmtId="3" fontId="16" fillId="0" borderId="0" xfId="25" applyNumberFormat="1" applyFont="1"/>
    <xf numFmtId="0" fontId="7" fillId="0" borderId="0" xfId="0" applyFont="1" applyFill="1"/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/>
    <xf numFmtId="0" fontId="31" fillId="0" borderId="0" xfId="0" applyFont="1" applyFill="1"/>
    <xf numFmtId="0" fontId="29" fillId="0" borderId="0" xfId="0" applyFont="1" applyFill="1" applyAlignment="1">
      <alignment vertical="center"/>
    </xf>
    <xf numFmtId="0" fontId="32" fillId="0" borderId="0" xfId="0" applyFont="1"/>
    <xf numFmtId="0" fontId="32" fillId="0" borderId="0" xfId="0" applyFont="1" applyFill="1"/>
    <xf numFmtId="0" fontId="33" fillId="0" borderId="0" xfId="0" applyFont="1" applyFill="1"/>
    <xf numFmtId="3" fontId="34" fillId="0" borderId="0" xfId="0" applyNumberFormat="1" applyFont="1" applyFill="1" applyAlignment="1">
      <alignment horizontal="center"/>
    </xf>
    <xf numFmtId="0" fontId="13" fillId="0" borderId="0" xfId="0" applyFont="1"/>
    <xf numFmtId="165" fontId="34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19" fillId="0" borderId="0" xfId="25" applyFont="1" applyAlignment="1"/>
    <xf numFmtId="0" fontId="0" fillId="0" borderId="0" xfId="0" applyAlignment="1"/>
    <xf numFmtId="0" fontId="29" fillId="0" borderId="0" xfId="0" applyFont="1" applyFill="1" applyBorder="1" applyAlignment="1">
      <alignment horizontal="center" vertical="center" wrapText="1"/>
    </xf>
    <xf numFmtId="3" fontId="27" fillId="0" borderId="0" xfId="0" applyNumberFormat="1" applyFont="1"/>
    <xf numFmtId="0" fontId="30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 horizontal="center" vertical="center"/>
    </xf>
    <xf numFmtId="166" fontId="34" fillId="0" borderId="0" xfId="0" applyNumberFormat="1" applyFont="1" applyFill="1" applyAlignment="1">
      <alignment horizontal="center" vertical="center"/>
    </xf>
    <xf numFmtId="3" fontId="13" fillId="0" borderId="0" xfId="0" applyNumberFormat="1" applyFont="1"/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166" fontId="13" fillId="0" borderId="0" xfId="1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36" fillId="0" borderId="0" xfId="0" applyNumberFormat="1" applyFont="1" applyFill="1" applyAlignment="1">
      <alignment horizontal="center" vertical="center"/>
    </xf>
    <xf numFmtId="1" fontId="37" fillId="0" borderId="0" xfId="1" applyNumberFormat="1" applyFont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3" fontId="35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Border="1" applyAlignment="1">
      <alignment horizontal="center"/>
    </xf>
    <xf numFmtId="164" fontId="12" fillId="6" borderId="6" xfId="10" applyNumberFormat="1" applyFont="1" applyFill="1" applyBorder="1" applyAlignment="1">
      <alignment horizontal="center" vertical="center" wrapText="1"/>
    </xf>
    <xf numFmtId="0" fontId="20" fillId="7" borderId="6" xfId="7" applyFont="1" applyFill="1" applyBorder="1" applyAlignment="1">
      <alignment horizontal="center" vertical="center"/>
    </xf>
    <xf numFmtId="0" fontId="15" fillId="7" borderId="6" xfId="7" applyFont="1" applyFill="1" applyBorder="1" applyAlignment="1">
      <alignment horizontal="left" vertical="center" wrapText="1"/>
    </xf>
    <xf numFmtId="164" fontId="15" fillId="7" borderId="6" xfId="7" applyNumberFormat="1" applyFont="1" applyFill="1" applyBorder="1" applyAlignment="1">
      <alignment horizontal="center" vertical="center"/>
    </xf>
    <xf numFmtId="164" fontId="20" fillId="8" borderId="0" xfId="3" applyNumberFormat="1" applyFont="1" applyFill="1" applyBorder="1" applyAlignment="1">
      <alignment horizontal="center" vertical="center"/>
    </xf>
    <xf numFmtId="2" fontId="15" fillId="7" borderId="6" xfId="7" applyNumberFormat="1" applyFont="1" applyFill="1" applyBorder="1" applyAlignment="1">
      <alignment horizontal="center" vertical="center"/>
    </xf>
    <xf numFmtId="1" fontId="15" fillId="7" borderId="6" xfId="7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40" fillId="0" borderId="0" xfId="0" applyFont="1"/>
    <xf numFmtId="0" fontId="41" fillId="0" borderId="0" xfId="0" applyFont="1"/>
    <xf numFmtId="0" fontId="30" fillId="0" borderId="0" xfId="0" applyFont="1" applyFill="1" applyBorder="1"/>
    <xf numFmtId="165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7" borderId="18" xfId="0" applyFont="1" applyFill="1" applyBorder="1" applyAlignment="1">
      <alignment horizontal="center" vertical="center" wrapText="1"/>
    </xf>
    <xf numFmtId="0" fontId="29" fillId="7" borderId="19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27" fillId="0" borderId="0" xfId="0" applyFont="1" applyFill="1"/>
    <xf numFmtId="0" fontId="12" fillId="0" borderId="0" xfId="0" applyFont="1" applyFill="1"/>
    <xf numFmtId="164" fontId="12" fillId="0" borderId="0" xfId="0" applyNumberFormat="1" applyFont="1" applyFill="1"/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20" fillId="0" borderId="0" xfId="7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 vertical="center" wrapText="1"/>
    </xf>
    <xf numFmtId="166" fontId="35" fillId="0" borderId="22" xfId="1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164" fontId="35" fillId="0" borderId="22" xfId="1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4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165" fontId="34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/>
    </xf>
    <xf numFmtId="166" fontId="34" fillId="0" borderId="0" xfId="1" applyNumberFormat="1" applyFont="1" applyFill="1" applyBorder="1" applyAlignment="1">
      <alignment horizontal="center" vertical="center"/>
    </xf>
    <xf numFmtId="166" fontId="35" fillId="0" borderId="0" xfId="1" applyNumberFormat="1" applyFont="1" applyFill="1" applyBorder="1" applyAlignment="1">
      <alignment horizontal="center" vertical="center"/>
    </xf>
    <xf numFmtId="9" fontId="34" fillId="0" borderId="0" xfId="0" applyNumberFormat="1" applyFont="1" applyFill="1" applyAlignment="1">
      <alignment horizontal="center" vertical="center"/>
    </xf>
    <xf numFmtId="9" fontId="35" fillId="0" borderId="0" xfId="0" applyNumberFormat="1" applyFont="1" applyFill="1" applyAlignment="1">
      <alignment horizontal="center" vertical="center"/>
    </xf>
    <xf numFmtId="9" fontId="35" fillId="0" borderId="22" xfId="1" applyFont="1" applyFill="1" applyBorder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16" fillId="0" borderId="0" xfId="3" applyFont="1" applyAlignment="1">
      <alignment horizontal="justify" vertical="center" wrapText="1"/>
    </xf>
    <xf numFmtId="164" fontId="0" fillId="0" borderId="0" xfId="0" applyNumberFormat="1" applyFont="1" applyFill="1"/>
    <xf numFmtId="0" fontId="16" fillId="5" borderId="6" xfId="10" applyFont="1" applyFill="1" applyBorder="1" applyAlignment="1">
      <alignment horizontal="center" vertical="center"/>
    </xf>
    <xf numFmtId="0" fontId="16" fillId="5" borderId="6" xfId="10" applyFont="1" applyFill="1" applyBorder="1" applyAlignment="1">
      <alignment vertical="center"/>
    </xf>
    <xf numFmtId="0" fontId="16" fillId="5" borderId="6" xfId="10" applyFont="1" applyFill="1" applyBorder="1" applyAlignment="1">
      <alignment horizontal="left" vertical="center" wrapText="1"/>
    </xf>
    <xf numFmtId="0" fontId="16" fillId="5" borderId="6" xfId="10" applyFont="1" applyFill="1" applyBorder="1" applyAlignment="1">
      <alignment vertical="center" wrapText="1"/>
    </xf>
    <xf numFmtId="164" fontId="16" fillId="5" borderId="6" xfId="1" applyNumberFormat="1" applyFont="1" applyFill="1" applyBorder="1" applyAlignment="1">
      <alignment horizontal="center" vertical="center"/>
    </xf>
    <xf numFmtId="165" fontId="16" fillId="5" borderId="14" xfId="11" applyNumberFormat="1" applyFont="1" applyFill="1" applyBorder="1" applyAlignment="1">
      <alignment horizontal="center" vertical="center"/>
    </xf>
    <xf numFmtId="165" fontId="16" fillId="5" borderId="15" xfId="11" applyNumberFormat="1" applyFont="1" applyFill="1" applyBorder="1" applyAlignment="1">
      <alignment horizontal="center" vertical="center"/>
    </xf>
    <xf numFmtId="165" fontId="16" fillId="5" borderId="16" xfId="11" applyNumberFormat="1" applyFont="1" applyFill="1" applyBorder="1" applyAlignment="1">
      <alignment horizontal="center" vertical="center"/>
    </xf>
    <xf numFmtId="165" fontId="16" fillId="5" borderId="17" xfId="11" applyNumberFormat="1" applyFont="1" applyFill="1" applyBorder="1" applyAlignment="1">
      <alignment horizontal="center" vertical="center"/>
    </xf>
    <xf numFmtId="0" fontId="16" fillId="0" borderId="6" xfId="11" applyFont="1" applyFill="1" applyBorder="1" applyAlignment="1">
      <alignment horizontal="center" vertical="center"/>
    </xf>
    <xf numFmtId="0" fontId="16" fillId="0" borderId="6" xfId="11" applyFont="1" applyFill="1" applyBorder="1" applyAlignment="1">
      <alignment horizontal="left" vertical="center" wrapText="1"/>
    </xf>
    <xf numFmtId="164" fontId="16" fillId="0" borderId="6" xfId="1" applyNumberFormat="1" applyFont="1" applyFill="1" applyBorder="1" applyAlignment="1">
      <alignment horizontal="center" vertical="center"/>
    </xf>
    <xf numFmtId="165" fontId="16" fillId="0" borderId="14" xfId="11" applyNumberFormat="1" applyFont="1" applyFill="1" applyBorder="1" applyAlignment="1">
      <alignment horizontal="center" vertical="center"/>
    </xf>
    <xf numFmtId="165" fontId="16" fillId="0" borderId="15" xfId="11" applyNumberFormat="1" applyFont="1" applyFill="1" applyBorder="1" applyAlignment="1">
      <alignment horizontal="center" vertical="center"/>
    </xf>
    <xf numFmtId="165" fontId="16" fillId="0" borderId="16" xfId="11" applyNumberFormat="1" applyFont="1" applyFill="1" applyBorder="1" applyAlignment="1">
      <alignment horizontal="center" vertical="center"/>
    </xf>
    <xf numFmtId="165" fontId="16" fillId="0" borderId="17" xfId="11" applyNumberFormat="1" applyFont="1" applyFill="1" applyBorder="1" applyAlignment="1">
      <alignment horizontal="center" vertical="center"/>
    </xf>
    <xf numFmtId="164" fontId="16" fillId="0" borderId="7" xfId="1" applyNumberFormat="1" applyFont="1" applyFill="1" applyBorder="1" applyAlignment="1">
      <alignment horizontal="center" vertical="center" wrapText="1"/>
    </xf>
    <xf numFmtId="164" fontId="16" fillId="0" borderId="8" xfId="1" applyNumberFormat="1" applyFont="1" applyFill="1" applyBorder="1" applyAlignment="1">
      <alignment horizontal="center" vertical="center" wrapText="1"/>
    </xf>
    <xf numFmtId="164" fontId="16" fillId="5" borderId="7" xfId="1" applyNumberFormat="1" applyFont="1" applyFill="1" applyBorder="1" applyAlignment="1">
      <alignment horizontal="center" vertical="center"/>
    </xf>
    <xf numFmtId="164" fontId="16" fillId="5" borderId="8" xfId="1" applyNumberFormat="1" applyFont="1" applyFill="1" applyBorder="1" applyAlignment="1">
      <alignment horizontal="center" vertical="center"/>
    </xf>
    <xf numFmtId="0" fontId="15" fillId="6" borderId="6" xfId="7" applyFont="1" applyFill="1" applyBorder="1" applyAlignment="1">
      <alignment horizontal="center" vertical="center" wrapText="1"/>
    </xf>
    <xf numFmtId="0" fontId="15" fillId="6" borderId="12" xfId="7" applyFont="1" applyFill="1" applyBorder="1" applyAlignment="1">
      <alignment horizontal="center" vertical="center" wrapText="1"/>
    </xf>
    <xf numFmtId="0" fontId="15" fillId="6" borderId="13" xfId="7" applyFont="1" applyFill="1" applyBorder="1" applyAlignment="1">
      <alignment horizontal="center" vertical="center" wrapText="1"/>
    </xf>
    <xf numFmtId="0" fontId="24" fillId="6" borderId="6" xfId="7" applyFont="1" applyFill="1" applyBorder="1" applyAlignment="1">
      <alignment horizontal="center" vertical="center" wrapText="1"/>
    </xf>
    <xf numFmtId="0" fontId="20" fillId="0" borderId="11" xfId="25" applyFont="1" applyBorder="1" applyAlignment="1">
      <alignment horizontal="center"/>
    </xf>
    <xf numFmtId="0" fontId="15" fillId="6" borderId="7" xfId="7" applyFont="1" applyFill="1" applyBorder="1" applyAlignment="1">
      <alignment horizontal="center" vertical="center" wrapText="1"/>
    </xf>
    <xf numFmtId="0" fontId="15" fillId="6" borderId="8" xfId="7" applyFont="1" applyFill="1" applyBorder="1" applyAlignment="1">
      <alignment horizontal="center" vertical="center" wrapText="1"/>
    </xf>
    <xf numFmtId="166" fontId="16" fillId="0" borderId="0" xfId="1" applyNumberFormat="1" applyFont="1" applyAlignment="1">
      <alignment horizontal="center"/>
    </xf>
    <xf numFmtId="0" fontId="20" fillId="2" borderId="25" xfId="7" applyFont="1" applyBorder="1" applyAlignment="1">
      <alignment horizontal="center" vertical="center"/>
    </xf>
    <xf numFmtId="0" fontId="20" fillId="2" borderId="24" xfId="7" applyFont="1" applyBorder="1" applyAlignment="1">
      <alignment horizontal="center" vertical="center"/>
    </xf>
    <xf numFmtId="0" fontId="20" fillId="2" borderId="26" xfId="7" applyFont="1" applyBorder="1" applyAlignment="1">
      <alignment horizontal="center" vertical="center"/>
    </xf>
    <xf numFmtId="0" fontId="20" fillId="2" borderId="21" xfId="7" applyFont="1" applyBorder="1" applyAlignment="1">
      <alignment horizontal="center" vertical="center"/>
    </xf>
    <xf numFmtId="0" fontId="20" fillId="2" borderId="22" xfId="7" applyFont="1" applyBorder="1" applyAlignment="1">
      <alignment horizontal="center" vertical="center"/>
    </xf>
    <xf numFmtId="0" fontId="20" fillId="2" borderId="23" xfId="7" applyFont="1" applyBorder="1" applyAlignment="1">
      <alignment horizontal="center" vertical="center"/>
    </xf>
    <xf numFmtId="0" fontId="28" fillId="2" borderId="25" xfId="7" applyFont="1" applyBorder="1" applyAlignment="1">
      <alignment horizontal="center" vertical="center"/>
    </xf>
    <xf numFmtId="0" fontId="28" fillId="2" borderId="24" xfId="7" applyFont="1" applyBorder="1" applyAlignment="1">
      <alignment horizontal="center" vertical="center"/>
    </xf>
    <xf numFmtId="0" fontId="28" fillId="2" borderId="26" xfId="7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28" fillId="2" borderId="21" xfId="7" applyFont="1" applyBorder="1" applyAlignment="1">
      <alignment horizontal="center" vertical="center"/>
    </xf>
    <xf numFmtId="0" fontId="28" fillId="2" borderId="22" xfId="7" applyFont="1" applyBorder="1" applyAlignment="1">
      <alignment horizontal="center" vertical="center"/>
    </xf>
    <xf numFmtId="0" fontId="28" fillId="2" borderId="23" xfId="7" applyFont="1" applyBorder="1" applyAlignment="1">
      <alignment horizontal="center" vertical="center"/>
    </xf>
    <xf numFmtId="0" fontId="39" fillId="7" borderId="25" xfId="7" applyFont="1" applyFill="1" applyBorder="1" applyAlignment="1">
      <alignment horizontal="center" vertical="center"/>
    </xf>
    <xf numFmtId="0" fontId="39" fillId="7" borderId="24" xfId="7" applyFont="1" applyFill="1" applyBorder="1" applyAlignment="1">
      <alignment horizontal="center" vertical="center"/>
    </xf>
    <xf numFmtId="0" fontId="39" fillId="7" borderId="26" xfId="7" applyFont="1" applyFill="1" applyBorder="1" applyAlignment="1">
      <alignment horizontal="center" vertical="center"/>
    </xf>
    <xf numFmtId="0" fontId="39" fillId="7" borderId="21" xfId="7" applyFont="1" applyFill="1" applyBorder="1" applyAlignment="1">
      <alignment horizontal="center" vertical="center"/>
    </xf>
    <xf numFmtId="0" fontId="39" fillId="7" borderId="22" xfId="7" applyFont="1" applyFill="1" applyBorder="1" applyAlignment="1">
      <alignment horizontal="center" vertical="center"/>
    </xf>
    <xf numFmtId="0" fontId="39" fillId="7" borderId="23" xfId="7" applyFont="1" applyFill="1" applyBorder="1" applyAlignment="1">
      <alignment horizontal="center" vertical="center"/>
    </xf>
    <xf numFmtId="0" fontId="20" fillId="7" borderId="25" xfId="7" applyFont="1" applyFill="1" applyBorder="1" applyAlignment="1">
      <alignment horizontal="center" vertical="center"/>
    </xf>
    <xf numFmtId="0" fontId="20" fillId="7" borderId="24" xfId="7" applyFont="1" applyFill="1" applyBorder="1" applyAlignment="1">
      <alignment horizontal="center" vertical="center"/>
    </xf>
    <xf numFmtId="0" fontId="20" fillId="7" borderId="26" xfId="7" applyFont="1" applyFill="1" applyBorder="1" applyAlignment="1">
      <alignment horizontal="center" vertical="center"/>
    </xf>
    <xf numFmtId="0" fontId="20" fillId="7" borderId="21" xfId="7" applyFont="1" applyFill="1" applyBorder="1" applyAlignment="1">
      <alignment horizontal="center" vertical="center"/>
    </xf>
    <xf numFmtId="0" fontId="20" fillId="7" borderId="22" xfId="7" applyFont="1" applyFill="1" applyBorder="1" applyAlignment="1">
      <alignment horizontal="center" vertical="center"/>
    </xf>
    <xf numFmtId="0" fontId="20" fillId="7" borderId="23" xfId="7" applyFont="1" applyFill="1" applyBorder="1" applyAlignment="1">
      <alignment horizontal="center" vertical="center"/>
    </xf>
    <xf numFmtId="0" fontId="20" fillId="7" borderId="4" xfId="7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20" fillId="7" borderId="6" xfId="7" applyFont="1" applyFill="1" applyBorder="1" applyAlignment="1">
      <alignment horizontal="center" vertical="center" wrapText="1"/>
    </xf>
    <xf numFmtId="1" fontId="15" fillId="7" borderId="8" xfId="7" applyNumberFormat="1" applyFont="1" applyFill="1" applyBorder="1" applyAlignment="1">
      <alignment horizontal="center" vertical="center"/>
    </xf>
    <xf numFmtId="1" fontId="15" fillId="7" borderId="6" xfId="7" applyNumberFormat="1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164" fontId="20" fillId="7" borderId="6" xfId="7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justify" vertical="center" wrapText="1"/>
    </xf>
    <xf numFmtId="0" fontId="6" fillId="0" borderId="1" xfId="3" applyFont="1" applyBorder="1" applyAlignment="1">
      <alignment horizontal="center" vertical="center" wrapText="1"/>
    </xf>
    <xf numFmtId="0" fontId="15" fillId="7" borderId="8" xfId="7" applyFont="1" applyFill="1" applyBorder="1" applyAlignment="1">
      <alignment horizontal="center" vertical="center"/>
    </xf>
    <xf numFmtId="0" fontId="15" fillId="7" borderId="6" xfId="7" applyFont="1" applyFill="1" applyBorder="1" applyAlignment="1">
      <alignment horizontal="center" vertical="center"/>
    </xf>
    <xf numFmtId="0" fontId="15" fillId="7" borderId="10" xfId="7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16" fillId="0" borderId="0" xfId="3" applyFont="1" applyAlignment="1">
      <alignment horizontal="justify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3" fontId="16" fillId="0" borderId="0" xfId="3" applyNumberFormat="1" applyFont="1" applyAlignment="1">
      <alignment horizontal="justify" vertical="center" wrapText="1"/>
    </xf>
  </cellXfs>
  <cellStyles count="26">
    <cellStyle name="20% - Énfasis1" xfId="11" builtinId="30"/>
    <cellStyle name="Énfasis1" xfId="10" builtinId="29"/>
    <cellStyle name="Énfasis3" xfId="7" builtinId="37"/>
    <cellStyle name="Euro" xfId="15"/>
    <cellStyle name="Euro 2" xfId="16"/>
    <cellStyle name="Millares" xfId="24" builtinId="3"/>
    <cellStyle name="Millares 2" xfId="2"/>
    <cellStyle name="Millares_INDICADORES_2006_fin" xfId="9"/>
    <cellStyle name="Moneda 2" xfId="17"/>
    <cellStyle name="Normal" xfId="0" builtinId="0"/>
    <cellStyle name="Normal 2" xfId="3"/>
    <cellStyle name="Normal 3" xfId="4"/>
    <cellStyle name="Normal 3 2" xfId="12"/>
    <cellStyle name="Normal 3 2 2" xfId="25"/>
    <cellStyle name="Normal 3 3 2" xfId="20"/>
    <cellStyle name="Normal 4" xfId="18"/>
    <cellStyle name="Normal 4 2" xfId="19"/>
    <cellStyle name="Porcentaje" xfId="1" builtinId="5"/>
    <cellStyle name="Porcentaje 2" xfId="14"/>
    <cellStyle name="Porcentaje 3" xfId="22"/>
    <cellStyle name="Porcentual 2" xfId="5"/>
    <cellStyle name="Porcentual 3" xfId="6"/>
    <cellStyle name="Porcentual 3 2" xfId="13"/>
    <cellStyle name="Porcentual 3 2 2" xfId="21"/>
    <cellStyle name="Porcentual 4" xfId="8"/>
    <cellStyle name="Porcentual 4 2" xfId="23"/>
  </cellStyles>
  <dxfs count="6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  <alignment horizontal="center"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6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"/>
        <scheme val="none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6" formatCode="0.0%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9" defaultPivotStyle="PivotStyleLight16"/>
  <colors>
    <mruColors>
      <color rgb="FFD9D9D9"/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1669151984238"/>
          <c:y val="7.7348274959737784E-2"/>
          <c:w val="0.78164694987193195"/>
          <c:h val="0.70718422820330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CAP!$A$5</c:f>
              <c:strCache>
                <c:ptCount val="1"/>
                <c:pt idx="0">
                  <c:v>PERSONAS CAPACITADAS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EC60-41FC-A63C-276063BC2EC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C60-41FC-A63C-276063BC2EC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C60-41FC-A63C-276063BC2E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C60-41FC-A63C-276063BC2EC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EC60-41FC-A63C-276063BC2EC9}"/>
              </c:ext>
            </c:extLst>
          </c:dPt>
          <c:cat>
            <c:numRef>
              <c:f>CAP!$A$9:$A$14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CAP!$B$9:$B$14</c:f>
              <c:numCache>
                <c:formatCode>#,##0</c:formatCode>
                <c:ptCount val="6"/>
                <c:pt idx="0">
                  <c:v>52026</c:v>
                </c:pt>
                <c:pt idx="1">
                  <c:v>53944</c:v>
                </c:pt>
                <c:pt idx="2">
                  <c:v>16285</c:v>
                </c:pt>
                <c:pt idx="3">
                  <c:v>13454</c:v>
                </c:pt>
                <c:pt idx="4">
                  <c:v>16445</c:v>
                </c:pt>
                <c:pt idx="5">
                  <c:v>10909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60-41FC-A63C-276063BC2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393280"/>
        <c:axId val="398390016"/>
      </c:barChart>
      <c:catAx>
        <c:axId val="39839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98390016"/>
        <c:crosses val="autoZero"/>
        <c:auto val="1"/>
        <c:lblAlgn val="ctr"/>
        <c:lblOffset val="100"/>
        <c:noMultiLvlLbl val="0"/>
      </c:catAx>
      <c:valAx>
        <c:axId val="398390016"/>
        <c:scaling>
          <c:orientation val="minMax"/>
          <c:max val="6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98393280"/>
        <c:crosses val="autoZero"/>
        <c:crossBetween val="between"/>
        <c:minorUnit val="10000"/>
        <c:dispUnits>
          <c:builtInUnit val="thousands"/>
          <c:dispUnitsLbl>
            <c:layout/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solidFill>
        <a:schemeClr val="tx1">
          <a:tint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2491654294389"/>
          <c:y val="0.1410825372716735"/>
          <c:w val="0.74387804105558142"/>
          <c:h val="0.7280463647627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AUTOF!$A$14</c:f>
              <c:strCache>
                <c:ptCount val="1"/>
                <c:pt idx="0">
                  <c:v>Presupuesto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AUTOF!$B$11:$G$12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AUTOF!$B$14:$G$14</c:f>
              <c:numCache>
                <c:formatCode>#,##0</c:formatCode>
                <c:ptCount val="6"/>
                <c:pt idx="0">
                  <c:v>272702.82199999999</c:v>
                </c:pt>
                <c:pt idx="1">
                  <c:v>314864.8</c:v>
                </c:pt>
                <c:pt idx="2">
                  <c:v>380021.59999999992</c:v>
                </c:pt>
                <c:pt idx="3">
                  <c:v>377416.60000000003</c:v>
                </c:pt>
                <c:pt idx="4">
                  <c:v>340334.69999999995</c:v>
                </c:pt>
                <c:pt idx="5">
                  <c:v>340765.00000000006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9-486F-BCE3-F993D32012FF}"/>
            </c:ext>
          </c:extLst>
        </c:ser>
        <c:ser>
          <c:idx val="1"/>
          <c:order val="1"/>
          <c:tx>
            <c:strRef>
              <c:f>AUTOF!$A$13</c:f>
              <c:strCache>
                <c:ptCount val="1"/>
                <c:pt idx="0">
                  <c:v>Ingresos propios ejercidos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AUTOF!$B$11:$G$12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AUTOF!$B$13:$G$13</c:f>
              <c:numCache>
                <c:formatCode>#,##0</c:formatCode>
                <c:ptCount val="6"/>
                <c:pt idx="0">
                  <c:v>12037.736000000001</c:v>
                </c:pt>
                <c:pt idx="1">
                  <c:v>21248.3</c:v>
                </c:pt>
                <c:pt idx="2">
                  <c:v>24861.4</c:v>
                </c:pt>
                <c:pt idx="3">
                  <c:v>6012.7</c:v>
                </c:pt>
                <c:pt idx="4">
                  <c:v>3242.2</c:v>
                </c:pt>
                <c:pt idx="5">
                  <c:v>2090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9-486F-BCE3-F993D3201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65925136"/>
        <c:axId val="1065921872"/>
      </c:barChart>
      <c:lineChart>
        <c:grouping val="stacked"/>
        <c:varyColors val="0"/>
        <c:ser>
          <c:idx val="2"/>
          <c:order val="2"/>
          <c:tx>
            <c:strRef>
              <c:f>AUTOF!$A$15</c:f>
              <c:strCache>
                <c:ptCount val="1"/>
                <c:pt idx="0">
                  <c:v>Índice de autofinanciamiento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AUTOF!$B$11:$G$12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AUTOF!$B$15:$G$15</c:f>
              <c:numCache>
                <c:formatCode>0.0</c:formatCode>
                <c:ptCount val="6"/>
                <c:pt idx="0">
                  <c:v>4.4142322810286139</c:v>
                </c:pt>
                <c:pt idx="1">
                  <c:v>6.7483885146894798</c:v>
                </c:pt>
                <c:pt idx="2">
                  <c:v>6.5421018173703827</c:v>
                </c:pt>
                <c:pt idx="3">
                  <c:v>1.5931201754241862</c:v>
                </c:pt>
                <c:pt idx="4">
                  <c:v>0.95265043499825319</c:v>
                </c:pt>
                <c:pt idx="5">
                  <c:v>0.61332589908001101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39-486F-BCE3-F993D3201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22416"/>
        <c:axId val="1065922960"/>
      </c:lineChart>
      <c:catAx>
        <c:axId val="106592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2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5136"/>
        <c:crosses val="autoZero"/>
        <c:crossBetween val="between"/>
      </c:valAx>
      <c:catAx>
        <c:axId val="1065922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22960"/>
        <c:crosses val="autoZero"/>
        <c:auto val="1"/>
        <c:lblAlgn val="ctr"/>
        <c:lblOffset val="100"/>
        <c:noMultiLvlLbl val="0"/>
      </c:catAx>
      <c:valAx>
        <c:axId val="10659229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046295023595451"/>
              <c:y val="0.54362520474414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241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852697647653"/>
          <c:y val="0.15805596608116293"/>
          <c:w val="0.74116876331601644"/>
          <c:h val="0.71107320815667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CAIP!$A$14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CAIP!$B$11:$G$12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CAIP!$B$14:$G$14</c:f>
              <c:numCache>
                <c:formatCode>#,##0</c:formatCode>
                <c:ptCount val="6"/>
                <c:pt idx="0">
                  <c:v>34864.059000000001</c:v>
                </c:pt>
                <c:pt idx="1">
                  <c:v>48309</c:v>
                </c:pt>
                <c:pt idx="2">
                  <c:v>46290.3</c:v>
                </c:pt>
                <c:pt idx="3">
                  <c:v>12228.111999999999</c:v>
                </c:pt>
                <c:pt idx="4">
                  <c:v>4746.7</c:v>
                </c:pt>
                <c:pt idx="5">
                  <c:v>6263.7000000000007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C-4DFA-A245-B21E2D20F82C}"/>
            </c:ext>
          </c:extLst>
        </c:ser>
        <c:ser>
          <c:idx val="1"/>
          <c:order val="1"/>
          <c:tx>
            <c:strRef>
              <c:f>CAIP!$A$13</c:f>
              <c:strCache>
                <c:ptCount val="1"/>
                <c:pt idx="0">
                  <c:v>Ingresos propios captados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CAIP!$B$11:$G$12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CAIP!$B$13:$G$13</c:f>
              <c:numCache>
                <c:formatCode>#,##0</c:formatCode>
                <c:ptCount val="6"/>
                <c:pt idx="0">
                  <c:v>46445.78458</c:v>
                </c:pt>
                <c:pt idx="1">
                  <c:v>45688</c:v>
                </c:pt>
                <c:pt idx="2">
                  <c:v>25037.4</c:v>
                </c:pt>
                <c:pt idx="3">
                  <c:v>16512.033660000001</c:v>
                </c:pt>
                <c:pt idx="4">
                  <c:v>14685.3</c:v>
                </c:pt>
                <c:pt idx="5">
                  <c:v>13623.8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C-4DFA-A245-B21E2D20F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65916432"/>
        <c:axId val="1065918608"/>
      </c:barChart>
      <c:lineChart>
        <c:grouping val="stacked"/>
        <c:varyColors val="0"/>
        <c:ser>
          <c:idx val="2"/>
          <c:order val="2"/>
          <c:tx>
            <c:strRef>
              <c:f>CAIP!$A$15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CAIP!$B$11:$G$12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CAIP!$B$15:$G$15</c:f>
              <c:numCache>
                <c:formatCode>0.0</c:formatCode>
                <c:ptCount val="6"/>
                <c:pt idx="0">
                  <c:v>133.21967066427922</c:v>
                </c:pt>
                <c:pt idx="1">
                  <c:v>94.574509925686726</c:v>
                </c:pt>
                <c:pt idx="2">
                  <c:v>54.08778945048963</c:v>
                </c:pt>
                <c:pt idx="3">
                  <c:v>135.03338585711353</c:v>
                </c:pt>
                <c:pt idx="4">
                  <c:v>309.37914761834537</c:v>
                </c:pt>
                <c:pt idx="5">
                  <c:v>217.50403116368915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C-4DFA-A245-B21E2D20F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26224"/>
        <c:axId val="1065924048"/>
      </c:lineChart>
      <c:catAx>
        <c:axId val="106591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186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6432"/>
        <c:crosses val="autoZero"/>
        <c:crossBetween val="between"/>
      </c:valAx>
      <c:catAx>
        <c:axId val="1065926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24048"/>
        <c:crosses val="autoZero"/>
        <c:auto val="1"/>
        <c:lblAlgn val="ctr"/>
        <c:lblOffset val="100"/>
        <c:noMultiLvlLbl val="0"/>
      </c:catAx>
      <c:valAx>
        <c:axId val="10659240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6224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7238397445708"/>
          <c:y val="0.27501089636522713"/>
          <c:w val="0.80624605597604038"/>
          <c:h val="0.59411818977173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CNPR!$A$14</c:f>
              <c:strCache>
                <c:ptCount val="1"/>
                <c:pt idx="0">
                  <c:v>Presupuesto autorizado de partidas sujetas a restricción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CNPR!$B$11:$G$12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CNPR!$B$14:$G$14</c:f>
              <c:numCache>
                <c:formatCode>#,##0</c:formatCode>
                <c:ptCount val="6"/>
                <c:pt idx="0">
                  <c:v>289428.73300000001</c:v>
                </c:pt>
                <c:pt idx="1">
                  <c:v>314864.8</c:v>
                </c:pt>
                <c:pt idx="2">
                  <c:v>378700.29999999993</c:v>
                </c:pt>
                <c:pt idx="3">
                  <c:v>383632.00000000006</c:v>
                </c:pt>
                <c:pt idx="4">
                  <c:v>341839.19999999995</c:v>
                </c:pt>
                <c:pt idx="5">
                  <c:v>344938.7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5-4D88-A6A9-2A304C501796}"/>
            </c:ext>
          </c:extLst>
        </c:ser>
        <c:ser>
          <c:idx val="1"/>
          <c:order val="1"/>
          <c:tx>
            <c:strRef>
              <c:f>CNPR!$A$13</c:f>
              <c:strCache>
                <c:ptCount val="1"/>
                <c:pt idx="0">
                  <c:v>Presupuesto ejercido de partidas sujetas a restricción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CNPR!$B$11:$G$12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CNPR!$B$13:$G$13</c:f>
              <c:numCache>
                <c:formatCode>#,##0</c:formatCode>
                <c:ptCount val="6"/>
                <c:pt idx="0">
                  <c:v>272702.82199999999</c:v>
                </c:pt>
                <c:pt idx="1">
                  <c:v>293113.7</c:v>
                </c:pt>
                <c:pt idx="2">
                  <c:v>380021.59999999992</c:v>
                </c:pt>
                <c:pt idx="3">
                  <c:v>377416.60000000003</c:v>
                </c:pt>
                <c:pt idx="4">
                  <c:v>340334.69999999995</c:v>
                </c:pt>
                <c:pt idx="5">
                  <c:v>340765.00000000006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5-4D88-A6A9-2A304C501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65911536"/>
        <c:axId val="1065912080"/>
      </c:barChart>
      <c:lineChart>
        <c:grouping val="stacked"/>
        <c:varyColors val="0"/>
        <c:ser>
          <c:idx val="2"/>
          <c:order val="2"/>
          <c:tx>
            <c:strRef>
              <c:f>CNPR!$A$15</c:f>
              <c:strCache>
                <c:ptCount val="1"/>
                <c:pt idx="0">
                  <c:v>Evolución del presupuesto ejercido de partidas sujetas a restricción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CNPR!$B$11:$G$12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CNPR!$B$15:$G$15</c:f>
              <c:numCache>
                <c:formatCode>0.0</c:formatCode>
                <c:ptCount val="6"/>
                <c:pt idx="0">
                  <c:v>94.221060629802764</c:v>
                </c:pt>
                <c:pt idx="1">
                  <c:v>93.091923898765444</c:v>
                </c:pt>
                <c:pt idx="2">
                  <c:v>100.34890386936584</c:v>
                </c:pt>
                <c:pt idx="3">
                  <c:v>98.379853609709301</c:v>
                </c:pt>
                <c:pt idx="4">
                  <c:v>99.559880786053796</c:v>
                </c:pt>
                <c:pt idx="5">
                  <c:v>98.790016892856627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F5-4D88-A6A9-2A304C501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13168"/>
        <c:axId val="1065913712"/>
      </c:lineChart>
      <c:catAx>
        <c:axId val="106591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1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1536"/>
        <c:crosses val="autoZero"/>
        <c:crossBetween val="between"/>
      </c:valAx>
      <c:catAx>
        <c:axId val="1065913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13712"/>
        <c:crosses val="autoZero"/>
        <c:auto val="1"/>
        <c:lblAlgn val="ctr"/>
        <c:lblOffset val="100"/>
        <c:noMultiLvlLbl val="0"/>
      </c:catAx>
      <c:valAx>
        <c:axId val="106591371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316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985594792489509E-2"/>
          <c:y val="2.4242424242424242E-2"/>
          <c:w val="0.96467467048079181"/>
          <c:h val="0.1984862801240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0461182146756"/>
          <c:y val="0.12308723785764401"/>
          <c:w val="0.80914425378699451"/>
          <c:h val="0.73661099477053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'SERV-TEC'!$A$5</c:f>
              <c:strCache>
                <c:ptCount val="1"/>
                <c:pt idx="0">
                  <c:v>SERVICIOS TECNOLÓGICOS PROPORCIONADOS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5BAF-45BE-B846-71FFCF834A8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AF-45BE-B846-71FFCF834A8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BAF-45BE-B846-71FFCF834A8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BAF-45BE-B846-71FFCF834A8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BAF-45BE-B846-71FFCF834A8A}"/>
              </c:ext>
            </c:extLst>
          </c:dPt>
          <c:cat>
            <c:numRef>
              <c:f>'SERV-TEC'!$A$9:$A$14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'SERV-TEC'!$B$9:$B$14</c:f>
              <c:numCache>
                <c:formatCode>#,##0</c:formatCode>
                <c:ptCount val="6"/>
                <c:pt idx="0">
                  <c:v>2938</c:v>
                </c:pt>
                <c:pt idx="1">
                  <c:v>3208</c:v>
                </c:pt>
                <c:pt idx="2">
                  <c:v>3260</c:v>
                </c:pt>
                <c:pt idx="3">
                  <c:v>3085</c:v>
                </c:pt>
                <c:pt idx="4">
                  <c:v>3250</c:v>
                </c:pt>
                <c:pt idx="5">
                  <c:v>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AF-45BE-B846-71FFCF83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6167584"/>
        <c:axId val="316174112"/>
      </c:barChart>
      <c:catAx>
        <c:axId val="3161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16174112"/>
        <c:crosses val="autoZero"/>
        <c:auto val="1"/>
        <c:lblAlgn val="ctr"/>
        <c:lblOffset val="100"/>
        <c:noMultiLvlLbl val="0"/>
      </c:catAx>
      <c:valAx>
        <c:axId val="316174112"/>
        <c:scaling>
          <c:orientation val="minMax"/>
          <c:min val="0"/>
        </c:scaling>
        <c:delete val="0"/>
        <c:axPos val="l"/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1616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94548770606118E-2"/>
          <c:y val="0.12308723785764401"/>
          <c:w val="0.88644282102457517"/>
          <c:h val="0.706874840644919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'B-EXT'!$A$5:$H$5</c:f>
              <c:strCache>
                <c:ptCount val="1"/>
                <c:pt idx="0">
                  <c:v>COBERTURA DE BECADOS EXTERNOS (%)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CA6D-4B3B-AF85-30E8D0D90B9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A6D-4B3B-AF85-30E8D0D90B9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A6D-4B3B-AF85-30E8D0D90B9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A6D-4B3B-AF85-30E8D0D90B9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A6D-4B3B-AF85-30E8D0D90B9D}"/>
              </c:ext>
            </c:extLst>
          </c:dPt>
          <c:cat>
            <c:numRef>
              <c:f>'B-EXT'!$A$9:$A$14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'B-EXT'!$B$9:$B$14</c:f>
              <c:numCache>
                <c:formatCode>#,##0.0</c:formatCode>
                <c:ptCount val="6"/>
                <c:pt idx="0">
                  <c:v>0.8</c:v>
                </c:pt>
                <c:pt idx="1">
                  <c:v>1.2</c:v>
                </c:pt>
                <c:pt idx="2">
                  <c:v>0.9</c:v>
                </c:pt>
                <c:pt idx="3">
                  <c:v>0.5</c:v>
                </c:pt>
                <c:pt idx="4">
                  <c:v>0.6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6D-4B3B-AF85-30E8D0D90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6167584"/>
        <c:axId val="316174112"/>
      </c:barChart>
      <c:catAx>
        <c:axId val="3161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16174112"/>
        <c:crosses val="autoZero"/>
        <c:auto val="1"/>
        <c:lblAlgn val="ctr"/>
        <c:lblOffset val="100"/>
        <c:noMultiLvlLbl val="0"/>
      </c:catAx>
      <c:valAx>
        <c:axId val="316174112"/>
        <c:scaling>
          <c:orientation val="minMax"/>
          <c:min val="0"/>
        </c:scaling>
        <c:delete val="0"/>
        <c:axPos val="l"/>
        <c:numFmt formatCode="#,##0.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1616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94548770606118E-2"/>
          <c:y val="0.12308723785764401"/>
          <c:w val="0.88644282102457517"/>
          <c:h val="0.77544606429146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CERT!$A$5</c:f>
              <c:strCache>
                <c:ptCount val="1"/>
                <c:pt idx="0">
                  <c:v>CERTIFICACIÓN DE COMPETENCIAS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1098-4084-894A-B52746A6A52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098-4084-894A-B52746A6A52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098-4084-894A-B52746A6A52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098-4084-894A-B52746A6A52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098-4084-894A-B52746A6A52B}"/>
              </c:ext>
            </c:extLst>
          </c:dPt>
          <c:cat>
            <c:numRef>
              <c:f>CERT!$A$9:$A$10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CERT!$B$9:$B$10</c:f>
              <c:numCache>
                <c:formatCode>#,##0</c:formatCode>
                <c:ptCount val="2"/>
                <c:pt idx="0">
                  <c:v>10459</c:v>
                </c:pt>
                <c:pt idx="1">
                  <c:v>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98-4084-894A-B52746A6A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6167584"/>
        <c:axId val="316174112"/>
      </c:barChart>
      <c:catAx>
        <c:axId val="31616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16174112"/>
        <c:crosses val="autoZero"/>
        <c:auto val="1"/>
        <c:lblAlgn val="ctr"/>
        <c:lblOffset val="100"/>
        <c:noMultiLvlLbl val="0"/>
      </c:catAx>
      <c:valAx>
        <c:axId val="316174112"/>
        <c:scaling>
          <c:orientation val="minMax"/>
          <c:min val="0"/>
        </c:scaling>
        <c:delete val="0"/>
        <c:axPos val="l"/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MX"/>
          </a:p>
        </c:txPr>
        <c:crossAx val="31616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0902247534773"/>
          <c:y val="0.16419842884810007"/>
          <c:w val="0.74844226168471339"/>
          <c:h val="0.71884502110280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'C-PSP'!$A$14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'C-PSP'!$B$11:$G$12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'C-PSP'!$B$14:$G$14</c:f>
              <c:numCache>
                <c:formatCode>#,##0</c:formatCode>
                <c:ptCount val="6"/>
                <c:pt idx="0">
                  <c:v>272702.82199999999</c:v>
                </c:pt>
                <c:pt idx="1">
                  <c:v>293113.7</c:v>
                </c:pt>
                <c:pt idx="2">
                  <c:v>380021.59999999992</c:v>
                </c:pt>
                <c:pt idx="3">
                  <c:v>377416.60000000003</c:v>
                </c:pt>
                <c:pt idx="4">
                  <c:v>340334.69999999995</c:v>
                </c:pt>
                <c:pt idx="5">
                  <c:v>340765.00000000006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9-4EC6-9D62-358A183E28D9}"/>
            </c:ext>
          </c:extLst>
        </c:ser>
        <c:ser>
          <c:idx val="1"/>
          <c:order val="1"/>
          <c:tx>
            <c:strRef>
              <c:f>'C-PSP'!$A$13</c:f>
              <c:strCache>
                <c:ptCount val="1"/>
                <c:pt idx="0">
                  <c:v>Gasto ejercido en Docente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'C-PSP'!$B$11:$G$12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'C-PSP'!$B$13:$G$13</c:f>
              <c:numCache>
                <c:formatCode>#,##0</c:formatCode>
                <c:ptCount val="6"/>
                <c:pt idx="0">
                  <c:v>77627.478600000002</c:v>
                </c:pt>
                <c:pt idx="1">
                  <c:v>88540.24308</c:v>
                </c:pt>
                <c:pt idx="2">
                  <c:v>87260.673800000004</c:v>
                </c:pt>
                <c:pt idx="3">
                  <c:v>83826.518730000011</c:v>
                </c:pt>
                <c:pt idx="4">
                  <c:v>100494.15695999999</c:v>
                </c:pt>
                <c:pt idx="5">
                  <c:v>80275.926240000015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9-4EC6-9D62-358A183E2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91084928"/>
        <c:axId val="991076768"/>
      </c:barChart>
      <c:lineChart>
        <c:grouping val="stacked"/>
        <c:varyColors val="0"/>
        <c:ser>
          <c:idx val="2"/>
          <c:order val="2"/>
          <c:tx>
            <c:strRef>
              <c:f>'C-PSP'!$A$15</c:f>
              <c:strCache>
                <c:ptCount val="1"/>
                <c:pt idx="0">
                  <c:v>Relación costo Docente gasto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'C-PSP'!$B$11:$G$12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'C-PSP'!$B$15:$G$15</c:f>
              <c:numCache>
                <c:formatCode>0.0</c:formatCode>
                <c:ptCount val="6"/>
                <c:pt idx="0">
                  <c:v>28.465960869301167</c:v>
                </c:pt>
                <c:pt idx="1">
                  <c:v>30.206791112117926</c:v>
                </c:pt>
                <c:pt idx="2">
                  <c:v>22.962030000399984</c:v>
                </c:pt>
                <c:pt idx="3">
                  <c:v>22.21060725203926</c:v>
                </c:pt>
                <c:pt idx="4">
                  <c:v>29.528037240986592</c:v>
                </c:pt>
                <c:pt idx="5">
                  <c:v>23.557562026616583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C9-4EC6-9D62-358A183E2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72960"/>
        <c:axId val="991081664"/>
      </c:lineChart>
      <c:catAx>
        <c:axId val="9910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0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84928"/>
        <c:crosses val="autoZero"/>
        <c:crossBetween val="between"/>
      </c:valAx>
      <c:catAx>
        <c:axId val="991072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1081664"/>
        <c:crossesAt val="11"/>
        <c:auto val="1"/>
        <c:lblAlgn val="ctr"/>
        <c:lblOffset val="100"/>
        <c:noMultiLvlLbl val="0"/>
      </c:catAx>
      <c:valAx>
        <c:axId val="991081664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694610778443111"/>
              <c:y val="0.56660995123599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2960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33" r="0.75000000000000533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334624458015"/>
          <c:y val="0.24974375126186149"/>
          <c:w val="0.76955246784687392"/>
          <c:h val="0.63673474661821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EPRT!$A$14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EPRT!$B$11:$G$12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EPRT!$B$14:$G$14</c:f>
              <c:numCache>
                <c:formatCode>#,##0</c:formatCode>
                <c:ptCount val="6"/>
                <c:pt idx="0">
                  <c:v>289428.73300000001</c:v>
                </c:pt>
                <c:pt idx="1">
                  <c:v>314864.8</c:v>
                </c:pt>
                <c:pt idx="2">
                  <c:v>378700.29999999993</c:v>
                </c:pt>
                <c:pt idx="3">
                  <c:v>383632.00000000006</c:v>
                </c:pt>
                <c:pt idx="4">
                  <c:v>341839.19999999995</c:v>
                </c:pt>
                <c:pt idx="5">
                  <c:v>344938.7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6-4E63-A283-48D52E0D71F5}"/>
            </c:ext>
          </c:extLst>
        </c:ser>
        <c:ser>
          <c:idx val="1"/>
          <c:order val="1"/>
          <c:tx>
            <c:strRef>
              <c:f>EPRT!$A$13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EPRT!$B$11:$G$12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EPRT!$B$13:$G$13</c:f>
              <c:numCache>
                <c:formatCode>#,##0</c:formatCode>
                <c:ptCount val="6"/>
                <c:pt idx="0">
                  <c:v>272702.82199999999</c:v>
                </c:pt>
                <c:pt idx="1">
                  <c:v>293113.7</c:v>
                </c:pt>
                <c:pt idx="2">
                  <c:v>380021.59999999992</c:v>
                </c:pt>
                <c:pt idx="3">
                  <c:v>377416.60000000003</c:v>
                </c:pt>
                <c:pt idx="4">
                  <c:v>340334.69999999995</c:v>
                </c:pt>
                <c:pt idx="5">
                  <c:v>340765.00000000006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6-4E63-A283-48D52E0D7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91079488"/>
        <c:axId val="991080032"/>
      </c:barChart>
      <c:lineChart>
        <c:grouping val="stacked"/>
        <c:varyColors val="0"/>
        <c:ser>
          <c:idx val="2"/>
          <c:order val="2"/>
          <c:tx>
            <c:strRef>
              <c:f>EPRT!$A$15</c:f>
              <c:strCache>
                <c:ptCount val="1"/>
                <c:pt idx="0">
                  <c:v>Evolución del presupuesto reprogramado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EPRT!$B$11:$G$12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EPRT!$B$15:$G$15</c:f>
              <c:numCache>
                <c:formatCode>0.0</c:formatCode>
                <c:ptCount val="6"/>
                <c:pt idx="0">
                  <c:v>94.221060629802764</c:v>
                </c:pt>
                <c:pt idx="1">
                  <c:v>93.091923898765444</c:v>
                </c:pt>
                <c:pt idx="2">
                  <c:v>100.34890386936584</c:v>
                </c:pt>
                <c:pt idx="3">
                  <c:v>98.379853609709301</c:v>
                </c:pt>
                <c:pt idx="4">
                  <c:v>99.559880786053796</c:v>
                </c:pt>
                <c:pt idx="5">
                  <c:v>98.790016892856627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6-4E63-A283-48D52E0D7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70784"/>
        <c:axId val="991076224"/>
      </c:lineChart>
      <c:catAx>
        <c:axId val="9910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8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08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9488"/>
        <c:crosses val="autoZero"/>
        <c:crossBetween val="between"/>
      </c:valAx>
      <c:valAx>
        <c:axId val="9910762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effectLst/>
                  </a:rPr>
                  <a:t>%</a:t>
                </a:r>
                <a:endParaRPr lang="es-MX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0784"/>
        <c:crosses val="max"/>
        <c:crossBetween val="between"/>
      </c:valAx>
      <c:catAx>
        <c:axId val="991070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9107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2.0386784950804152E-2"/>
          <c:y val="2.4615384615384615E-2"/>
          <c:w val="0.95922625302986386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95002883351547"/>
          <c:y val="0.29897007547410737"/>
          <c:w val="0.76075143777935172"/>
          <c:h val="0.5841944003516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EPR!$A$14</c:f>
              <c:strCache>
                <c:ptCount val="1"/>
                <c:pt idx="0">
                  <c:v>Presupuesto reprogramado (Recursos fiscales)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EPR!$B$14:$G$14</c:f>
              <c:numCache>
                <c:formatCode>#,##0</c:formatCode>
                <c:ptCount val="6"/>
                <c:pt idx="0">
                  <c:v>254564.7</c:v>
                </c:pt>
                <c:pt idx="1">
                  <c:v>271990.90000000002</c:v>
                </c:pt>
                <c:pt idx="2">
                  <c:v>355160.19999999995</c:v>
                </c:pt>
                <c:pt idx="3">
                  <c:v>371403.9</c:v>
                </c:pt>
                <c:pt idx="4">
                  <c:v>337092.49999999994</c:v>
                </c:pt>
                <c:pt idx="5">
                  <c:v>338675.00000000006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2-4321-8FB1-2EC2E5031B8F}"/>
            </c:ext>
          </c:extLst>
        </c:ser>
        <c:ser>
          <c:idx val="1"/>
          <c:order val="1"/>
          <c:tx>
            <c:strRef>
              <c:f>EPR!$A$13</c:f>
              <c:strCache>
                <c:ptCount val="1"/>
                <c:pt idx="0">
                  <c:v>Presupuesto ejercido (Recursos fiscales)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EPR!$B$13:$G$13</c:f>
              <c:numCache>
                <c:formatCode>#,##0</c:formatCode>
                <c:ptCount val="6"/>
                <c:pt idx="0">
                  <c:v>260665.1</c:v>
                </c:pt>
                <c:pt idx="1">
                  <c:v>271865.40000000002</c:v>
                </c:pt>
                <c:pt idx="2">
                  <c:v>355160.19999999995</c:v>
                </c:pt>
                <c:pt idx="3">
                  <c:v>371403.9</c:v>
                </c:pt>
                <c:pt idx="4">
                  <c:v>337092.49999999994</c:v>
                </c:pt>
                <c:pt idx="5">
                  <c:v>338675.00000000006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2-4321-8FB1-2EC2E503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91071328"/>
        <c:axId val="991082208"/>
      </c:barChart>
      <c:lineChart>
        <c:grouping val="stacked"/>
        <c:varyColors val="0"/>
        <c:ser>
          <c:idx val="2"/>
          <c:order val="2"/>
          <c:tx>
            <c:strRef>
              <c:f>EPR!$A$15</c:f>
              <c:strCache>
                <c:ptCount val="1"/>
                <c:pt idx="0">
                  <c:v>Evolución del presupuesto reprogramado (Recursos 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EPR!$B$15:$G$15</c:f>
              <c:numCache>
                <c:formatCode>0.0</c:formatCode>
                <c:ptCount val="6"/>
                <c:pt idx="0">
                  <c:v>102.39640452898615</c:v>
                </c:pt>
                <c:pt idx="1">
                  <c:v>99.953858750421432</c:v>
                </c:pt>
                <c:pt idx="2">
                  <c:v>100</c:v>
                </c:pt>
                <c:pt idx="3" formatCode="0.00">
                  <c:v>100</c:v>
                </c:pt>
                <c:pt idx="4" formatCode="0">
                  <c:v>100</c:v>
                </c:pt>
                <c:pt idx="5" formatCode="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32-4321-8FB1-2EC2E503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75136"/>
        <c:axId val="991078944"/>
      </c:lineChart>
      <c:catAx>
        <c:axId val="9910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108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1328"/>
        <c:crosses val="autoZero"/>
        <c:crossBetween val="between"/>
      </c:valAx>
      <c:catAx>
        <c:axId val="99107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1078944"/>
        <c:crosses val="autoZero"/>
        <c:auto val="1"/>
        <c:lblAlgn val="ctr"/>
        <c:lblOffset val="100"/>
        <c:noMultiLvlLbl val="0"/>
      </c:catAx>
      <c:valAx>
        <c:axId val="99107894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7513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0922395415730793E-2"/>
          <c:y val="2.4615384615384615E-2"/>
          <c:w val="0.96695246193196671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563507654574"/>
          <c:y val="0.19767305206252203"/>
          <c:w val="0.7676978470826786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EGC!$A$14</c:f>
              <c:strCache>
                <c:ptCount val="1"/>
                <c:pt idx="0">
                  <c:v>Presupuesto reprogramado (gasto corriente)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EGC!$B$11:$G$12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EGC!$B$14:$G$14</c:f>
              <c:numCache>
                <c:formatCode>#,##0</c:formatCode>
                <c:ptCount val="6"/>
                <c:pt idx="0">
                  <c:v>289428.73300000001</c:v>
                </c:pt>
                <c:pt idx="1">
                  <c:v>314864.8</c:v>
                </c:pt>
                <c:pt idx="2">
                  <c:v>378700.29999999993</c:v>
                </c:pt>
                <c:pt idx="3">
                  <c:v>367600.70000000007</c:v>
                </c:pt>
                <c:pt idx="4">
                  <c:v>341839.19999999995</c:v>
                </c:pt>
                <c:pt idx="5">
                  <c:v>344938.7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4-478C-8C5E-3CD00EB2DD57}"/>
            </c:ext>
          </c:extLst>
        </c:ser>
        <c:ser>
          <c:idx val="1"/>
          <c:order val="1"/>
          <c:tx>
            <c:strRef>
              <c:f>EGC!$A$13</c:f>
              <c:strCache>
                <c:ptCount val="1"/>
                <c:pt idx="0">
                  <c:v>Gasto corriente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EGC!$B$11:$G$12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EGC!$B$13:$G$13</c:f>
              <c:numCache>
                <c:formatCode>#,##0</c:formatCode>
                <c:ptCount val="6"/>
                <c:pt idx="0">
                  <c:v>272702.82199999999</c:v>
                </c:pt>
                <c:pt idx="1">
                  <c:v>293113.7</c:v>
                </c:pt>
                <c:pt idx="2">
                  <c:v>380021.59999999992</c:v>
                </c:pt>
                <c:pt idx="3">
                  <c:v>361385.30000000005</c:v>
                </c:pt>
                <c:pt idx="4">
                  <c:v>340334.69999999995</c:v>
                </c:pt>
                <c:pt idx="5">
                  <c:v>340765.00000000006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4-478C-8C5E-3CD00EB2D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991080576"/>
        <c:axId val="1065919696"/>
      </c:barChart>
      <c:lineChart>
        <c:grouping val="stacked"/>
        <c:varyColors val="0"/>
        <c:ser>
          <c:idx val="2"/>
          <c:order val="2"/>
          <c:tx>
            <c:strRef>
              <c:f>EGC!$A$15</c:f>
              <c:strCache>
                <c:ptCount val="1"/>
                <c:pt idx="0">
                  <c:v>Evolución del gasto corriente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EGC!$B$11:$G$12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EGC!$B$15:$G$15</c:f>
              <c:numCache>
                <c:formatCode>0.0</c:formatCode>
                <c:ptCount val="6"/>
                <c:pt idx="0">
                  <c:v>94.221060629802764</c:v>
                </c:pt>
                <c:pt idx="1">
                  <c:v>93.091923898765444</c:v>
                </c:pt>
                <c:pt idx="2">
                  <c:v>100.34890386936584</c:v>
                </c:pt>
                <c:pt idx="3">
                  <c:v>98.309197996630587</c:v>
                </c:pt>
                <c:pt idx="4">
                  <c:v>99.559880786053796</c:v>
                </c:pt>
                <c:pt idx="5">
                  <c:v>98.790016892856627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84-478C-8C5E-3CD00EB2D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20240"/>
        <c:axId val="1065915344"/>
      </c:lineChart>
      <c:catAx>
        <c:axId val="9910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1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1080576"/>
        <c:crosses val="autoZero"/>
        <c:crossBetween val="between"/>
      </c:valAx>
      <c:catAx>
        <c:axId val="1065920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15344"/>
        <c:crosses val="autoZero"/>
        <c:auto val="1"/>
        <c:lblAlgn val="ctr"/>
        <c:lblOffset val="100"/>
        <c:noMultiLvlLbl val="0"/>
      </c:catAx>
      <c:valAx>
        <c:axId val="106591534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0240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563507654574"/>
          <c:y val="0.19767305206252203"/>
          <c:w val="0.7676978470826786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EGI!$A$14</c:f>
              <c:strCache>
                <c:ptCount val="1"/>
                <c:pt idx="0">
                  <c:v> Presupuesto reprogramado (Gasto de inversión)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EGI!$B$11:$G$12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EGI!$B$14:$G$14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16031.3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0-4426-9C07-D10412356112}"/>
            </c:ext>
          </c:extLst>
        </c:ser>
        <c:ser>
          <c:idx val="1"/>
          <c:order val="1"/>
          <c:tx>
            <c:strRef>
              <c:f>EGI!$A$13</c:f>
              <c:strCache>
                <c:ptCount val="1"/>
                <c:pt idx="0">
                  <c:v>Gasto de inversión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EGI!$B$11:$G$12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EGI!$B$13:$G$13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16031.3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0-4426-9C07-D10412356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065924592"/>
        <c:axId val="1065914256"/>
      </c:barChart>
      <c:lineChart>
        <c:grouping val="stacked"/>
        <c:varyColors val="0"/>
        <c:ser>
          <c:idx val="2"/>
          <c:order val="2"/>
          <c:tx>
            <c:strRef>
              <c:f>EGI!$A$15</c:f>
              <c:strCache>
                <c:ptCount val="1"/>
                <c:pt idx="0">
                  <c:v>Evolución del gasto de inversión (Recursos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EGI!$B$11:$G$12</c:f>
              <c:strCach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strCache>
            </c:strRef>
          </c:cat>
          <c:val>
            <c:numRef>
              <c:f>EGI!$B$15:$G$15</c:f>
              <c:numCache>
                <c:formatCode>0.0</c:formatCode>
                <c:ptCount val="6"/>
                <c:pt idx="0">
                  <c:v>99.550984445423424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70-4426-9C07-D10412356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921328"/>
        <c:axId val="1065917520"/>
      </c:lineChart>
      <c:catAx>
        <c:axId val="106592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1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91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4592"/>
        <c:crosses val="autoZero"/>
        <c:crossBetween val="between"/>
      </c:valAx>
      <c:catAx>
        <c:axId val="1065921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917520"/>
        <c:crosses val="autoZero"/>
        <c:auto val="1"/>
        <c:lblAlgn val="ctr"/>
        <c:lblOffset val="100"/>
        <c:noMultiLvlLbl val="0"/>
      </c:catAx>
      <c:valAx>
        <c:axId val="10659175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solidFill>
                <a:schemeClr val="accent1">
                  <a:alpha val="97000"/>
                </a:schemeClr>
              </a:solidFill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92132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4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4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3629025</xdr:colOff>
      <xdr:row>3</xdr:row>
      <xdr:rowOff>47625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90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190499</xdr:rowOff>
    </xdr:from>
    <xdr:to>
      <xdr:col>9</xdr:col>
      <xdr:colOff>381000</xdr:colOff>
      <xdr:row>32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12250</xdr:colOff>
      <xdr:row>2</xdr:row>
      <xdr:rowOff>46833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9</xdr:col>
      <xdr:colOff>438150</xdr:colOff>
      <xdr:row>32</xdr:row>
      <xdr:rowOff>142875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12250</xdr:colOff>
      <xdr:row>2</xdr:row>
      <xdr:rowOff>46833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15874</xdr:rowOff>
    </xdr:from>
    <xdr:to>
      <xdr:col>9</xdr:col>
      <xdr:colOff>381000</xdr:colOff>
      <xdr:row>32</xdr:row>
      <xdr:rowOff>95249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9075</xdr:colOff>
      <xdr:row>2</xdr:row>
      <xdr:rowOff>42600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31749</xdr:rowOff>
    </xdr:from>
    <xdr:to>
      <xdr:col>9</xdr:col>
      <xdr:colOff>428625</xdr:colOff>
      <xdr:row>32</xdr:row>
      <xdr:rowOff>79374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9075</xdr:colOff>
      <xdr:row>2</xdr:row>
      <xdr:rowOff>42600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16</xdr:row>
      <xdr:rowOff>0</xdr:rowOff>
    </xdr:from>
    <xdr:to>
      <xdr:col>9</xdr:col>
      <xdr:colOff>533400</xdr:colOff>
      <xdr:row>32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619349</xdr:colOff>
      <xdr:row>0</xdr:row>
      <xdr:rowOff>73597</xdr:rowOff>
    </xdr:from>
    <xdr:to>
      <xdr:col>9</xdr:col>
      <xdr:colOff>1494</xdr:colOff>
      <xdr:row>0</xdr:row>
      <xdr:rowOff>265367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7174" y="73597"/>
          <a:ext cx="3335020" cy="1917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228600</xdr:colOff>
          <xdr:row>3</xdr:row>
          <xdr:rowOff>104775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571500</xdr:colOff>
          <xdr:row>3</xdr:row>
          <xdr:rowOff>142875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285751</xdr:colOff>
      <xdr:row>0</xdr:row>
      <xdr:rowOff>135548</xdr:rowOff>
    </xdr:from>
    <xdr:to>
      <xdr:col>5</xdr:col>
      <xdr:colOff>723901</xdr:colOff>
      <xdr:row>2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1" y="135548"/>
          <a:ext cx="3600450" cy="2740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21165</xdr:rowOff>
    </xdr:from>
    <xdr:to>
      <xdr:col>7</xdr:col>
      <xdr:colOff>761999</xdr:colOff>
      <xdr:row>15</xdr:row>
      <xdr:rowOff>10584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42194</xdr:colOff>
      <xdr:row>0</xdr:row>
      <xdr:rowOff>42952</xdr:rowOff>
    </xdr:from>
    <xdr:to>
      <xdr:col>4</xdr:col>
      <xdr:colOff>317969</xdr:colOff>
      <xdr:row>3</xdr:row>
      <xdr:rowOff>47452</xdr:rowOff>
    </xdr:to>
    <xdr:pic>
      <xdr:nvPicPr>
        <xdr:cNvPr id="3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94" y="42952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145446</xdr:colOff>
      <xdr:row>7</xdr:row>
      <xdr:rowOff>19049</xdr:rowOff>
    </xdr:from>
    <xdr:to>
      <xdr:col>8</xdr:col>
      <xdr:colOff>0</xdr:colOff>
      <xdr:row>15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228150</xdr:colOff>
      <xdr:row>3</xdr:row>
      <xdr:rowOff>4500</xdr:rowOff>
    </xdr:to>
    <xdr:pic>
      <xdr:nvPicPr>
        <xdr:cNvPr id="3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59995</xdr:rowOff>
    </xdr:from>
    <xdr:to>
      <xdr:col>1</xdr:col>
      <xdr:colOff>0</xdr:colOff>
      <xdr:row>2</xdr:row>
      <xdr:rowOff>2845</xdr:rowOff>
    </xdr:to>
    <xdr:pic>
      <xdr:nvPicPr>
        <xdr:cNvPr id="2" name="Picture 27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5999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12699</xdr:colOff>
      <xdr:row>0</xdr:row>
      <xdr:rowOff>48683</xdr:rowOff>
    </xdr:from>
    <xdr:to>
      <xdr:col>3</xdr:col>
      <xdr:colOff>428625</xdr:colOff>
      <xdr:row>2</xdr:row>
      <xdr:rowOff>180975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99" y="48683"/>
          <a:ext cx="2825751" cy="5132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7</xdr:row>
      <xdr:rowOff>0</xdr:rowOff>
    </xdr:from>
    <xdr:to>
      <xdr:col>7</xdr:col>
      <xdr:colOff>990600</xdr:colOff>
      <xdr:row>14</xdr:row>
      <xdr:rowOff>190500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59995</xdr:rowOff>
    </xdr:from>
    <xdr:to>
      <xdr:col>1</xdr:col>
      <xdr:colOff>0</xdr:colOff>
      <xdr:row>3</xdr:row>
      <xdr:rowOff>0</xdr:rowOff>
    </xdr:to>
    <xdr:pic>
      <xdr:nvPicPr>
        <xdr:cNvPr id="2" name="Picture 27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59995"/>
          <a:ext cx="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61383</xdr:colOff>
      <xdr:row>0</xdr:row>
      <xdr:rowOff>69850</xdr:rowOff>
    </xdr:from>
    <xdr:to>
      <xdr:col>2</xdr:col>
      <xdr:colOff>190500</xdr:colOff>
      <xdr:row>3</xdr:row>
      <xdr:rowOff>19050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83" y="69850"/>
          <a:ext cx="2729442" cy="520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114300</xdr:colOff>
      <xdr:row>6</xdr:row>
      <xdr:rowOff>209551</xdr:rowOff>
    </xdr:from>
    <xdr:to>
      <xdr:col>3</xdr:col>
      <xdr:colOff>1333500</xdr:colOff>
      <xdr:row>10</xdr:row>
      <xdr:rowOff>285750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15875</xdr:rowOff>
    </xdr:from>
    <xdr:to>
      <xdr:col>9</xdr:col>
      <xdr:colOff>396875</xdr:colOff>
      <xdr:row>32</xdr:row>
      <xdr:rowOff>24104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633643</xdr:colOff>
      <xdr:row>2</xdr:row>
      <xdr:rowOff>31714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16</xdr:row>
      <xdr:rowOff>31750</xdr:rowOff>
    </xdr:from>
    <xdr:to>
      <xdr:col>9</xdr:col>
      <xdr:colOff>238126</xdr:colOff>
      <xdr:row>32</xdr:row>
      <xdr:rowOff>79375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633643</xdr:colOff>
      <xdr:row>2</xdr:row>
      <xdr:rowOff>31714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16</xdr:row>
      <xdr:rowOff>47625</xdr:rowOff>
    </xdr:from>
    <xdr:to>
      <xdr:col>9</xdr:col>
      <xdr:colOff>396874</xdr:colOff>
      <xdr:row>32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12250</xdr:colOff>
      <xdr:row>2</xdr:row>
      <xdr:rowOff>46833</xdr:rowOff>
    </xdr:to>
    <xdr:pic>
      <xdr:nvPicPr>
        <xdr:cNvPr id="5" name="Picture 27" descr="Logos CONALEP COLOR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600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UARIO\CONFIG~1\Temp\Directorio%20temporal%201%20para%20Reg_Ramo_11_L5X_CONALEP%20AUTORIZADO.zip\Reg_Ramo_11_L5X_CONAL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INDICADORES\2007\4to%20trimestre\recibidos\INDICADORES\3er%20trimestre\definitivos\BajaCalifornia\Tec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 de Control"/>
      <sheetName val="Parametros"/>
      <sheetName val="Tab.Especiales"/>
      <sheetName val="RefCruzada"/>
      <sheetName val="Trad.Niveles"/>
      <sheetName val="Configuracion"/>
      <sheetName val="Inicio"/>
      <sheetName val="Partidas"/>
      <sheetName val="Inventario"/>
      <sheetName val="Tabulador y CAP"/>
      <sheetName val="CostoAsociadoPersona"/>
      <sheetName val="PresupuestoRegularizable"/>
      <sheetName val="Formulas"/>
      <sheetName val="AreaTrabajo1"/>
      <sheetName val="CONSIDERACIONES"/>
      <sheetName val="Ramo"/>
      <sheetName val="Unidad"/>
      <sheetName val="Partida"/>
      <sheetName val="TabConsolidado"/>
      <sheetName val="TabAsociacion"/>
      <sheetName val="GrupoPago"/>
      <sheetName val="CalculadaPor"/>
      <sheetName val="Prestación"/>
      <sheetName val="TipoPuesto"/>
      <sheetName val="TipoPlaza"/>
      <sheetName val="ZonaEconomica"/>
      <sheetName val="CamposCalculos"/>
      <sheetName val="TipoPuestoTipoPlaza"/>
      <sheetName val="AreaTrabajo"/>
      <sheetName val="Presupuesto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1">
          <cell r="D11" t="str">
            <v>1100 - Remuneraciones al Personal de Carácter Permanente</v>
          </cell>
        </row>
        <row r="12">
          <cell r="D12" t="str">
            <v>1102 - Haberes</v>
          </cell>
        </row>
        <row r="13">
          <cell r="D13" t="str">
            <v>1103 - Sueldos base</v>
          </cell>
        </row>
        <row r="14">
          <cell r="D14" t="str">
            <v>1106 - Asignaciones por radicación en el extranjero</v>
          </cell>
        </row>
        <row r="15">
          <cell r="D15" t="str">
            <v>1201 - Honorarios</v>
          </cell>
        </row>
        <row r="16">
          <cell r="D16" t="str">
            <v>1202 - Sueldos base al personal eventual</v>
          </cell>
        </row>
        <row r="17">
          <cell r="D17" t="str">
            <v>1204 - Retribuciones por servicios de carácter social</v>
          </cell>
        </row>
        <row r="18">
          <cell r="D18" t="str">
            <v>1205 - Compensaciones a sustitutos de profesores</v>
          </cell>
        </row>
        <row r="19">
          <cell r="D19" t="str">
            <v>1301 - Prima quinquenal por años de servicios efectivos prestados</v>
          </cell>
        </row>
        <row r="20">
          <cell r="D20" t="str">
            <v>1302 - Acreditación por años de servicio en la docencia y al personal administrativo de las instituciones de educación superior</v>
          </cell>
        </row>
        <row r="21">
          <cell r="D21" t="str">
            <v>1303 - Acreditación por titulación en la docencia</v>
          </cell>
        </row>
        <row r="22">
          <cell r="D22" t="str">
            <v>1304 - Acreditación al personal docente por años de estudio de licenciatura</v>
          </cell>
        </row>
        <row r="23">
          <cell r="D23" t="str">
            <v>1305 - Primas de vacaciones y dominical</v>
          </cell>
        </row>
        <row r="24">
          <cell r="D24" t="str">
            <v>1306 - Gratificación de fin de año</v>
          </cell>
        </row>
        <row r="25">
          <cell r="D25" t="str">
            <v>1307 - Compensaciones por servicios especiales</v>
          </cell>
        </row>
        <row r="26">
          <cell r="D26" t="str">
            <v>1308 - Compensaciones por servicios eventuales</v>
          </cell>
        </row>
        <row r="27">
          <cell r="D27" t="str">
            <v>1309 - Asignaciones de técnico</v>
          </cell>
        </row>
        <row r="28">
          <cell r="D28" t="str">
            <v>1310 - Asignaciones de mando</v>
          </cell>
        </row>
        <row r="29">
          <cell r="D29" t="str">
            <v>1311 - Asignaciones por comisión</v>
          </cell>
        </row>
        <row r="30">
          <cell r="D30" t="str">
            <v>1312 - Asignaciones de vuelo</v>
          </cell>
        </row>
        <row r="31">
          <cell r="D31" t="str">
            <v>1313 - Asignaciones de técnico especial</v>
          </cell>
        </row>
        <row r="32">
          <cell r="D32" t="str">
            <v>1315 - Participaciones por vigilancia en el cumplimiento de las leyes y custodia de valores</v>
          </cell>
        </row>
        <row r="33">
          <cell r="D33" t="str">
            <v>1318 - Compensaciones de retiro</v>
          </cell>
        </row>
        <row r="34">
          <cell r="D34" t="str">
            <v>1319 - Remuneraciones por horas extraordinarias</v>
          </cell>
        </row>
        <row r="35">
          <cell r="D35" t="str">
            <v>1320 - Compensaciones de servicios</v>
          </cell>
        </row>
        <row r="36">
          <cell r="D36" t="str">
            <v>1321 - Prima de perseverancia por años de servicio activo en el Ejército; Fuerza Aérea y Armada Mexicanos</v>
          </cell>
        </row>
        <row r="37">
          <cell r="D37" t="str">
            <v>1322 - Compensaciones adicionales por servicios especiales</v>
          </cell>
        </row>
        <row r="38">
          <cell r="D38" t="str">
            <v>1323 - Asignaciones docentes; pedagógicas genéricas y específicas</v>
          </cell>
        </row>
        <row r="39">
          <cell r="D39" t="str">
            <v>1324 - Compensación por adquisición de material didáctico</v>
          </cell>
        </row>
        <row r="40">
          <cell r="D40" t="str">
            <v>1325 - Compensación por actualización y formación académica</v>
          </cell>
        </row>
        <row r="41">
          <cell r="D41" t="str">
            <v>1326 - Compensaciones a médicos residentes</v>
          </cell>
        </row>
        <row r="42">
          <cell r="D42" t="str">
            <v>1327 - Antigüedad</v>
          </cell>
        </row>
        <row r="43">
          <cell r="D43" t="str">
            <v>1328 - Sobrehaberes</v>
          </cell>
        </row>
        <row r="44">
          <cell r="D44" t="str">
            <v>1329 - Gastos contingentes para el personal radicado en el extranjero</v>
          </cell>
        </row>
        <row r="45">
          <cell r="D45" t="str">
            <v>1330 - Asignaciones inherentes para la conclusion de servicios en la Administracion Publica Federal</v>
          </cell>
        </row>
        <row r="46">
          <cell r="D46" t="str">
            <v>1401 - Aportaciones al ISSSTE</v>
          </cell>
        </row>
        <row r="47">
          <cell r="D47" t="str">
            <v>1402 - Aportaciones al ISSFAM</v>
          </cell>
        </row>
        <row r="48">
          <cell r="D48" t="str">
            <v>1403 - Aportaciones al FOVISSSTE</v>
          </cell>
        </row>
        <row r="49">
          <cell r="D49" t="str">
            <v>1404 - Cuotas para el seguro de vida del personal civil</v>
          </cell>
        </row>
        <row r="50">
          <cell r="D50" t="str">
            <v>1405 - Cuotas para el seguro de vida del personal militar</v>
          </cell>
        </row>
        <row r="51">
          <cell r="D51" t="str">
            <v>1406 - Cuotas para el seguro de gastos médicos del personal civil</v>
          </cell>
        </row>
        <row r="52">
          <cell r="D52" t="str">
            <v>1407 - Cuotas para el seguro de separación individualizado</v>
          </cell>
        </row>
        <row r="53">
          <cell r="D53" t="str">
            <v>1408 - Cuotas para el seguro colectivo de retiro</v>
          </cell>
        </row>
        <row r="54">
          <cell r="D54" t="str">
            <v>1409 - Seguro de responsabilidad civil; asistencia legal y otros seguros</v>
          </cell>
        </row>
        <row r="55">
          <cell r="D55" t="str">
            <v>1410 - Aportaciones al IMSS</v>
          </cell>
        </row>
        <row r="56">
          <cell r="D56" t="str">
            <v>1411 - Aportaciones al INFONAVIT</v>
          </cell>
        </row>
        <row r="57">
          <cell r="D57" t="str">
            <v>1412 - Aportaciones de seguridad social contractuales</v>
          </cell>
        </row>
        <row r="58">
          <cell r="D58" t="str">
            <v>1413 - Aportaciones al Sistema de Ahorro para el Retiro</v>
          </cell>
        </row>
        <row r="59">
          <cell r="D59" t="str">
            <v>1414 - Aportaciones al Seguro de Cesantía en Edad Avanzada y Vejez</v>
          </cell>
        </row>
        <row r="60">
          <cell r="D60" t="str">
            <v>1501 - Cuotas para el fondo de ahorro del personal civil</v>
          </cell>
        </row>
        <row r="61">
          <cell r="D61" t="str">
            <v>1502 - Cuotas para el fondo de ahorro de generales; almirantes; jefes y oficiales</v>
          </cell>
        </row>
        <row r="62">
          <cell r="D62" t="str">
            <v>1503 - Cuotas para el fondo de trabajo del personal del Ejército; Fuerza Aérea y Armada Mexicanos</v>
          </cell>
        </row>
        <row r="63">
          <cell r="D63" t="str">
            <v>1504 - Indemnizaciones por accidentes en el trabajo</v>
          </cell>
        </row>
        <row r="64">
          <cell r="D64" t="str">
            <v>1505 - Prestaciones de retiro</v>
          </cell>
        </row>
        <row r="65">
          <cell r="D65" t="str">
            <v>1507 - Prestaciones establecidas por condiciones generales de trabajo o contratos colectivos de trabajo</v>
          </cell>
        </row>
        <row r="66">
          <cell r="D66" t="str">
            <v>1508 - Aportaciones al Sistema de Ahorro para el Retiro</v>
          </cell>
        </row>
        <row r="67">
          <cell r="D67" t="str">
            <v>1509 - Compensación garantizada</v>
          </cell>
        </row>
        <row r="68">
          <cell r="D68" t="str">
            <v>1511 - Asignaciones adicionales al sueldo</v>
          </cell>
        </row>
        <row r="69">
          <cell r="D69" t="str">
            <v>1512 - Otras prestaciones</v>
          </cell>
        </row>
        <row r="70">
          <cell r="D70" t="str">
            <v>1513 - Apoyos a la capacitación de los servidores públicos</v>
          </cell>
        </row>
        <row r="71">
          <cell r="D71" t="str">
            <v>1514 - Pago por riesgo</v>
          </cell>
        </row>
        <row r="72">
          <cell r="D72" t="str">
            <v>1701 - Estímulos por productividad y eficiencia</v>
          </cell>
        </row>
        <row r="73">
          <cell r="D73" t="str">
            <v>1702 - Estímulos al personal operativo</v>
          </cell>
        </row>
      </sheetData>
      <sheetData sheetId="18"/>
      <sheetData sheetId="19"/>
      <sheetData sheetId="20"/>
      <sheetData sheetId="21"/>
      <sheetData sheetId="22">
        <row r="11">
          <cell r="D11" t="str">
            <v>5 - ACTIVIDADES CULTURALES, SOCIALES Y DEPORTIVAS</v>
          </cell>
        </row>
        <row r="12">
          <cell r="D12" t="str">
            <v>6 - AGUINALDO O GRATIFICACIÓN DE FIN DE AÑO</v>
          </cell>
        </row>
        <row r="13">
          <cell r="D13" t="str">
            <v>7 - AJUSTE DE CALENDARIO</v>
          </cell>
        </row>
        <row r="14">
          <cell r="D14" t="str">
            <v xml:space="preserve">8 - ANTEOJOS O LENTES </v>
          </cell>
        </row>
        <row r="15">
          <cell r="D15" t="str">
            <v>9 - APOYO A LA ORQUESTA SINFÓNICA DEL IPN</v>
          </cell>
        </row>
        <row r="16">
          <cell r="D16" t="str">
            <v>10 - ASISTENCIA DENTAL</v>
          </cell>
        </row>
        <row r="17">
          <cell r="D17" t="str">
            <v xml:space="preserve">11 - AYUDA DE DESPENSA </v>
          </cell>
        </row>
        <row r="18">
          <cell r="D18" t="str">
            <v>12 - AYUDA DE DESPENSA PARA PENSIONADOS POR INCAPACIDAD O INVALIDEZ</v>
          </cell>
        </row>
        <row r="19">
          <cell r="D19" t="str">
            <v>13 - AYUDA DE PASAJES</v>
          </cell>
        </row>
        <row r="20">
          <cell r="D20" t="str">
            <v>14 - AYUDA ECONÓMICA POR TITULACIÓN</v>
          </cell>
        </row>
        <row r="21">
          <cell r="D21" t="str">
            <v>15 - AYUDA MENSUAL PARA HIJOS CON PROBLEMAS DE DESARROLLO</v>
          </cell>
        </row>
        <row r="22">
          <cell r="D22" t="str">
            <v>16 - AYUDA PARA FOMENTO Y PRÁCTICA DEL DEPORTE</v>
          </cell>
        </row>
        <row r="23">
          <cell r="D23" t="str">
            <v>17 - AYUDA PARA GASTOS DE COMEDOR</v>
          </cell>
        </row>
        <row r="24">
          <cell r="D24" t="str">
            <v>18 - AYUDA PARA GASTOS DE IMPRESIÓN</v>
          </cell>
        </row>
        <row r="25">
          <cell r="D25" t="str">
            <v>19 - AYUDA PARA GUARDERÍA</v>
          </cell>
        </row>
        <row r="26">
          <cell r="D26" t="str">
            <v>20 - AYUDA PARA JUGUETES</v>
          </cell>
        </row>
        <row r="27">
          <cell r="D27" t="str">
            <v>21 - AYUDA PARA LIBROS</v>
          </cell>
        </row>
        <row r="28">
          <cell r="D28" t="str">
            <v>22 - AYUDA PARA MANTENIMIENTO DE INSTALACIONES SINDICALES</v>
          </cell>
        </row>
        <row r="29">
          <cell r="D29" t="str">
            <v>23 - AYUDA PARA PERSONAL ACADEMICO Y ADMINISTRATIVO QUE REALICEN ESTUDIOS DE POSGRADO.</v>
          </cell>
        </row>
        <row r="30">
          <cell r="D30" t="str">
            <v>24 - AYUDA PARA RENTA DE LOCAL SINDICAL.</v>
          </cell>
        </row>
        <row r="31">
          <cell r="D31" t="str">
            <v>25 - AYUDA PARA RENTA DEVIVIENDA</v>
          </cell>
        </row>
        <row r="32">
          <cell r="D32" t="str">
            <v>26 - AYUDA PARA SERVICIOS</v>
          </cell>
        </row>
        <row r="33">
          <cell r="D33" t="str">
            <v>27 - AYUDA PARA TIENDA Y CAFETERÍA SINDICAL.</v>
          </cell>
        </row>
        <row r="34">
          <cell r="D34" t="str">
            <v>30 - AYUDA POR LACTANCIA</v>
          </cell>
        </row>
        <row r="35">
          <cell r="D35" t="str">
            <v>31 - AYUDA POR NACIMIENTO DE HIJOS</v>
          </cell>
        </row>
        <row r="36">
          <cell r="D36" t="str">
            <v xml:space="preserve">32 - BECAS  ESPECIALES  A  LOS  HIJOS  DE  LOS  TRABAJADORES </v>
          </cell>
        </row>
        <row r="37">
          <cell r="D37" t="str">
            <v>33 - BECAS EDUCATIVAS E INSCRIPCION PARA LOS TRABAJADORES</v>
          </cell>
        </row>
        <row r="38">
          <cell r="D38" t="str">
            <v>34 - BECAS EN ESCUELAS INCORPORADAS.</v>
          </cell>
        </row>
        <row r="39">
          <cell r="D39" t="str">
            <v>35 - BENEFICIARIOS DE PENSIÓN POR INCAPACIDAD PERMANENTE TOTAL O INVALIDEZ</v>
          </cell>
        </row>
        <row r="40">
          <cell r="D40" t="str">
            <v>36 - BENEFICIARIOS DE PENSIÓN VITALICIA DE RETIRO</v>
          </cell>
        </row>
        <row r="41">
          <cell r="D41" t="str">
            <v>38 - BIBLIOTECA SINDICAL</v>
          </cell>
        </row>
        <row r="42">
          <cell r="D42" t="str">
            <v>39 - CAMPOS DEPORTIVOS</v>
          </cell>
        </row>
        <row r="43">
          <cell r="D43" t="str">
            <v>40 - CANASTA NAVIDEÑA</v>
          </cell>
        </row>
        <row r="44">
          <cell r="D44" t="str">
            <v xml:space="preserve">41 - CANASTILLA MATERNAL </v>
          </cell>
        </row>
        <row r="45">
          <cell r="D45" t="str">
            <v>42 - APOYO PARA CAPACITACIÓN Y DESARROLLO</v>
          </cell>
        </row>
        <row r="46">
          <cell r="D46" t="str">
            <v>43 - CERTIFICACIÓN DE CALIDAD</v>
          </cell>
        </row>
        <row r="47">
          <cell r="D47" t="str">
            <v>44 - COMPENSACIÓN POR ACTUACIÓN Y PRODUCTIVIDAD  ( CAP.)</v>
          </cell>
        </row>
        <row r="48">
          <cell r="D48" t="str">
            <v>45 - COMPENSACIÓN POR LABORAR EN DÍAS DE DESCANSO OBLIGATORIO Y SEMANAL</v>
          </cell>
        </row>
        <row r="49">
          <cell r="D49" t="str">
            <v>46 - COMPENSACIÓN POR LABORAR EN ZONAS INSALUBRES Y/O PELIGROSAS</v>
          </cell>
        </row>
        <row r="50">
          <cell r="D50" t="str">
            <v>47 - CONSULTORIOS MÉDICOS</v>
          </cell>
        </row>
        <row r="51">
          <cell r="D51" t="str">
            <v>50 - CURSOS DE PRIMAVERA Y VERANO</v>
          </cell>
        </row>
        <row r="52">
          <cell r="D52" t="str">
            <v>51 - DEFENSA EN CASO DE ACCIDENTE EN VEHÍCULO, EMBARCACIÓN Y/O VIAJES OFICIALES.</v>
          </cell>
        </row>
        <row r="53">
          <cell r="D53" t="str">
            <v>52 - DERECHOS DE AUTOR</v>
          </cell>
        </row>
        <row r="54">
          <cell r="D54" t="str">
            <v>53 - DESCENTRALIZACIÓN POR ZONAS RURALES</v>
          </cell>
        </row>
        <row r="55">
          <cell r="D55" t="str">
            <v>57 - DIA DE LA MADRE.</v>
          </cell>
        </row>
        <row r="56">
          <cell r="D56" t="str">
            <v>58 - DÍA DE REYES</v>
          </cell>
        </row>
        <row r="57">
          <cell r="D57" t="str">
            <v>59 - DÍA DEL CUMPLEAÑOS DEL TRABAJADOR</v>
          </cell>
        </row>
        <row r="58">
          <cell r="D58" t="str">
            <v>60 - DÍA DEL NIÑO</v>
          </cell>
        </row>
        <row r="59">
          <cell r="D59" t="str">
            <v>61 - DÍA DEL PADRE</v>
          </cell>
        </row>
        <row r="60">
          <cell r="D60" t="str">
            <v>62 - DÍAS DE DESCANSO OBLIGATORIO</v>
          </cell>
        </row>
        <row r="61">
          <cell r="D61" t="str">
            <v>63 - DÍAS ECONÓMICOS</v>
          </cell>
        </row>
        <row r="62">
          <cell r="D62" t="str">
            <v>64 - DÍAS POR MOTIVO DE CUMPLIR 5 AÑOS DE SERVICIOS</v>
          </cell>
        </row>
        <row r="63">
          <cell r="D63" t="str">
            <v>65 - EDICIÓN DE EJEMPLARES DEL CONVENIO INTERNO</v>
          </cell>
        </row>
        <row r="64">
          <cell r="D64" t="str">
            <v>66 - EFICIENCIA EN EL TRABAJO</v>
          </cell>
        </row>
        <row r="65">
          <cell r="D65" t="str">
            <v>67 - ENTREGA DE LIBROS</v>
          </cell>
        </row>
        <row r="66">
          <cell r="D66" t="str">
            <v>68 - ENTREGA DE UN EJEMPLAR DE CGT</v>
          </cell>
        </row>
        <row r="67">
          <cell r="D67" t="str">
            <v>69 - ESTÍMULO POR ANTIGÜEDAD</v>
          </cell>
        </row>
        <row r="68">
          <cell r="D68" t="str">
            <v>70 - ESTÍMULO POR PROYECTO</v>
          </cell>
        </row>
        <row r="69">
          <cell r="D69" t="str">
            <v>71 - ESTÍMULOS POR MAS DE 15 AÑOS DE SERVICIO ININTERRUMPIDOS (RECOMPENSA POR SERVICIOS ININTERRUMPIDOS).</v>
          </cell>
        </row>
        <row r="70">
          <cell r="D70" t="str">
            <v>72 - ESTÍMULOS POR METAS EXCELENTES</v>
          </cell>
        </row>
        <row r="71">
          <cell r="D71" t="str">
            <v>73 - ESTÍMULOS POR METAS MEDIAS</v>
          </cell>
        </row>
        <row r="72">
          <cell r="D72" t="str">
            <v>74 - ESTÍMULOS POR METAS MÍNIMAS</v>
          </cell>
        </row>
        <row r="73">
          <cell r="D73" t="str">
            <v>75 - EXAMEN CLÍNICO ANUAL.</v>
          </cell>
        </row>
        <row r="74">
          <cell r="D74" t="str">
            <v>79 - FESTEJO DE DÍA DE LAS MADRES</v>
          </cell>
        </row>
        <row r="75">
          <cell r="D75" t="str">
            <v>80 - FESTEJO DEL DÍA DEL MAESTRO</v>
          </cell>
        </row>
        <row r="76">
          <cell r="D76" t="str">
            <v>81 - FESTEJO DEL DÍA DEL NIÑO</v>
          </cell>
        </row>
        <row r="77">
          <cell r="D77" t="str">
            <v>82 - FESTEJO DEL DÍA DEL TRABAJADOR INSTITUCIONAL</v>
          </cell>
        </row>
        <row r="78">
          <cell r="D78" t="str">
            <v>83 - FESTEJO DÍA DE REYES</v>
          </cell>
        </row>
        <row r="79">
          <cell r="D79" t="str">
            <v>84 - FIESTA DE FIN DE AÑO</v>
          </cell>
        </row>
        <row r="80">
          <cell r="D80" t="str">
            <v>85 - FOMENTO A LA CULTURA DEL CINE</v>
          </cell>
        </row>
        <row r="81">
          <cell r="D81" t="str">
            <v>87 - FONDO DE AHORRO</v>
          </cell>
        </row>
        <row r="82">
          <cell r="D82" t="str">
            <v>89 - FONDO DE PENSIONES</v>
          </cell>
        </row>
        <row r="83">
          <cell r="D83" t="str">
            <v>90 - FONDO PARA INSTRUMENTOS</v>
          </cell>
        </row>
        <row r="84">
          <cell r="D84" t="str">
            <v>91 - FOTOCOPIADO</v>
          </cell>
        </row>
        <row r="85">
          <cell r="D85" t="str">
            <v>92 - FOVISSSTE</v>
          </cell>
        </row>
        <row r="86">
          <cell r="D86" t="str">
            <v>93 - GASTOS DE ADMINISTRACIÓN SINDICAL</v>
          </cell>
        </row>
        <row r="87">
          <cell r="D87" t="str">
            <v>94 - GASTOS DE ALUMBRAMIENTO</v>
          </cell>
        </row>
        <row r="88">
          <cell r="D88" t="str">
            <v>95 - GASTOS DE REVISIÓN DE CONTRATO</v>
          </cell>
        </row>
        <row r="89">
          <cell r="D89" t="str">
            <v>96 - GASTOS MÉDICOS MENORES./ APORTACIONES AL ISSSTE/</v>
          </cell>
        </row>
        <row r="90">
          <cell r="D90" t="str">
            <v>97 - GESTORÍA ANTE INSTITUCIONES HOSPITALARIAS./ SERVICIOS MEDICOS EXTRAORDINARIOS</v>
          </cell>
        </row>
        <row r="91">
          <cell r="D91" t="str">
            <v>98 - GRADUACIÓN DE ALUMNOS DE SEXTO AÑO</v>
          </cell>
        </row>
        <row r="92">
          <cell r="D92" t="str">
            <v>100 - GRATIFICACIÓN EN EFECTIVO POR RETRIBUCIÓN DE ELABORACIÓN DE TRABAJOS ESPECIALES, ESTUDIOS O INVESTIGACIONES</v>
          </cell>
        </row>
        <row r="93">
          <cell r="D93" t="str">
            <v>101 - GRATIFICACIÓN POR CESE A UN TRABAJADOR POR CAUSA JUSTIFICADA.</v>
          </cell>
        </row>
        <row r="94">
          <cell r="D94" t="str">
            <v xml:space="preserve">102 - GRATIFICACIÓN POR JUBILACIÓN O PENSIÓN </v>
          </cell>
        </row>
        <row r="95">
          <cell r="D95" t="str">
            <v>103 - GRATIFICACION POR RENUNCIA VOLUNTARIA</v>
          </cell>
        </row>
        <row r="96">
          <cell r="D96" t="str">
            <v>104 - HORAS EXTRAS</v>
          </cell>
        </row>
        <row r="97">
          <cell r="D97" t="str">
            <v>105 - IMPRESIÓN DE TESIS</v>
          </cell>
        </row>
        <row r="98">
          <cell r="D98" t="str">
            <v>106 - IMSS</v>
          </cell>
        </row>
        <row r="99">
          <cell r="D99" t="str">
            <v>107 - INCAPACIDAD PERMANENTE</v>
          </cell>
        </row>
        <row r="100">
          <cell r="D100" t="str">
            <v>108 - INDEMNIZACIÓN POR INVALIDEZ</v>
          </cell>
        </row>
        <row r="101">
          <cell r="D101" t="str">
            <v>109 - INFONAVIT</v>
          </cell>
        </row>
        <row r="102">
          <cell r="D102" t="str">
            <v>110 - INSTALACIONES DE TABLEROS Y MAMPARAS</v>
          </cell>
        </row>
        <row r="103">
          <cell r="D103" t="str">
            <v>111 - INSTRUCTORES DEPORTIVOS Y ESPECIALISTAS EN MEDICINA DEPORTIVA</v>
          </cell>
        </row>
        <row r="104">
          <cell r="D104" t="str">
            <v>112 - ISSSTE</v>
          </cell>
        </row>
        <row r="105">
          <cell r="D105" t="str">
            <v>114 - LICENCIA DE MANEJO</v>
          </cell>
        </row>
        <row r="106">
          <cell r="D106" t="str">
            <v>115 - LICENCIA POR  JUBILACIÓN</v>
          </cell>
        </row>
        <row r="107">
          <cell r="D107" t="str">
            <v>116 - LICENCIA POR BECAS</v>
          </cell>
        </row>
        <row r="108">
          <cell r="D108" t="str">
            <v>122 - LICENCIA PREPENSIONARIA</v>
          </cell>
        </row>
        <row r="109">
          <cell r="D109" t="str">
            <v>126 - MATERIAL ARTÍSTICO.</v>
          </cell>
        </row>
        <row r="110">
          <cell r="D110" t="str">
            <v>127 - MATERIAL DIDÁCTICO</v>
          </cell>
        </row>
        <row r="111">
          <cell r="D111" t="str">
            <v>128 - MATERIALES E INSTRUMENTOS PROFESIONALES DE TRABAJO.</v>
          </cell>
        </row>
        <row r="112">
          <cell r="D112" t="str">
            <v>129 - MENAJE DE CASA.</v>
          </cell>
        </row>
        <row r="113">
          <cell r="D113" t="str">
            <v>130 - NOTA BUENA</v>
          </cell>
        </row>
        <row r="114">
          <cell r="D114" t="str">
            <v>131 - PAGO ANUAL GARANTIZADO</v>
          </cell>
        </row>
        <row r="115">
          <cell r="D115" t="str">
            <v>132 - PAGO ANUAL POR LABOR DESTACADA</v>
          </cell>
        </row>
        <row r="116">
          <cell r="D116" t="str">
            <v>133 - PAGO DE DÍAS ECONÓMICOS NO DISFRUTADOS</v>
          </cell>
        </row>
        <row r="117">
          <cell r="D117" t="str">
            <v>134 - PAGO DE ESCRITURAS, HONORARIOS E IMPUESTOS</v>
          </cell>
        </row>
        <row r="118">
          <cell r="D118" t="str">
            <v xml:space="preserve">135 - PAGO DE LOS DÍAS DE DESCANSO OBLIGATORIO </v>
          </cell>
        </row>
        <row r="119">
          <cell r="D119" t="str">
            <v>137 - PAGO DE REUBICACIÓN POR INCAPACIDAD FÍSICA O MENTAL, O PENSIÓN POR INVALIDEZ</v>
          </cell>
        </row>
        <row r="120">
          <cell r="D120" t="str">
            <v>138 - PAGO DE SERVICIOS MÉDICOS DE EMERGENCIA.</v>
          </cell>
        </row>
        <row r="121">
          <cell r="D121" t="str">
            <v>139 - PAGO SUSTITUTO DEL PAGO ADICIONAL POR ENFERMEDAD PROFESIONAL, ACCIDENTE DE TRABAJO E INVALIDEZ</v>
          </cell>
        </row>
        <row r="122">
          <cell r="D122" t="str">
            <v>144 - PREMIO A LA INNOVACIÓN TECNOLÓGICA</v>
          </cell>
        </row>
        <row r="123">
          <cell r="D123" t="str">
            <v>145 - PREMIO A SUSTENTABILIDAD ECOLÓGICA</v>
          </cell>
        </row>
        <row r="124">
          <cell r="D124" t="str">
            <v>146 - PREMIO AL MEJORAMIENTO ADMINISTRATIVO</v>
          </cell>
        </row>
        <row r="125">
          <cell r="D125" t="str">
            <v>147 - PREMIO POR PERMANENCIA DE SERVICIOS</v>
          </cell>
        </row>
        <row r="126">
          <cell r="D126" t="str">
            <v>148 - PREMIO POR PUNTUALIDAD</v>
          </cell>
        </row>
        <row r="127">
          <cell r="D127" t="str">
            <v>149 - PREMIOS ANUALES PARA SECCIONES SINDICALES</v>
          </cell>
        </row>
        <row r="128">
          <cell r="D128" t="str">
            <v>150 - PREMIOS, ESTÍMULOS Y RECOMPENSAS</v>
          </cell>
        </row>
        <row r="129">
          <cell r="D129" t="str">
            <v>151 - PRÉSTAMO A MEDIANO PLAZO</v>
          </cell>
        </row>
        <row r="130">
          <cell r="D130" t="str">
            <v>152 - PRÉSTAMO ESPECIAL PARA EL AHORRO</v>
          </cell>
        </row>
        <row r="131">
          <cell r="D131" t="str">
            <v>153 - PRÉSTAMO ESPECIAL PARA EL AHORRO PARA PENSIONADOS Y PARA PAGO DE PRIMAS DE SEGUROS</v>
          </cell>
        </row>
        <row r="132">
          <cell r="D132" t="str">
            <v>154 - PRÉSTAMOS</v>
          </cell>
        </row>
        <row r="133">
          <cell r="D133" t="str">
            <v>155 - PRÉSTAMOS A CORTO PLAZO</v>
          </cell>
        </row>
        <row r="134">
          <cell r="D134" t="str">
            <v>156 - PRÉSTAMOS A LARGO PLAZO</v>
          </cell>
        </row>
        <row r="135">
          <cell r="D135" t="str">
            <v>157 - PRÉSTAMOS PARA LA ADQUISICIÓN DE VIVIENDA</v>
          </cell>
        </row>
        <row r="136">
          <cell r="D136" t="str">
            <v>158 - PRÉSTAMOS PUENTE</v>
          </cell>
        </row>
        <row r="137">
          <cell r="D137" t="str">
            <v>159 - PREVISIÓN SOCIAL MULTIPLE</v>
          </cell>
        </row>
        <row r="138">
          <cell r="D138" t="str">
            <v>160 - PRIMA DE ANTIGÜEDAD</v>
          </cell>
        </row>
        <row r="139">
          <cell r="D139" t="str">
            <v>161 - PRIMA DOMINICAL</v>
          </cell>
        </row>
        <row r="140">
          <cell r="D140" t="str">
            <v>162 - PRIMA VACACIONAL</v>
          </cell>
        </row>
        <row r="141">
          <cell r="D141" t="str">
            <v>163 - PRÓTESIS</v>
          </cell>
        </row>
        <row r="142">
          <cell r="D142" t="str">
            <v>164 - PUESTOS DE SOCORRO</v>
          </cell>
        </row>
        <row r="143">
          <cell r="D143" t="str">
            <v>165 - PUNTUALIDAD Y ASISTENCIA</v>
          </cell>
        </row>
        <row r="144">
          <cell r="D144" t="str">
            <v>166 - PRIMA QUINQUENAL</v>
          </cell>
        </row>
        <row r="145">
          <cell r="D145" t="str">
            <v>167 - RECONOCIMIENTO A LA LABOR DESTACADA EN ENSEÑANZA, INVESTIGACION Y SERVICIO</v>
          </cell>
        </row>
        <row r="146">
          <cell r="D146" t="str">
            <v>168 - RECONOCIMIENTO DE PRIMA DE ANTIGÜEDAD</v>
          </cell>
        </row>
        <row r="147">
          <cell r="D147" t="str">
            <v>169 - REEMBOLSO DE GASTOS DE EMERGENCIA</v>
          </cell>
        </row>
        <row r="148">
          <cell r="D148" t="str">
            <v>171 - ROPA, ÚTILES, INSTRUMENTOS Y MATERIAL DE TRABAJO</v>
          </cell>
        </row>
        <row r="149">
          <cell r="D149" t="str">
            <v>172 - SEGURO  DE  GASTOS  MÉDICOS  MAYORES DEPENDIENTES (APORTACIONES)</v>
          </cell>
        </row>
        <row r="150">
          <cell r="D150" t="str">
            <v>173 - SEGURO  DE  GASTOS  MÉDICOS  MAYORES TITULARES (APORTACIONES)</v>
          </cell>
        </row>
        <row r="151">
          <cell r="D151" t="str">
            <v>174 - SEGURO COLECTIVO DE RETIRO</v>
          </cell>
        </row>
        <row r="152">
          <cell r="D152" t="str">
            <v>175 - SEGURO COLECTIVO DE VIDA / SEGURO DE GRUPO DE VIDA Y FONDO DE RETIRO</v>
          </cell>
        </row>
        <row r="153">
          <cell r="D153" t="str">
            <v>176 - SEGURO DE RESPONSABILIDAD CIVIL Y ASISTENCIA LEGAL</v>
          </cell>
        </row>
        <row r="154">
          <cell r="D154" t="str">
            <v>177 - SEGURO DE RESPONSABILIDAD PROFESIONAL</v>
          </cell>
        </row>
        <row r="155">
          <cell r="D155" t="str">
            <v>178 - SEGURO DE SEPARACIÓN INDIVIDUALIZADO</v>
          </cell>
        </row>
        <row r="156">
          <cell r="D156" t="str">
            <v>179 - SEGURO DE VIDA ADICIONAL POR COMISIÓN OFICIAL.</v>
          </cell>
        </row>
        <row r="157">
          <cell r="D157" t="str">
            <v>180 - SEGURO DE VIDA INSTITUCIONAL</v>
          </cell>
        </row>
        <row r="158">
          <cell r="D158" t="str">
            <v>181 - SEGURO PARA AUTOMOVILES</v>
          </cell>
        </row>
        <row r="159">
          <cell r="D159" t="str">
            <v>182 - SEGURO POR LABORAR EN CONDICIONES INSALUBRES Y PELIGROSAS</v>
          </cell>
        </row>
        <row r="160">
          <cell r="D160" t="str">
            <v xml:space="preserve">183 - SERVICIOS MÉDICOS EXTRAORDINARIOS. </v>
          </cell>
        </row>
        <row r="161">
          <cell r="D161" t="str">
            <v>184 - SISTEMA DE AHORRO PARA EL RETIRO.</v>
          </cell>
        </row>
        <row r="162">
          <cell r="D162" t="str">
            <v>189 - TRABAJADORES CESADOS INJUSTIFICADAMENTE</v>
          </cell>
        </row>
        <row r="163">
          <cell r="D163" t="str">
            <v>190 - TRAMITES MIGRATORIOS</v>
          </cell>
        </row>
        <row r="164">
          <cell r="D164" t="str">
            <v>192 - UNIFORMES DEPORTIVOS</v>
          </cell>
        </row>
        <row r="165">
          <cell r="D165" t="str">
            <v>193 - ÚTILES ESCOLARES</v>
          </cell>
        </row>
        <row r="166">
          <cell r="D166" t="str">
            <v>194 - VACACIONES</v>
          </cell>
        </row>
        <row r="167">
          <cell r="D167" t="str">
            <v xml:space="preserve">195 - VALES  PARA LIBROS </v>
          </cell>
        </row>
        <row r="168">
          <cell r="D168" t="str">
            <v>196 - VALES DE DESPENSA</v>
          </cell>
        </row>
        <row r="169">
          <cell r="D169" t="str">
            <v>197 - VALES MENSUALES DE RESTAURANTES</v>
          </cell>
        </row>
        <row r="170">
          <cell r="D170" t="str">
            <v>199 - VENTA DE SUBPRODUCTOS</v>
          </cell>
        </row>
        <row r="171">
          <cell r="D171" t="str">
            <v>201 - OTRA PRESTACIÓN</v>
          </cell>
        </row>
        <row r="172">
          <cell r="D172" t="str">
            <v>202 - GRATIFICACIÓN DE FIN DE AÑO - COMPENSACIÓN GARANTIZADA</v>
          </cell>
        </row>
        <row r="173">
          <cell r="D173" t="str">
            <v>203 - SEGURO DE CESANTÍA EN EDAD AVANZADA Y VEJEZ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RI01"/>
    </sheetNames>
    <sheetDataSet>
      <sheetData sheetId="0" refreshError="1"/>
      <sheetData sheetId="1" refreshError="1"/>
      <sheetData sheetId="2">
        <row r="9">
          <cell r="B9" t="str">
            <v>Ing. César Moreno Martinez De Escobar (TECATE)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4" name="Tabla77" displayName="Tabla77" ref="A17:H51" totalsRowShown="0" headerRowDxfId="66" dataDxfId="64" headerRowBorderDxfId="65">
  <sortState ref="A17:H48">
    <sortCondition ref="A18:A49"/>
  </sortState>
  <tableColumns count="8">
    <tableColumn id="2" name="Entidad" dataDxfId="63"/>
    <tableColumn id="5" name="2013" dataDxfId="62"/>
    <tableColumn id="6" name="2014" dataDxfId="61"/>
    <tableColumn id="7" name="2015" dataDxfId="60"/>
    <tableColumn id="8" name="2016" dataDxfId="59"/>
    <tableColumn id="10" name="2017" dataDxfId="58"/>
    <tableColumn id="4" name="2018" dataDxfId="57"/>
    <tableColumn id="9" name="Variación_x000a_último año" dataDxfId="56">
      <calculatedColumnFormula>Tabla77[[#This Row],[2018]]/Tabla77[[#This Row],[2017]]-1</calculatedColumnFormula>
    </tableColumn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5" name="Tabla23" displayName="Tabla23" ref="A8:B15" totalsRowShown="0" headerRowDxfId="55" dataDxfId="53" headerRowBorderDxfId="54">
  <tableColumns count="2">
    <tableColumn id="1" name="Año" dataDxfId="52"/>
    <tableColumn id="2" name="Valor" dataDxfId="51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6" name="Tabla13538" displayName="Tabla13538" ref="A17:H25" headerRowDxfId="50" dataDxfId="49" totalsRowDxfId="48">
  <sortState ref="A21:K52">
    <sortCondition ref="A18:A50"/>
  </sortState>
  <tableColumns count="8">
    <tableColumn id="2" name="Entidad" dataDxfId="47"/>
    <tableColumn id="4" name="2013" dataDxfId="46"/>
    <tableColumn id="5" name="2014" dataDxfId="45"/>
    <tableColumn id="6" name="2015" dataDxfId="44"/>
    <tableColumn id="7" name="2016" dataDxfId="43"/>
    <tableColumn id="8" name="2017" dataDxfId="42"/>
    <tableColumn id="3" name="2018" dataDxfId="41"/>
    <tableColumn id="9" name="Variación_x000a_último año" dataDxfId="40">
      <calculatedColumnFormula>Tabla13538[[#This Row],[2018]]/Tabla13538[[#This Row],[2017]]-1</calculatedColumnFormula>
    </tableColumn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id="7" name="Tabla153639" displayName="Tabla153639" ref="A8:B15" totalsRowShown="0" headerRowDxfId="39" dataDxfId="38">
  <tableColumns count="2">
    <tableColumn id="1" name="Año" dataDxfId="37"/>
    <tableColumn id="2" name="Valor" dataDxfId="36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id="2" name="Tabla12" displayName="Tabla12" ref="A17:H51" totalsRowShown="0" headerRowDxfId="35" dataDxfId="33" headerRowBorderDxfId="34">
  <sortState ref="A13:H44">
    <sortCondition ref="A18:A49"/>
  </sortState>
  <tableColumns count="8">
    <tableColumn id="2" name="Entidad Federativa" dataDxfId="32"/>
    <tableColumn id="4" name="2013" dataDxfId="31"/>
    <tableColumn id="1" name="2014" dataDxfId="30"/>
    <tableColumn id="3" name="2015" dataDxfId="29"/>
    <tableColumn id="5" name="2016" dataDxfId="28"/>
    <tableColumn id="6" name="2017" dataDxfId="27"/>
    <tableColumn id="7" name="2018" dataDxfId="26"/>
    <tableColumn id="8" name="Variación_x000a_último año (pp)" dataDxfId="25">
      <calculatedColumnFormula>Tabla12[[#This Row],[2018]]-Tabla12[[#This Row],[2017]]</calculatedColumnFormula>
    </tableColumn>
  </tableColumns>
  <tableStyleInfo name="TableStyleMedium18" showFirstColumn="0" showLastColumn="0" showRowStripes="1" showColumnStripes="0"/>
</table>
</file>

<file path=xl/tables/table6.xml><?xml version="1.0" encoding="utf-8"?>
<table xmlns="http://schemas.openxmlformats.org/spreadsheetml/2006/main" id="9" name="Tabla2310" displayName="Tabla2310" ref="A8:B15" totalsRowShown="0" headerRowDxfId="24" dataDxfId="22" headerRowBorderDxfId="23">
  <tableColumns count="2">
    <tableColumn id="1" name="Año" dataDxfId="21"/>
    <tableColumn id="2" name="Valor" dataDxfId="20"/>
  </tableColumns>
  <tableStyleInfo name="TableStyleMedium18" showFirstColumn="0" showLastColumn="0" showRowStripes="1" showColumnStripes="0"/>
</table>
</file>

<file path=xl/tables/table7.xml><?xml version="1.0" encoding="utf-8"?>
<table xmlns="http://schemas.openxmlformats.org/spreadsheetml/2006/main" id="8" name="Tabla129" displayName="Tabla129" ref="A13:D49" totalsRowShown="0" headerRowDxfId="19" dataDxfId="17" headerRowBorderDxfId="18">
  <sortState ref="A13:H44">
    <sortCondition ref="A18:A49"/>
  </sortState>
  <tableColumns count="4">
    <tableColumn id="2" name="Entidad" dataDxfId="16"/>
    <tableColumn id="4" name="2017" dataDxfId="15"/>
    <tableColumn id="1" name="2018" dataDxfId="14"/>
    <tableColumn id="3" name="Variación_x000a_último año" dataDxfId="13">
      <calculatedColumnFormula>Tabla129[[#This Row],[2018]]/Tabla129[[#This Row],[2017]]-1</calculatedColumnFormula>
    </tableColumn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id="1" name="Tabla232" displayName="Tabla232" ref="A8:B11" totalsRowShown="0" headerRowDxfId="12" dataDxfId="10" headerRowBorderDxfId="11">
  <tableColumns count="2">
    <tableColumn id="1" name="Año" dataDxfId="9"/>
    <tableColumn id="2" name="Valor" dataDxfId="8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view="pageBreakPreview" zoomScaleNormal="100" zoomScaleSheetLayoutView="100" workbookViewId="0">
      <selection activeCell="A7" sqref="A7:A43"/>
    </sheetView>
  </sheetViews>
  <sheetFormatPr baseColWidth="10" defaultRowHeight="15" x14ac:dyDescent="0.25"/>
  <cols>
    <col min="1" max="1" width="105.7109375" customWidth="1"/>
  </cols>
  <sheetData>
    <row r="1" spans="1:2" x14ac:dyDescent="0.25">
      <c r="A1" s="87"/>
    </row>
    <row r="2" spans="1:2" x14ac:dyDescent="0.25">
      <c r="A2" s="87"/>
    </row>
    <row r="3" spans="1:2" x14ac:dyDescent="0.25">
      <c r="A3" s="87"/>
    </row>
    <row r="4" spans="1:2" ht="9" customHeight="1" x14ac:dyDescent="0.25">
      <c r="A4" s="87"/>
    </row>
    <row r="5" spans="1:2" x14ac:dyDescent="0.25">
      <c r="A5" s="94" t="s">
        <v>43</v>
      </c>
    </row>
    <row r="6" spans="1:2" x14ac:dyDescent="0.25">
      <c r="A6" s="95" t="s">
        <v>44</v>
      </c>
    </row>
    <row r="7" spans="1:2" ht="45" x14ac:dyDescent="0.25">
      <c r="A7" s="96" t="s">
        <v>51</v>
      </c>
    </row>
    <row r="8" spans="1:2" x14ac:dyDescent="0.25">
      <c r="A8" s="97"/>
    </row>
    <row r="9" spans="1:2" x14ac:dyDescent="0.25">
      <c r="A9" s="98" t="s">
        <v>45</v>
      </c>
    </row>
    <row r="10" spans="1:2" x14ac:dyDescent="0.25">
      <c r="A10" s="98"/>
    </row>
    <row r="11" spans="1:2" ht="75" x14ac:dyDescent="0.25">
      <c r="A11" s="97" t="s">
        <v>52</v>
      </c>
    </row>
    <row r="12" spans="1:2" x14ac:dyDescent="0.25">
      <c r="A12" s="98"/>
    </row>
    <row r="13" spans="1:2" x14ac:dyDescent="0.25">
      <c r="A13" s="98" t="s">
        <v>39</v>
      </c>
    </row>
    <row r="14" spans="1:2" x14ac:dyDescent="0.25">
      <c r="A14" s="98"/>
      <c r="B14" s="99"/>
    </row>
    <row r="15" spans="1:2" ht="30" x14ac:dyDescent="0.25">
      <c r="A15" s="98" t="s">
        <v>53</v>
      </c>
    </row>
    <row r="16" spans="1:2" x14ac:dyDescent="0.25">
      <c r="A16" s="97"/>
    </row>
    <row r="17" spans="1:2" ht="90" x14ac:dyDescent="0.25">
      <c r="A17" s="98" t="s">
        <v>54</v>
      </c>
    </row>
    <row r="18" spans="1:2" x14ac:dyDescent="0.25">
      <c r="A18" s="98"/>
    </row>
    <row r="19" spans="1:2" x14ac:dyDescent="0.25">
      <c r="A19" s="97" t="s">
        <v>46</v>
      </c>
    </row>
    <row r="20" spans="1:2" x14ac:dyDescent="0.25">
      <c r="A20" s="98"/>
      <c r="B20" s="101"/>
    </row>
    <row r="21" spans="1:2" ht="30" x14ac:dyDescent="0.25">
      <c r="A21" s="98" t="s">
        <v>55</v>
      </c>
    </row>
    <row r="22" spans="1:2" x14ac:dyDescent="0.25">
      <c r="A22" s="100"/>
    </row>
    <row r="23" spans="1:2" x14ac:dyDescent="0.25">
      <c r="A23" s="97" t="s">
        <v>47</v>
      </c>
    </row>
    <row r="24" spans="1:2" x14ac:dyDescent="0.25">
      <c r="A24" s="98"/>
    </row>
    <row r="25" spans="1:2" ht="90" x14ac:dyDescent="0.25">
      <c r="A25" s="98" t="s">
        <v>56</v>
      </c>
    </row>
    <row r="26" spans="1:2" x14ac:dyDescent="0.25">
      <c r="A26" s="97"/>
    </row>
    <row r="27" spans="1:2" x14ac:dyDescent="0.25">
      <c r="A27" s="98" t="s">
        <v>48</v>
      </c>
    </row>
    <row r="28" spans="1:2" x14ac:dyDescent="0.25">
      <c r="A28" s="98"/>
    </row>
    <row r="29" spans="1:2" ht="30" x14ac:dyDescent="0.25">
      <c r="A29" s="97" t="s">
        <v>57</v>
      </c>
    </row>
    <row r="30" spans="1:2" ht="108" customHeight="1" x14ac:dyDescent="0.25">
      <c r="A30" s="98"/>
    </row>
    <row r="31" spans="1:2" x14ac:dyDescent="0.25">
      <c r="A31" s="98" t="s">
        <v>49</v>
      </c>
    </row>
    <row r="32" spans="1:2" x14ac:dyDescent="0.25">
      <c r="A32" s="97"/>
    </row>
    <row r="33" spans="1:1" ht="30" x14ac:dyDescent="0.25">
      <c r="A33" s="98" t="s">
        <v>58</v>
      </c>
    </row>
    <row r="35" spans="1:1" x14ac:dyDescent="0.25">
      <c r="A35" s="98" t="s">
        <v>50</v>
      </c>
    </row>
    <row r="37" spans="1:1" x14ac:dyDescent="0.25">
      <c r="A37" t="s">
        <v>59</v>
      </c>
    </row>
    <row r="39" spans="1:1" x14ac:dyDescent="0.25">
      <c r="A39" t="s">
        <v>60</v>
      </c>
    </row>
    <row r="41" spans="1:1" x14ac:dyDescent="0.25">
      <c r="A41" t="s">
        <v>40</v>
      </c>
    </row>
    <row r="43" spans="1:1" x14ac:dyDescent="0.25">
      <c r="A43" t="s">
        <v>61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zoomScaleNormal="100" zoomScaleSheetLayoutView="80" workbookViewId="0">
      <selection activeCell="O12" sqref="O12:Q15"/>
    </sheetView>
  </sheetViews>
  <sheetFormatPr baseColWidth="10" defaultRowHeight="15" x14ac:dyDescent="0.2"/>
  <cols>
    <col min="1" max="1" width="15" style="23" customWidth="1"/>
    <col min="2" max="7" width="9.7109375" style="23" customWidth="1"/>
    <col min="8" max="8" width="1" style="23" customWidth="1"/>
    <col min="9" max="10" width="9.7109375" style="23" customWidth="1"/>
    <col min="11" max="11" width="4" style="23" customWidth="1"/>
    <col min="12" max="16" width="13" style="23" customWidth="1"/>
    <col min="17" max="17" width="10.28515625" style="23" customWidth="1"/>
    <col min="18" max="16384" width="11.42578125" style="23"/>
  </cols>
  <sheetData>
    <row r="1" spans="1:17" s="87" customFormat="1" ht="21" customHeight="1" x14ac:dyDescent="0.15">
      <c r="C1" s="89"/>
      <c r="D1" s="89"/>
      <c r="E1" s="89"/>
      <c r="F1" s="89"/>
      <c r="G1" s="89"/>
      <c r="H1" s="89"/>
      <c r="I1" s="89"/>
      <c r="J1" s="89"/>
      <c r="K1" s="89"/>
    </row>
    <row r="2" spans="1:17" s="87" customFormat="1" ht="21" customHeight="1" x14ac:dyDescent="0.15">
      <c r="C2" s="89"/>
      <c r="D2" s="89"/>
      <c r="E2" s="89"/>
      <c r="F2" s="89"/>
      <c r="G2" s="89"/>
      <c r="H2" s="89"/>
      <c r="I2" s="89"/>
      <c r="J2" s="89"/>
      <c r="K2" s="89"/>
    </row>
    <row r="3" spans="1:17" s="87" customFormat="1" ht="21" customHeight="1" x14ac:dyDescent="0.15">
      <c r="C3" s="89"/>
      <c r="D3" s="89"/>
      <c r="E3" s="89"/>
      <c r="F3" s="89"/>
      <c r="G3" s="89"/>
      <c r="H3" s="89"/>
      <c r="I3" s="89"/>
      <c r="J3" s="89"/>
      <c r="K3" s="89"/>
    </row>
    <row r="4" spans="1:17" s="87" customFormat="1" ht="12.75" customHeight="1" x14ac:dyDescent="0.15">
      <c r="A4" s="91"/>
      <c r="B4" s="93"/>
      <c r="C4" s="93"/>
      <c r="D4" s="93"/>
      <c r="E4" s="93"/>
      <c r="F4" s="89"/>
      <c r="G4" s="89"/>
      <c r="H4" s="89"/>
      <c r="I4" s="89"/>
      <c r="J4" s="89"/>
      <c r="K4" s="89"/>
    </row>
    <row r="5" spans="1:17" s="87" customFormat="1" ht="12.75" customHeight="1" x14ac:dyDescent="0.15">
      <c r="A5" s="92"/>
      <c r="B5" s="93"/>
      <c r="C5" s="93"/>
      <c r="D5" s="93"/>
      <c r="E5" s="93"/>
      <c r="F5" s="89"/>
      <c r="G5" s="89"/>
      <c r="H5" s="89"/>
      <c r="I5" s="89"/>
      <c r="J5" s="89"/>
      <c r="K5" s="89"/>
    </row>
    <row r="6" spans="1:17" s="25" customFormat="1" ht="15" customHeight="1" x14ac:dyDescent="0.25">
      <c r="A6" s="65"/>
      <c r="C6" s="66"/>
      <c r="D6" s="66"/>
      <c r="E6" s="66"/>
      <c r="F6" s="66"/>
      <c r="G6" s="66"/>
      <c r="H6" s="66"/>
      <c r="I6" s="66"/>
      <c r="J6" s="66"/>
      <c r="K6" s="26"/>
      <c r="L6" s="26"/>
    </row>
    <row r="7" spans="1:17" ht="21.95" customHeight="1" x14ac:dyDescent="0.2">
      <c r="A7" s="269" t="s">
        <v>11</v>
      </c>
      <c r="B7" s="269"/>
      <c r="C7" s="269"/>
      <c r="D7" s="269"/>
      <c r="E7" s="269"/>
      <c r="F7" s="269"/>
      <c r="G7" s="269"/>
      <c r="H7" s="269"/>
      <c r="I7" s="269"/>
      <c r="J7" s="269"/>
      <c r="K7" s="57"/>
      <c r="L7" s="57"/>
      <c r="M7" s="57"/>
      <c r="N7" s="57"/>
      <c r="O7" s="57"/>
      <c r="P7" s="57"/>
      <c r="Q7" s="57"/>
    </row>
    <row r="8" spans="1:17" ht="15" customHeight="1" x14ac:dyDescent="0.2">
      <c r="A8" s="270" t="s">
        <v>34</v>
      </c>
      <c r="B8" s="270"/>
      <c r="C8" s="270"/>
      <c r="D8" s="270"/>
      <c r="E8" s="270"/>
      <c r="F8" s="270"/>
      <c r="G8" s="270"/>
      <c r="H8" s="270"/>
      <c r="I8" s="270"/>
      <c r="J8" s="270"/>
      <c r="K8" s="22"/>
      <c r="L8" s="22"/>
      <c r="M8" s="57"/>
      <c r="N8" s="57"/>
      <c r="O8" s="57"/>
      <c r="P8" s="57"/>
      <c r="Q8" s="57"/>
    </row>
    <row r="9" spans="1:17" ht="15" customHeight="1" x14ac:dyDescent="0.2">
      <c r="A9" s="67"/>
      <c r="B9" s="67"/>
      <c r="C9" s="67"/>
      <c r="D9" s="67"/>
      <c r="E9" s="67"/>
      <c r="F9" s="67"/>
      <c r="G9" s="67"/>
      <c r="H9" s="67"/>
      <c r="I9" s="69"/>
      <c r="J9" s="67"/>
      <c r="L9" s="24"/>
      <c r="P9" s="42"/>
      <c r="Q9" s="42"/>
    </row>
    <row r="10" spans="1:17" s="25" customFormat="1" ht="24.95" customHeight="1" x14ac:dyDescent="0.25">
      <c r="A10" s="68"/>
      <c r="B10" s="274" t="s">
        <v>41</v>
      </c>
      <c r="C10" s="274"/>
      <c r="D10" s="274"/>
      <c r="E10" s="274"/>
      <c r="F10" s="274"/>
      <c r="G10" s="274"/>
      <c r="H10" s="78"/>
      <c r="I10" s="78"/>
      <c r="J10" s="78"/>
      <c r="L10" s="26"/>
      <c r="O10" s="42"/>
      <c r="P10" s="42"/>
      <c r="Q10" s="42"/>
    </row>
    <row r="11" spans="1:17" s="25" customFormat="1" ht="24.95" customHeight="1" x14ac:dyDescent="0.25">
      <c r="A11" s="68"/>
      <c r="B11" s="281">
        <v>2013</v>
      </c>
      <c r="C11" s="281">
        <v>2014</v>
      </c>
      <c r="D11" s="281">
        <v>2015</v>
      </c>
      <c r="E11" s="281">
        <v>2016</v>
      </c>
      <c r="F11" s="281">
        <v>2017</v>
      </c>
      <c r="G11" s="281">
        <v>2018</v>
      </c>
      <c r="H11" s="72"/>
      <c r="I11" s="271" t="s">
        <v>62</v>
      </c>
      <c r="J11" s="271"/>
      <c r="L11" s="26"/>
      <c r="O11" s="42"/>
      <c r="P11" s="42"/>
      <c r="Q11" s="42"/>
    </row>
    <row r="12" spans="1:17" s="25" customFormat="1" ht="24.95" customHeight="1" x14ac:dyDescent="0.25">
      <c r="A12" s="69"/>
      <c r="B12" s="282"/>
      <c r="C12" s="282"/>
      <c r="D12" s="282"/>
      <c r="E12" s="282"/>
      <c r="F12" s="282"/>
      <c r="G12" s="282"/>
      <c r="H12" s="72"/>
      <c r="I12" s="162" t="s">
        <v>0</v>
      </c>
      <c r="J12" s="162" t="s">
        <v>1</v>
      </c>
      <c r="L12" s="26"/>
      <c r="O12" s="286"/>
      <c r="P12" s="286"/>
      <c r="Q12" s="286"/>
    </row>
    <row r="13" spans="1:17" s="25" customFormat="1" ht="90" customHeight="1" x14ac:dyDescent="0.25">
      <c r="A13" s="82" t="s">
        <v>12</v>
      </c>
      <c r="B13" s="75">
        <v>272702.82199999999</v>
      </c>
      <c r="C13" s="75">
        <v>293113.7</v>
      </c>
      <c r="D13" s="75">
        <v>380021.59999999992</v>
      </c>
      <c r="E13" s="75">
        <v>361385.30000000005</v>
      </c>
      <c r="F13" s="75">
        <v>340334.69999999995</v>
      </c>
      <c r="G13" s="75">
        <v>340765.00000000006</v>
      </c>
      <c r="H13" s="76"/>
      <c r="I13" s="79">
        <f>G13-F13</f>
        <v>430.30000000010477</v>
      </c>
      <c r="J13" s="80">
        <f>G13/F13-1</f>
        <v>1.2643436005794761E-3</v>
      </c>
      <c r="L13" s="26"/>
      <c r="O13" s="286"/>
      <c r="P13" s="286"/>
      <c r="Q13" s="286"/>
    </row>
    <row r="14" spans="1:17" s="25" customFormat="1" ht="90" customHeight="1" x14ac:dyDescent="0.25">
      <c r="A14" s="82" t="s">
        <v>13</v>
      </c>
      <c r="B14" s="75">
        <v>289428.73300000001</v>
      </c>
      <c r="C14" s="75">
        <v>314864.8</v>
      </c>
      <c r="D14" s="75">
        <v>378700.29999999993</v>
      </c>
      <c r="E14" s="75">
        <v>367600.70000000007</v>
      </c>
      <c r="F14" s="75">
        <v>341839.19999999995</v>
      </c>
      <c r="G14" s="75">
        <v>344938.7</v>
      </c>
      <c r="H14" s="76"/>
      <c r="I14" s="79">
        <f>G14-F14</f>
        <v>3099.5000000000582</v>
      </c>
      <c r="J14" s="80">
        <f>G14/F14-1</f>
        <v>9.0671286382604244E-3</v>
      </c>
      <c r="K14" s="27"/>
      <c r="L14" s="26"/>
      <c r="O14" s="286"/>
      <c r="P14" s="286"/>
      <c r="Q14" s="286"/>
    </row>
    <row r="15" spans="1:17" s="25" customFormat="1" ht="90" customHeight="1" x14ac:dyDescent="0.25">
      <c r="A15" s="163" t="s">
        <v>14</v>
      </c>
      <c r="B15" s="164">
        <f t="shared" ref="B15:G15" si="0">IF(B14=0,0,(B13/B14)*100)</f>
        <v>94.221060629802764</v>
      </c>
      <c r="C15" s="164">
        <f t="shared" si="0"/>
        <v>93.091923898765444</v>
      </c>
      <c r="D15" s="164">
        <f t="shared" si="0"/>
        <v>100.34890386936584</v>
      </c>
      <c r="E15" s="164">
        <f t="shared" si="0"/>
        <v>98.309197996630587</v>
      </c>
      <c r="F15" s="164">
        <f t="shared" si="0"/>
        <v>99.559880786053796</v>
      </c>
      <c r="G15" s="164">
        <f t="shared" si="0"/>
        <v>98.790016892856627</v>
      </c>
      <c r="H15" s="77"/>
      <c r="I15" s="278">
        <f>G15-F15</f>
        <v>-0.76986389319716864</v>
      </c>
      <c r="J15" s="278"/>
      <c r="K15" s="29"/>
      <c r="L15" s="26"/>
      <c r="O15" s="286"/>
      <c r="P15" s="286"/>
      <c r="Q15" s="286"/>
    </row>
    <row r="16" spans="1:17" s="25" customFormat="1" ht="9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29"/>
      <c r="L16" s="29"/>
      <c r="M16" s="29"/>
      <c r="O16" s="43"/>
      <c r="P16" s="43"/>
      <c r="Q16" s="43"/>
    </row>
    <row r="17" spans="1:36" ht="15" customHeight="1" x14ac:dyDescent="0.2">
      <c r="A17" s="38"/>
      <c r="B17" s="39"/>
      <c r="C17" s="40"/>
      <c r="D17" s="40"/>
      <c r="E17" s="39"/>
      <c r="F17" s="39"/>
      <c r="G17" s="39"/>
      <c r="H17" s="39"/>
      <c r="I17" s="41"/>
      <c r="J17" s="41"/>
      <c r="O17" s="286"/>
      <c r="P17" s="286"/>
      <c r="Q17" s="286"/>
    </row>
    <row r="18" spans="1:36" ht="15" customHeight="1" x14ac:dyDescent="0.2">
      <c r="A18" s="38"/>
      <c r="B18" s="39"/>
      <c r="C18" s="40"/>
      <c r="D18" s="40"/>
      <c r="E18" s="39"/>
      <c r="F18" s="39"/>
      <c r="G18" s="39"/>
      <c r="H18" s="39"/>
      <c r="I18" s="41"/>
      <c r="J18" s="41"/>
      <c r="O18" s="43"/>
      <c r="P18" s="43"/>
      <c r="Q18" s="43"/>
    </row>
    <row r="19" spans="1:36" ht="15" customHeight="1" x14ac:dyDescent="0.2"/>
    <row r="20" spans="1:36" ht="15" customHeight="1" x14ac:dyDescent="0.2">
      <c r="O20" s="286"/>
      <c r="P20" s="286"/>
      <c r="Q20" s="286"/>
    </row>
    <row r="21" spans="1:36" ht="15" customHeight="1" x14ac:dyDescent="0.2">
      <c r="O21" s="286"/>
      <c r="P21" s="286"/>
      <c r="Q21" s="286"/>
    </row>
    <row r="22" spans="1:36" ht="15" customHeight="1" x14ac:dyDescent="0.2">
      <c r="E22" s="26"/>
      <c r="F22" s="26"/>
      <c r="G22" s="26"/>
      <c r="H22" s="26"/>
      <c r="I22" s="26"/>
      <c r="J22" s="26"/>
      <c r="K22" s="50"/>
      <c r="L22" s="26"/>
      <c r="M22" s="26"/>
      <c r="N22" s="26"/>
      <c r="O22" s="286"/>
      <c r="P22" s="286"/>
      <c r="Q22" s="286"/>
      <c r="AG22" s="287"/>
      <c r="AH22" s="288"/>
      <c r="AI22" s="58"/>
      <c r="AJ22" s="59"/>
    </row>
    <row r="23" spans="1:36" ht="15" customHeight="1" x14ac:dyDescent="0.2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86"/>
      <c r="P23" s="286"/>
      <c r="Q23" s="286"/>
      <c r="R23" s="26"/>
      <c r="AG23" s="287"/>
      <c r="AH23" s="289"/>
      <c r="AI23" s="58"/>
      <c r="AJ23" s="59"/>
    </row>
    <row r="24" spans="1:36" ht="15" customHeight="1" x14ac:dyDescent="0.2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86"/>
      <c r="P24" s="286"/>
      <c r="Q24" s="286"/>
      <c r="R24" s="26"/>
      <c r="AG24" s="287"/>
      <c r="AH24" s="289"/>
      <c r="AI24" s="58"/>
      <c r="AJ24" s="59"/>
    </row>
    <row r="25" spans="1:36" ht="15" customHeight="1" x14ac:dyDescent="0.2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AG25" s="287"/>
      <c r="AH25" s="290"/>
      <c r="AI25" s="58"/>
      <c r="AJ25" s="60"/>
    </row>
    <row r="26" spans="1:36" ht="15" customHeight="1" x14ac:dyDescent="0.2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AG26" s="287"/>
      <c r="AH26" s="61"/>
      <c r="AI26" s="58"/>
      <c r="AJ26" s="59"/>
    </row>
    <row r="27" spans="1:36" ht="15" customHeight="1" x14ac:dyDescent="0.2"/>
    <row r="28" spans="1:36" ht="15" customHeight="1" x14ac:dyDescent="0.2"/>
    <row r="29" spans="1:36" ht="15" customHeight="1" x14ac:dyDescent="0.2"/>
    <row r="30" spans="1:36" ht="15" customHeight="1" x14ac:dyDescent="0.2"/>
    <row r="31" spans="1:36" ht="15" customHeight="1" x14ac:dyDescent="0.2"/>
    <row r="32" spans="1:36" ht="15" customHeight="1" x14ac:dyDescent="0.2"/>
    <row r="33" spans="1:1" ht="15" customHeight="1" x14ac:dyDescent="0.2"/>
    <row r="34" spans="1:1" x14ac:dyDescent="0.2">
      <c r="A34" s="23" t="s">
        <v>135</v>
      </c>
    </row>
  </sheetData>
  <mergeCells count="16">
    <mergeCell ref="O17:Q17"/>
    <mergeCell ref="O20:Q24"/>
    <mergeCell ref="AG22:AG26"/>
    <mergeCell ref="AH22:AH25"/>
    <mergeCell ref="O12:Q15"/>
    <mergeCell ref="I15:J15"/>
    <mergeCell ref="A7:J7"/>
    <mergeCell ref="A8:J8"/>
    <mergeCell ref="B11:B12"/>
    <mergeCell ref="C11:C12"/>
    <mergeCell ref="D11:D12"/>
    <mergeCell ref="E11:E12"/>
    <mergeCell ref="I11:J11"/>
    <mergeCell ref="F11:F12"/>
    <mergeCell ref="G11:G12"/>
    <mergeCell ref="B10:G10"/>
  </mergeCells>
  <conditionalFormatting sqref="I13:I15 J13:J14">
    <cfRule type="cellIs" dxfId="4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9"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7"/>
  <sheetViews>
    <sheetView showGridLines="0" topLeftCell="A4" zoomScaleNormal="100" zoomScaleSheetLayoutView="80" workbookViewId="0">
      <selection activeCell="N19" sqref="M19:N20"/>
    </sheetView>
  </sheetViews>
  <sheetFormatPr baseColWidth="10" defaultRowHeight="12.75" x14ac:dyDescent="0.2"/>
  <cols>
    <col min="1" max="1" width="15" style="8" customWidth="1"/>
    <col min="2" max="7" width="9.7109375" style="8" customWidth="1"/>
    <col min="8" max="8" width="1" style="8" customWidth="1"/>
    <col min="9" max="10" width="9.5703125" style="8" customWidth="1"/>
    <col min="11" max="16" width="13" style="8" customWidth="1"/>
    <col min="17" max="17" width="10.28515625" style="8" customWidth="1"/>
    <col min="18" max="16384" width="11.42578125" style="8"/>
  </cols>
  <sheetData>
    <row r="1" spans="1:17" s="87" customFormat="1" ht="21" customHeight="1" x14ac:dyDescent="0.15">
      <c r="C1" s="89"/>
      <c r="D1" s="89"/>
      <c r="E1" s="89"/>
      <c r="F1" s="89"/>
      <c r="G1" s="89"/>
      <c r="H1" s="89"/>
      <c r="I1" s="89"/>
      <c r="J1" s="89"/>
      <c r="K1" s="89"/>
    </row>
    <row r="2" spans="1:17" s="87" customFormat="1" ht="21" customHeight="1" x14ac:dyDescent="0.15">
      <c r="C2" s="89"/>
      <c r="D2" s="89"/>
      <c r="E2" s="89"/>
      <c r="F2" s="89"/>
      <c r="G2" s="89"/>
      <c r="H2" s="89"/>
      <c r="I2" s="89"/>
      <c r="J2" s="89"/>
      <c r="K2" s="89"/>
    </row>
    <row r="3" spans="1:17" s="87" customFormat="1" ht="21" customHeight="1" x14ac:dyDescent="0.15">
      <c r="C3" s="89"/>
      <c r="D3" s="89"/>
      <c r="E3" s="89"/>
      <c r="F3" s="89"/>
      <c r="G3" s="89"/>
      <c r="H3" s="89"/>
      <c r="I3" s="89"/>
      <c r="J3" s="89"/>
      <c r="K3" s="89"/>
    </row>
    <row r="4" spans="1:17" s="87" customFormat="1" ht="12.75" customHeight="1" x14ac:dyDescent="0.15">
      <c r="A4" s="91"/>
      <c r="B4" s="93"/>
      <c r="C4" s="93"/>
      <c r="D4" s="93"/>
      <c r="E4" s="93"/>
      <c r="F4" s="89"/>
      <c r="G4" s="89"/>
      <c r="H4" s="89"/>
      <c r="I4" s="89"/>
      <c r="J4" s="89"/>
      <c r="K4" s="89"/>
    </row>
    <row r="5" spans="1:17" s="87" customFormat="1" ht="12.75" customHeight="1" x14ac:dyDescent="0.15">
      <c r="A5" s="92"/>
      <c r="B5" s="93"/>
      <c r="C5" s="93"/>
      <c r="D5" s="93"/>
      <c r="E5" s="93"/>
      <c r="F5" s="89"/>
      <c r="G5" s="89"/>
      <c r="H5" s="89"/>
      <c r="I5" s="89"/>
      <c r="J5" s="89"/>
      <c r="K5" s="89"/>
    </row>
    <row r="6" spans="1:17" s="5" customFormat="1" ht="15" customHeight="1" x14ac:dyDescent="0.25">
      <c r="A6" s="65"/>
      <c r="C6" s="73"/>
      <c r="D6" s="73"/>
      <c r="E6" s="73"/>
      <c r="F6" s="73"/>
      <c r="G6" s="73"/>
      <c r="H6" s="73"/>
      <c r="I6" s="73"/>
      <c r="J6" s="73"/>
      <c r="K6" s="74"/>
      <c r="L6" s="74"/>
    </row>
    <row r="7" spans="1:17" s="1" customFormat="1" ht="21.95" customHeight="1" x14ac:dyDescent="0.15">
      <c r="A7" s="269" t="s">
        <v>15</v>
      </c>
      <c r="B7" s="269"/>
      <c r="C7" s="269"/>
      <c r="D7" s="269"/>
      <c r="E7" s="269"/>
      <c r="F7" s="269"/>
      <c r="G7" s="269"/>
      <c r="H7" s="269"/>
      <c r="I7" s="269"/>
      <c r="J7" s="269"/>
      <c r="K7" s="19"/>
      <c r="L7" s="19"/>
      <c r="M7" s="3"/>
      <c r="N7" s="3"/>
      <c r="O7" s="3"/>
      <c r="P7" s="3"/>
      <c r="Q7" s="3"/>
    </row>
    <row r="8" spans="1:17" s="1" customFormat="1" ht="15" customHeight="1" x14ac:dyDescent="0.15">
      <c r="A8" s="270" t="s">
        <v>34</v>
      </c>
      <c r="B8" s="270"/>
      <c r="C8" s="270"/>
      <c r="D8" s="270"/>
      <c r="E8" s="270"/>
      <c r="F8" s="270"/>
      <c r="G8" s="270"/>
      <c r="H8" s="270"/>
      <c r="I8" s="270"/>
      <c r="J8" s="270"/>
      <c r="K8" s="22"/>
      <c r="L8" s="22"/>
      <c r="M8" s="3"/>
      <c r="N8" s="3"/>
      <c r="O8" s="3"/>
      <c r="P8" s="3"/>
      <c r="Q8" s="3"/>
    </row>
    <row r="9" spans="1:17" s="1" customFormat="1" ht="1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23"/>
      <c r="L9" s="24"/>
      <c r="P9" s="17"/>
      <c r="Q9" s="17"/>
    </row>
    <row r="10" spans="1:17" s="5" customFormat="1" ht="24.95" customHeight="1" x14ac:dyDescent="0.25">
      <c r="A10" s="68"/>
      <c r="B10" s="274" t="s">
        <v>41</v>
      </c>
      <c r="C10" s="274"/>
      <c r="D10" s="274"/>
      <c r="E10" s="274"/>
      <c r="F10" s="274"/>
      <c r="G10" s="274"/>
      <c r="H10" s="78"/>
      <c r="I10" s="78"/>
      <c r="J10" s="78"/>
      <c r="K10" s="25"/>
      <c r="L10" s="26"/>
      <c r="O10" s="17"/>
      <c r="P10" s="17"/>
      <c r="Q10" s="17"/>
    </row>
    <row r="11" spans="1:17" s="5" customFormat="1" ht="24.95" customHeight="1" x14ac:dyDescent="0.25">
      <c r="A11" s="68"/>
      <c r="B11" s="281">
        <v>2013</v>
      </c>
      <c r="C11" s="281">
        <v>2014</v>
      </c>
      <c r="D11" s="281">
        <v>2015</v>
      </c>
      <c r="E11" s="281">
        <v>2016</v>
      </c>
      <c r="F11" s="281">
        <v>2017</v>
      </c>
      <c r="G11" s="281">
        <v>2018</v>
      </c>
      <c r="H11" s="72"/>
      <c r="I11" s="271" t="s">
        <v>62</v>
      </c>
      <c r="J11" s="271"/>
      <c r="K11" s="25"/>
      <c r="L11" s="26"/>
      <c r="O11" s="17"/>
      <c r="P11" s="17"/>
      <c r="Q11" s="17"/>
    </row>
    <row r="12" spans="1:17" s="6" customFormat="1" ht="24.95" customHeight="1" x14ac:dyDescent="0.25">
      <c r="A12" s="69"/>
      <c r="B12" s="282"/>
      <c r="C12" s="282"/>
      <c r="D12" s="282"/>
      <c r="E12" s="282"/>
      <c r="F12" s="282"/>
      <c r="G12" s="282"/>
      <c r="H12" s="72"/>
      <c r="I12" s="162" t="s">
        <v>0</v>
      </c>
      <c r="J12" s="162" t="s">
        <v>1</v>
      </c>
      <c r="K12" s="25"/>
      <c r="L12" s="26"/>
      <c r="M12" s="5"/>
      <c r="O12" s="279"/>
      <c r="P12" s="279"/>
      <c r="Q12" s="279"/>
    </row>
    <row r="13" spans="1:17" s="6" customFormat="1" ht="90" customHeight="1" x14ac:dyDescent="0.25">
      <c r="A13" s="82" t="s">
        <v>16</v>
      </c>
      <c r="B13" s="75">
        <v>0</v>
      </c>
      <c r="C13" s="75">
        <v>0</v>
      </c>
      <c r="D13" s="75">
        <v>0</v>
      </c>
      <c r="E13" s="75">
        <v>16031.3</v>
      </c>
      <c r="F13" s="75">
        <v>0</v>
      </c>
      <c r="G13" s="75">
        <v>0</v>
      </c>
      <c r="H13" s="76"/>
      <c r="I13" s="79">
        <f>G13-F13</f>
        <v>0</v>
      </c>
      <c r="J13" s="79">
        <f>IFERROR(0,(G13/F13-1))</f>
        <v>0</v>
      </c>
      <c r="K13" s="25"/>
      <c r="L13" s="26"/>
      <c r="M13" s="5"/>
      <c r="O13" s="279"/>
      <c r="P13" s="279"/>
      <c r="Q13" s="279"/>
    </row>
    <row r="14" spans="1:17" s="6" customFormat="1" ht="90" customHeight="1" x14ac:dyDescent="0.25">
      <c r="A14" s="82" t="s">
        <v>17</v>
      </c>
      <c r="B14" s="75">
        <v>0</v>
      </c>
      <c r="C14" s="75">
        <v>0</v>
      </c>
      <c r="D14" s="75">
        <v>0</v>
      </c>
      <c r="E14" s="75">
        <v>16031.3</v>
      </c>
      <c r="F14" s="75">
        <v>0</v>
      </c>
      <c r="G14" s="75">
        <v>0</v>
      </c>
      <c r="H14" s="76"/>
      <c r="I14" s="79">
        <f>G14-F14</f>
        <v>0</v>
      </c>
      <c r="J14" s="79">
        <f>IFERROR(0,(G14/F14-1))</f>
        <v>0</v>
      </c>
      <c r="K14" s="46"/>
      <c r="L14" s="26"/>
      <c r="M14" s="5"/>
      <c r="O14" s="279"/>
      <c r="P14" s="279"/>
      <c r="Q14" s="279"/>
    </row>
    <row r="15" spans="1:17" s="6" customFormat="1" ht="90" customHeight="1" x14ac:dyDescent="0.25">
      <c r="A15" s="163" t="s">
        <v>18</v>
      </c>
      <c r="B15" s="164">
        <v>99.550984445423424</v>
      </c>
      <c r="C15" s="164">
        <f>IF(C14=0,0,(C13/C14))*100</f>
        <v>0</v>
      </c>
      <c r="D15" s="164">
        <f>IF(D14=0,0,(D13/D14))*100</f>
        <v>0</v>
      </c>
      <c r="E15" s="164">
        <f>IF(E14=0,0,(E13/E14))*100</f>
        <v>100</v>
      </c>
      <c r="F15" s="164">
        <f>IF(F14=0,0,(F13/F14))*100</f>
        <v>0</v>
      </c>
      <c r="G15" s="164">
        <f>IF(G14=0,0,(G13/G14))*100</f>
        <v>0</v>
      </c>
      <c r="H15" s="77"/>
      <c r="I15" s="278">
        <f>G15-F15</f>
        <v>0</v>
      </c>
      <c r="J15" s="278"/>
      <c r="K15" s="29"/>
      <c r="L15" s="26"/>
      <c r="M15" s="5"/>
      <c r="O15" s="279"/>
      <c r="P15" s="279"/>
      <c r="Q15" s="279"/>
    </row>
    <row r="16" spans="1:17" ht="8.25" customHeight="1" x14ac:dyDescent="0.25">
      <c r="A16" s="30"/>
      <c r="B16" s="284"/>
      <c r="C16" s="284"/>
      <c r="D16" s="284"/>
      <c r="E16" s="284"/>
      <c r="F16" s="47"/>
      <c r="G16" s="47"/>
      <c r="H16" s="32"/>
      <c r="I16" s="33"/>
      <c r="J16" s="33"/>
      <c r="K16" s="34"/>
      <c r="L16" s="23"/>
      <c r="O16" s="279"/>
      <c r="P16" s="279"/>
      <c r="Q16" s="279"/>
    </row>
    <row r="17" spans="1:36" ht="15" customHeight="1" x14ac:dyDescent="0.25">
      <c r="A17" s="30"/>
      <c r="B17" s="32"/>
      <c r="C17" s="32"/>
      <c r="D17" s="32"/>
      <c r="E17" s="32"/>
      <c r="F17" s="47"/>
      <c r="G17" s="47"/>
      <c r="H17" s="32"/>
      <c r="I17" s="33"/>
      <c r="J17" s="33"/>
      <c r="K17" s="34"/>
      <c r="L17" s="23"/>
      <c r="O17" s="279"/>
      <c r="P17" s="279"/>
      <c r="Q17" s="279"/>
    </row>
    <row r="18" spans="1:36" ht="15" customHeight="1" x14ac:dyDescent="0.25">
      <c r="A18" s="35"/>
      <c r="B18" s="36"/>
      <c r="C18" s="36"/>
      <c r="D18" s="36"/>
      <c r="E18" s="36"/>
      <c r="F18" s="36"/>
      <c r="G18" s="36"/>
      <c r="H18" s="36"/>
      <c r="I18" s="33"/>
      <c r="J18" s="33"/>
      <c r="K18" s="37"/>
      <c r="L18" s="23"/>
      <c r="O18" s="279"/>
      <c r="P18" s="279"/>
      <c r="Q18" s="279"/>
    </row>
    <row r="19" spans="1:36" ht="15" customHeight="1" x14ac:dyDescent="0.2">
      <c r="A19" s="38"/>
      <c r="B19" s="39"/>
      <c r="C19" s="40"/>
      <c r="D19" s="40"/>
      <c r="E19" s="39"/>
      <c r="F19" s="39"/>
      <c r="G19" s="39"/>
      <c r="H19" s="39"/>
      <c r="I19" s="41"/>
      <c r="J19" s="41"/>
      <c r="K19" s="23"/>
      <c r="L19" s="23"/>
      <c r="O19" s="279"/>
      <c r="P19" s="279"/>
      <c r="Q19" s="279"/>
    </row>
    <row r="20" spans="1:36" ht="1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36" ht="1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O21" s="279"/>
      <c r="P21" s="279"/>
      <c r="Q21" s="279"/>
    </row>
    <row r="22" spans="1:36" ht="1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48"/>
      <c r="L22" s="23"/>
      <c r="O22" s="279"/>
      <c r="P22" s="279"/>
      <c r="Q22" s="279"/>
    </row>
    <row r="23" spans="1:36" ht="15" customHeight="1" x14ac:dyDescent="0.2">
      <c r="A23" s="23"/>
      <c r="B23" s="23"/>
      <c r="C23" s="23"/>
      <c r="D23" s="23"/>
      <c r="E23" s="26"/>
      <c r="F23" s="26"/>
      <c r="G23" s="26"/>
      <c r="H23" s="26"/>
      <c r="I23" s="26"/>
      <c r="J23" s="26"/>
      <c r="K23" s="49"/>
      <c r="L23" s="26"/>
      <c r="M23" s="9"/>
      <c r="N23" s="9"/>
      <c r="O23" s="279"/>
      <c r="P23" s="279"/>
      <c r="Q23" s="279"/>
      <c r="AG23" s="280"/>
      <c r="AH23" s="275"/>
      <c r="AI23" s="18"/>
      <c r="AJ23" s="11"/>
    </row>
    <row r="24" spans="1:36" ht="15" customHeight="1" x14ac:dyDescent="0.2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6"/>
      <c r="L24" s="26"/>
      <c r="M24" s="9"/>
      <c r="N24" s="9"/>
      <c r="O24" s="279"/>
      <c r="P24" s="279"/>
      <c r="Q24" s="279"/>
      <c r="R24" s="9"/>
      <c r="AG24" s="280"/>
      <c r="AH24" s="276"/>
      <c r="AI24" s="18"/>
      <c r="AJ24" s="11"/>
    </row>
    <row r="25" spans="1:36" ht="15" customHeight="1" x14ac:dyDescent="0.2">
      <c r="A25" s="23"/>
      <c r="B25" s="23"/>
      <c r="C25" s="23"/>
      <c r="D25" s="23"/>
      <c r="E25" s="26"/>
      <c r="F25" s="26"/>
      <c r="G25" s="26"/>
      <c r="H25" s="26"/>
      <c r="I25" s="26"/>
      <c r="J25" s="26"/>
      <c r="K25" s="26"/>
      <c r="L25" s="26"/>
      <c r="M25" s="9"/>
      <c r="N25" s="9"/>
      <c r="O25" s="279"/>
      <c r="P25" s="279"/>
      <c r="Q25" s="279"/>
      <c r="R25" s="9"/>
      <c r="AG25" s="280"/>
      <c r="AH25" s="276"/>
      <c r="AI25" s="18"/>
      <c r="AJ25" s="11"/>
    </row>
    <row r="26" spans="1:36" ht="15" customHeight="1" x14ac:dyDescent="0.2">
      <c r="A26" s="23"/>
      <c r="B26" s="23"/>
      <c r="C26" s="23"/>
      <c r="D26" s="23"/>
      <c r="E26" s="26"/>
      <c r="F26" s="26"/>
      <c r="G26" s="26"/>
      <c r="H26" s="26"/>
      <c r="I26" s="26"/>
      <c r="J26" s="26"/>
      <c r="K26" s="26"/>
      <c r="L26" s="26"/>
      <c r="M26" s="9"/>
      <c r="N26" s="9"/>
      <c r="O26" s="9"/>
      <c r="P26" s="9"/>
      <c r="Q26" s="9"/>
      <c r="R26" s="9"/>
      <c r="AG26" s="280"/>
      <c r="AH26" s="277"/>
      <c r="AI26" s="18"/>
      <c r="AJ26" s="12"/>
    </row>
    <row r="27" spans="1:36" ht="15" customHeight="1" x14ac:dyDescent="0.2">
      <c r="A27" s="23"/>
      <c r="B27" s="23"/>
      <c r="C27" s="23"/>
      <c r="D27" s="23"/>
      <c r="E27" s="26"/>
      <c r="F27" s="26"/>
      <c r="G27" s="26"/>
      <c r="H27" s="26"/>
      <c r="I27" s="26"/>
      <c r="J27" s="26"/>
      <c r="K27" s="49"/>
      <c r="L27" s="26"/>
      <c r="M27" s="9"/>
      <c r="N27" s="9"/>
      <c r="O27" s="9"/>
      <c r="P27" s="9"/>
      <c r="Q27" s="9"/>
      <c r="R27" s="9"/>
      <c r="AG27" s="280"/>
      <c r="AH27" s="275"/>
      <c r="AI27" s="18"/>
      <c r="AJ27" s="11"/>
    </row>
    <row r="28" spans="1:36" ht="1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37"/>
      <c r="L28" s="23"/>
      <c r="O28" s="9"/>
      <c r="P28" s="9"/>
      <c r="Q28" s="9"/>
      <c r="R28" s="9"/>
      <c r="AG28" s="280"/>
      <c r="AH28" s="276"/>
      <c r="AI28" s="18"/>
      <c r="AJ28" s="12"/>
    </row>
    <row r="29" spans="1:36" ht="1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O29" s="9"/>
      <c r="P29" s="9"/>
      <c r="Q29" s="9"/>
      <c r="R29" s="9"/>
      <c r="AG29" s="280"/>
      <c r="AH29" s="276"/>
      <c r="AI29" s="18"/>
      <c r="AJ29" s="11"/>
    </row>
    <row r="30" spans="1:36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AG30" s="280"/>
      <c r="AH30" s="15"/>
      <c r="AI30" s="18"/>
      <c r="AJ30" s="11"/>
    </row>
    <row r="31" spans="1:36" ht="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AG31" s="280"/>
      <c r="AH31" s="16"/>
      <c r="AI31" s="18"/>
      <c r="AJ31" s="11"/>
    </row>
    <row r="32" spans="1:36" ht="1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38.25" customHeight="1" x14ac:dyDescent="0.2">
      <c r="A34" s="23" t="s">
        <v>135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 t="s">
        <v>28</v>
      </c>
    </row>
    <row r="35" spans="1:12" ht="48.7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23.2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23.2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8.2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" hidden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5" hidden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 hidden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" hidden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" hidden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1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1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1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1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1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t="1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t="1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1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1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ht="1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</sheetData>
  <mergeCells count="18">
    <mergeCell ref="AH23:AH26"/>
    <mergeCell ref="AH27:AH29"/>
    <mergeCell ref="O12:Q15"/>
    <mergeCell ref="I15:J15"/>
    <mergeCell ref="B16:E16"/>
    <mergeCell ref="O16:Q19"/>
    <mergeCell ref="O21:Q25"/>
    <mergeCell ref="AG23:AG31"/>
    <mergeCell ref="F11:F12"/>
    <mergeCell ref="A7:J7"/>
    <mergeCell ref="A8:J8"/>
    <mergeCell ref="B11:B12"/>
    <mergeCell ref="C11:C12"/>
    <mergeCell ref="D11:D12"/>
    <mergeCell ref="E11:E12"/>
    <mergeCell ref="I11:J11"/>
    <mergeCell ref="G11:G12"/>
    <mergeCell ref="B10:G10"/>
  </mergeCells>
  <conditionalFormatting sqref="I13:I15 J13:J14">
    <cfRule type="cellIs" dxfId="3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9" orientation="portrait" r:id="rId1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8"/>
  <sheetViews>
    <sheetView showGridLines="0" zoomScaleNormal="100" zoomScaleSheetLayoutView="80" workbookViewId="0">
      <selection activeCell="L11" sqref="L11:M15"/>
    </sheetView>
  </sheetViews>
  <sheetFormatPr baseColWidth="10" defaultRowHeight="12.75" x14ac:dyDescent="0.2"/>
  <cols>
    <col min="1" max="1" width="15" style="8" customWidth="1"/>
    <col min="2" max="7" width="9.7109375" style="8" customWidth="1"/>
    <col min="8" max="8" width="1" style="8" customWidth="1"/>
    <col min="9" max="10" width="9.7109375" style="8" customWidth="1"/>
    <col min="11" max="16" width="13" style="8" customWidth="1"/>
    <col min="17" max="17" width="10.28515625" style="8" customWidth="1"/>
    <col min="18" max="16384" width="11.42578125" style="8"/>
  </cols>
  <sheetData>
    <row r="1" spans="1:17" s="87" customFormat="1" ht="21" customHeight="1" x14ac:dyDescent="0.15">
      <c r="C1" s="89"/>
      <c r="D1" s="89"/>
      <c r="E1" s="89"/>
      <c r="F1" s="89"/>
      <c r="G1" s="89"/>
      <c r="H1" s="89"/>
      <c r="I1" s="89"/>
      <c r="J1" s="89"/>
      <c r="K1" s="89"/>
    </row>
    <row r="2" spans="1:17" s="87" customFormat="1" ht="21" customHeight="1" x14ac:dyDescent="0.15">
      <c r="C2" s="89"/>
      <c r="D2" s="89"/>
      <c r="E2" s="89"/>
      <c r="F2" s="89"/>
      <c r="G2" s="89"/>
      <c r="H2" s="89"/>
      <c r="I2" s="89"/>
      <c r="J2" s="89"/>
      <c r="K2" s="89"/>
    </row>
    <row r="3" spans="1:17" s="87" customFormat="1" ht="21" customHeight="1" x14ac:dyDescent="0.15">
      <c r="C3" s="89"/>
      <c r="D3" s="89"/>
      <c r="E3" s="89"/>
      <c r="F3" s="89"/>
      <c r="G3" s="89"/>
      <c r="H3" s="89"/>
      <c r="I3" s="89"/>
      <c r="J3" s="89"/>
      <c r="K3" s="89"/>
    </row>
    <row r="4" spans="1:17" s="87" customFormat="1" ht="12.75" customHeight="1" x14ac:dyDescent="0.15">
      <c r="A4" s="91"/>
      <c r="B4" s="93"/>
      <c r="C4" s="93"/>
      <c r="D4" s="93"/>
      <c r="E4" s="93"/>
      <c r="F4" s="89"/>
      <c r="G4" s="89"/>
      <c r="H4" s="89"/>
      <c r="I4" s="89"/>
      <c r="J4" s="89"/>
      <c r="K4" s="89"/>
    </row>
    <row r="5" spans="1:17" s="87" customFormat="1" ht="12.75" customHeight="1" x14ac:dyDescent="0.15">
      <c r="A5" s="92"/>
      <c r="B5" s="93"/>
      <c r="C5" s="93"/>
      <c r="D5" s="93"/>
      <c r="E5" s="93"/>
      <c r="F5" s="89"/>
      <c r="G5" s="89"/>
      <c r="H5" s="89"/>
      <c r="I5" s="89"/>
      <c r="J5" s="89"/>
      <c r="K5" s="89"/>
    </row>
    <row r="6" spans="1:17" s="5" customFormat="1" ht="15" customHeight="1" x14ac:dyDescent="0.25">
      <c r="A6" s="65"/>
      <c r="C6" s="73"/>
      <c r="D6" s="73"/>
      <c r="E6" s="73"/>
      <c r="F6" s="73"/>
      <c r="G6" s="73"/>
      <c r="H6" s="73"/>
      <c r="I6" s="73"/>
      <c r="J6" s="73"/>
      <c r="K6" s="74"/>
      <c r="L6" s="74"/>
    </row>
    <row r="7" spans="1:17" s="1" customFormat="1" ht="21.95" customHeight="1" x14ac:dyDescent="0.15">
      <c r="A7" s="269" t="s">
        <v>19</v>
      </c>
      <c r="B7" s="269"/>
      <c r="C7" s="269"/>
      <c r="D7" s="269"/>
      <c r="E7" s="269"/>
      <c r="F7" s="269"/>
      <c r="G7" s="269"/>
      <c r="H7" s="269"/>
      <c r="I7" s="269"/>
      <c r="J7" s="269"/>
      <c r="K7" s="19"/>
      <c r="L7" s="19"/>
      <c r="M7" s="3"/>
      <c r="N7" s="3"/>
      <c r="O7" s="3"/>
      <c r="P7" s="3"/>
      <c r="Q7" s="3"/>
    </row>
    <row r="8" spans="1:17" s="1" customFormat="1" ht="15" customHeight="1" x14ac:dyDescent="0.15">
      <c r="A8" s="270" t="s">
        <v>34</v>
      </c>
      <c r="B8" s="270"/>
      <c r="C8" s="270"/>
      <c r="D8" s="270"/>
      <c r="E8" s="270"/>
      <c r="F8" s="270"/>
      <c r="G8" s="270"/>
      <c r="H8" s="270"/>
      <c r="I8" s="270"/>
      <c r="J8" s="270"/>
      <c r="K8" s="22"/>
      <c r="L8" s="22"/>
      <c r="M8" s="3"/>
      <c r="N8" s="3"/>
      <c r="O8" s="3"/>
      <c r="P8" s="3"/>
      <c r="Q8" s="3"/>
    </row>
    <row r="9" spans="1:17" s="1" customFormat="1" ht="1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23"/>
      <c r="L9" s="24"/>
      <c r="P9" s="17"/>
      <c r="Q9" s="17"/>
    </row>
    <row r="10" spans="1:17" s="5" customFormat="1" ht="24.95" customHeight="1" x14ac:dyDescent="0.25">
      <c r="A10" s="68"/>
      <c r="B10" s="274" t="s">
        <v>41</v>
      </c>
      <c r="C10" s="274"/>
      <c r="D10" s="274"/>
      <c r="E10" s="274"/>
      <c r="F10" s="274"/>
      <c r="G10" s="274"/>
      <c r="H10" s="78"/>
      <c r="I10" s="78"/>
      <c r="J10" s="78"/>
      <c r="K10" s="25"/>
      <c r="L10" s="26"/>
      <c r="O10" s="17"/>
      <c r="P10" s="17"/>
      <c r="Q10" s="17"/>
    </row>
    <row r="11" spans="1:17" s="5" customFormat="1" ht="24.95" customHeight="1" x14ac:dyDescent="0.25">
      <c r="A11" s="68"/>
      <c r="B11" s="281">
        <v>2013</v>
      </c>
      <c r="C11" s="281">
        <v>2014</v>
      </c>
      <c r="D11" s="281">
        <v>2015</v>
      </c>
      <c r="E11" s="281">
        <v>2016</v>
      </c>
      <c r="F11" s="281">
        <v>2017</v>
      </c>
      <c r="G11" s="281">
        <v>2018</v>
      </c>
      <c r="H11" s="72"/>
      <c r="I11" s="271" t="s">
        <v>62</v>
      </c>
      <c r="J11" s="271"/>
      <c r="K11" s="25"/>
      <c r="L11" s="26"/>
      <c r="O11" s="17"/>
      <c r="P11" s="17"/>
      <c r="Q11" s="17"/>
    </row>
    <row r="12" spans="1:17" s="6" customFormat="1" ht="24.95" customHeight="1" x14ac:dyDescent="0.25">
      <c r="A12" s="69"/>
      <c r="B12" s="282"/>
      <c r="C12" s="282"/>
      <c r="D12" s="282"/>
      <c r="E12" s="282"/>
      <c r="F12" s="282"/>
      <c r="G12" s="282"/>
      <c r="H12" s="72"/>
      <c r="I12" s="162" t="s">
        <v>0</v>
      </c>
      <c r="J12" s="162" t="s">
        <v>1</v>
      </c>
      <c r="K12" s="25"/>
      <c r="L12" s="26"/>
      <c r="M12" s="5"/>
      <c r="O12" s="279"/>
      <c r="P12" s="279"/>
      <c r="Q12" s="279"/>
    </row>
    <row r="13" spans="1:17" s="6" customFormat="1" ht="90" customHeight="1" x14ac:dyDescent="0.25">
      <c r="A13" s="82" t="s">
        <v>20</v>
      </c>
      <c r="B13" s="75">
        <v>12037.736000000001</v>
      </c>
      <c r="C13" s="75">
        <v>21248.3</v>
      </c>
      <c r="D13" s="75">
        <v>24861.4</v>
      </c>
      <c r="E13" s="75">
        <v>6012.7</v>
      </c>
      <c r="F13" s="75">
        <v>3242.2</v>
      </c>
      <c r="G13" s="75">
        <v>2090</v>
      </c>
      <c r="H13" s="76"/>
      <c r="I13" s="79">
        <f>G13-F13</f>
        <v>-1152.1999999999998</v>
      </c>
      <c r="J13" s="80">
        <f>G13/F13-1</f>
        <v>-0.35537597927333286</v>
      </c>
      <c r="K13" s="25"/>
      <c r="L13" s="26"/>
      <c r="M13" s="5"/>
      <c r="O13" s="279"/>
      <c r="P13" s="279"/>
      <c r="Q13" s="279"/>
    </row>
    <row r="14" spans="1:17" s="6" customFormat="1" ht="90" customHeight="1" x14ac:dyDescent="0.25">
      <c r="A14" s="82" t="s">
        <v>21</v>
      </c>
      <c r="B14" s="75">
        <v>272702.82199999999</v>
      </c>
      <c r="C14" s="75">
        <v>314864.8</v>
      </c>
      <c r="D14" s="75">
        <v>380021.59999999992</v>
      </c>
      <c r="E14" s="75">
        <v>377416.60000000003</v>
      </c>
      <c r="F14" s="75">
        <v>340334.69999999995</v>
      </c>
      <c r="G14" s="75">
        <v>340765.00000000006</v>
      </c>
      <c r="H14" s="76"/>
      <c r="I14" s="79">
        <f>G14-F14</f>
        <v>430.30000000010477</v>
      </c>
      <c r="J14" s="80">
        <f>G14/F14-1</f>
        <v>1.2643436005794761E-3</v>
      </c>
      <c r="K14" s="27"/>
      <c r="L14" s="26"/>
      <c r="M14" s="5"/>
      <c r="O14" s="279"/>
      <c r="P14" s="279"/>
      <c r="Q14" s="279"/>
    </row>
    <row r="15" spans="1:17" s="6" customFormat="1" ht="90" customHeight="1" x14ac:dyDescent="0.25">
      <c r="A15" s="163" t="s">
        <v>22</v>
      </c>
      <c r="B15" s="164">
        <f t="shared" ref="B15:E15" si="0">IF(B14=0,0,(B13/B14)*100)</f>
        <v>4.4142322810286139</v>
      </c>
      <c r="C15" s="164">
        <f t="shared" si="0"/>
        <v>6.7483885146894798</v>
      </c>
      <c r="D15" s="164">
        <f t="shared" si="0"/>
        <v>6.5421018173703827</v>
      </c>
      <c r="E15" s="164">
        <f t="shared" si="0"/>
        <v>1.5931201754241862</v>
      </c>
      <c r="F15" s="164">
        <f>IF(F14=0,0,(F13/F14)*100)</f>
        <v>0.95265043499825319</v>
      </c>
      <c r="G15" s="164">
        <f>IF(G14=0,0,(G13/G14)*100)</f>
        <v>0.61332589908001101</v>
      </c>
      <c r="H15" s="77"/>
      <c r="I15" s="278">
        <f>G15-F15</f>
        <v>-0.33932453591824219</v>
      </c>
      <c r="J15" s="278"/>
      <c r="K15" s="29"/>
      <c r="L15" s="26"/>
      <c r="M15" s="5"/>
      <c r="O15" s="279"/>
      <c r="P15" s="279"/>
      <c r="Q15" s="279"/>
    </row>
    <row r="16" spans="1:17" ht="9.75" customHeight="1" x14ac:dyDescent="0.25">
      <c r="A16" s="30"/>
      <c r="B16" s="284"/>
      <c r="C16" s="284"/>
      <c r="D16" s="284"/>
      <c r="E16" s="284"/>
      <c r="F16" s="32"/>
      <c r="G16" s="102"/>
      <c r="H16" s="32"/>
      <c r="I16" s="33"/>
      <c r="J16" s="33"/>
      <c r="K16" s="34"/>
      <c r="L16" s="23"/>
      <c r="O16" s="279"/>
      <c r="P16" s="279"/>
      <c r="Q16" s="279"/>
    </row>
    <row r="17" spans="1:36" ht="15" customHeight="1" x14ac:dyDescent="0.25">
      <c r="A17" s="30"/>
      <c r="B17" s="32"/>
      <c r="C17" s="32"/>
      <c r="D17" s="32"/>
      <c r="E17" s="32"/>
      <c r="F17" s="32"/>
      <c r="G17" s="102"/>
      <c r="H17" s="32"/>
      <c r="I17" s="33"/>
      <c r="J17" s="33"/>
      <c r="K17" s="34"/>
      <c r="L17" s="23"/>
      <c r="O17" s="279"/>
      <c r="P17" s="279"/>
      <c r="Q17" s="279"/>
    </row>
    <row r="18" spans="1:36" ht="15" customHeight="1" x14ac:dyDescent="0.25">
      <c r="A18" s="35"/>
      <c r="B18" s="36"/>
      <c r="C18" s="36"/>
      <c r="D18" s="36"/>
      <c r="E18" s="36"/>
      <c r="F18" s="36"/>
      <c r="G18" s="36"/>
      <c r="H18" s="36"/>
      <c r="I18" s="33"/>
      <c r="J18" s="33"/>
      <c r="K18" s="37"/>
      <c r="L18" s="23"/>
      <c r="O18" s="279"/>
      <c r="P18" s="279"/>
      <c r="Q18" s="279"/>
    </row>
    <row r="19" spans="1:36" ht="15" customHeight="1" x14ac:dyDescent="0.2">
      <c r="A19" s="38"/>
      <c r="B19" s="39"/>
      <c r="C19" s="40"/>
      <c r="D19" s="40"/>
      <c r="E19" s="39"/>
      <c r="F19" s="39"/>
      <c r="G19" s="39"/>
      <c r="H19" s="39"/>
      <c r="I19" s="41"/>
      <c r="J19" s="41"/>
      <c r="K19" s="23"/>
      <c r="L19" s="23"/>
      <c r="O19" s="279"/>
      <c r="P19" s="279"/>
      <c r="Q19" s="279"/>
    </row>
    <row r="20" spans="1:36" ht="1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36" ht="1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O21" s="279"/>
      <c r="P21" s="279"/>
      <c r="Q21" s="279"/>
    </row>
    <row r="22" spans="1:36" ht="1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O22" s="279"/>
      <c r="P22" s="279"/>
      <c r="Q22" s="279"/>
    </row>
    <row r="23" spans="1:36" ht="15" customHeight="1" x14ac:dyDescent="0.2">
      <c r="A23" s="23"/>
      <c r="B23" s="23"/>
      <c r="C23" s="23"/>
      <c r="D23" s="23"/>
      <c r="E23" s="26"/>
      <c r="F23" s="26"/>
      <c r="G23" s="26"/>
      <c r="H23" s="26"/>
      <c r="I23" s="26"/>
      <c r="J23" s="26"/>
      <c r="K23" s="26"/>
      <c r="L23" s="26"/>
      <c r="M23" s="9"/>
      <c r="N23" s="9"/>
      <c r="O23" s="279"/>
      <c r="P23" s="279"/>
      <c r="Q23" s="279"/>
      <c r="AG23" s="280"/>
      <c r="AH23" s="275"/>
      <c r="AI23" s="18"/>
      <c r="AJ23" s="11"/>
    </row>
    <row r="24" spans="1:36" ht="15" customHeight="1" x14ac:dyDescent="0.2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6"/>
      <c r="L24" s="26"/>
      <c r="M24" s="9"/>
      <c r="N24" s="9"/>
      <c r="O24" s="279"/>
      <c r="P24" s="279"/>
      <c r="Q24" s="279"/>
      <c r="R24" s="9"/>
      <c r="AG24" s="280"/>
      <c r="AH24" s="276"/>
      <c r="AI24" s="18"/>
      <c r="AJ24" s="11"/>
    </row>
    <row r="25" spans="1:36" ht="15" customHeight="1" x14ac:dyDescent="0.2">
      <c r="A25" s="23"/>
      <c r="B25" s="23"/>
      <c r="C25" s="23"/>
      <c r="D25" s="23"/>
      <c r="E25" s="26"/>
      <c r="F25" s="26"/>
      <c r="G25" s="26"/>
      <c r="H25" s="26"/>
      <c r="I25" s="26"/>
      <c r="J25" s="26"/>
      <c r="K25" s="26"/>
      <c r="L25" s="26"/>
      <c r="M25" s="9"/>
      <c r="N25" s="9"/>
      <c r="O25" s="279"/>
      <c r="P25" s="279"/>
      <c r="Q25" s="279"/>
      <c r="R25" s="9"/>
      <c r="AG25" s="280"/>
      <c r="AH25" s="276"/>
      <c r="AI25" s="18"/>
      <c r="AJ25" s="11"/>
    </row>
    <row r="26" spans="1:36" ht="15" customHeight="1" x14ac:dyDescent="0.2">
      <c r="A26" s="23"/>
      <c r="B26" s="23"/>
      <c r="C26" s="23"/>
      <c r="D26" s="23"/>
      <c r="E26" s="26"/>
      <c r="F26" s="26"/>
      <c r="G26" s="26"/>
      <c r="H26" s="26"/>
      <c r="I26" s="26"/>
      <c r="J26" s="26"/>
      <c r="K26" s="26"/>
      <c r="L26" s="26"/>
      <c r="M26" s="9"/>
      <c r="N26" s="9"/>
      <c r="O26" s="9"/>
      <c r="P26" s="9"/>
      <c r="Q26" s="9"/>
      <c r="R26" s="9"/>
      <c r="AG26" s="280"/>
      <c r="AH26" s="277"/>
      <c r="AI26" s="18"/>
      <c r="AJ26" s="12"/>
    </row>
    <row r="27" spans="1:36" ht="15" customHeight="1" x14ac:dyDescent="0.2">
      <c r="A27" s="23"/>
      <c r="B27" s="23"/>
      <c r="C27" s="23"/>
      <c r="D27" s="23"/>
      <c r="E27" s="26"/>
      <c r="F27" s="26"/>
      <c r="G27" s="26"/>
      <c r="H27" s="26"/>
      <c r="I27" s="26"/>
      <c r="J27" s="26"/>
      <c r="K27" s="26"/>
      <c r="L27" s="26"/>
      <c r="M27" s="9"/>
      <c r="N27" s="9"/>
      <c r="O27" s="9"/>
      <c r="P27" s="9"/>
      <c r="Q27" s="9"/>
      <c r="R27" s="9"/>
      <c r="AG27" s="280"/>
      <c r="AH27" s="275"/>
      <c r="AI27" s="18"/>
      <c r="AJ27" s="11"/>
    </row>
    <row r="28" spans="1:36" ht="1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O28" s="9"/>
      <c r="P28" s="9"/>
      <c r="Q28" s="9"/>
      <c r="R28" s="9"/>
      <c r="AG28" s="280"/>
      <c r="AH28" s="276"/>
      <c r="AI28" s="18"/>
      <c r="AJ28" s="12"/>
    </row>
    <row r="29" spans="1:36" ht="1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37"/>
      <c r="O29" s="9"/>
      <c r="P29" s="9"/>
      <c r="Q29" s="9"/>
      <c r="R29" s="9"/>
      <c r="AG29" s="280"/>
      <c r="AH29" s="276"/>
      <c r="AI29" s="18"/>
      <c r="AJ29" s="11"/>
    </row>
    <row r="30" spans="1:36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AG30" s="280"/>
      <c r="AH30" s="277"/>
      <c r="AI30" s="18"/>
      <c r="AJ30" s="11"/>
    </row>
    <row r="31" spans="1:36" ht="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AG31" s="280"/>
      <c r="AH31" s="15"/>
      <c r="AI31" s="18"/>
      <c r="AJ31" s="11"/>
    </row>
    <row r="32" spans="1:36" ht="1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AG32" s="280"/>
      <c r="AH32" s="16"/>
      <c r="AI32" s="18"/>
      <c r="AJ32" s="11"/>
    </row>
    <row r="33" spans="1:12" ht="1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38.25" customHeight="1" x14ac:dyDescent="0.2">
      <c r="A34" s="23" t="s">
        <v>135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38.2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48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23.2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23.2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8.2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5" hidden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 hidden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" hidden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" hidden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" hidden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1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1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1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1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1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t="1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t="1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1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1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ht="1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ht="1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</sheetData>
  <mergeCells count="18">
    <mergeCell ref="AH23:AH26"/>
    <mergeCell ref="AH27:AH30"/>
    <mergeCell ref="O12:Q15"/>
    <mergeCell ref="I15:J15"/>
    <mergeCell ref="B16:E16"/>
    <mergeCell ref="O16:Q19"/>
    <mergeCell ref="O21:Q25"/>
    <mergeCell ref="AG23:AG32"/>
    <mergeCell ref="F11:F12"/>
    <mergeCell ref="A7:J7"/>
    <mergeCell ref="A8:J8"/>
    <mergeCell ref="B11:B12"/>
    <mergeCell ref="C11:C12"/>
    <mergeCell ref="D11:D12"/>
    <mergeCell ref="E11:E12"/>
    <mergeCell ref="I11:J11"/>
    <mergeCell ref="G11:G12"/>
    <mergeCell ref="B10:G10"/>
  </mergeCells>
  <conditionalFormatting sqref="J13:J14 I13:I15">
    <cfRule type="cellIs" dxfId="2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9" orientation="portrait" r:id="rId1"/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7"/>
  <sheetViews>
    <sheetView showGridLines="0" topLeftCell="A7" zoomScaleNormal="100" zoomScaleSheetLayoutView="80" workbookViewId="0">
      <selection activeCell="L11" sqref="L11:M15"/>
    </sheetView>
  </sheetViews>
  <sheetFormatPr baseColWidth="10" defaultRowHeight="12.75" x14ac:dyDescent="0.2"/>
  <cols>
    <col min="1" max="1" width="15" style="8" customWidth="1"/>
    <col min="2" max="7" width="9.7109375" style="8" customWidth="1"/>
    <col min="8" max="8" width="1" style="8" customWidth="1"/>
    <col min="9" max="10" width="9.7109375" style="8" customWidth="1"/>
    <col min="11" max="11" width="13" style="8" customWidth="1"/>
    <col min="12" max="12" width="10.28515625" style="8" customWidth="1"/>
    <col min="13" max="16384" width="11.42578125" style="8"/>
  </cols>
  <sheetData>
    <row r="1" spans="1:13" s="87" customFormat="1" ht="21" customHeight="1" x14ac:dyDescent="0.15">
      <c r="C1" s="89"/>
      <c r="D1" s="89"/>
      <c r="E1" s="89"/>
      <c r="F1" s="89"/>
      <c r="G1" s="89"/>
      <c r="H1" s="89"/>
      <c r="I1" s="89"/>
      <c r="J1" s="89"/>
      <c r="K1" s="89"/>
    </row>
    <row r="2" spans="1:13" s="87" customFormat="1" ht="21" customHeight="1" x14ac:dyDescent="0.15">
      <c r="C2" s="89"/>
      <c r="D2" s="89"/>
      <c r="E2" s="89"/>
      <c r="F2" s="89"/>
      <c r="G2" s="89"/>
      <c r="H2" s="89"/>
      <c r="I2" s="89"/>
      <c r="J2" s="89"/>
      <c r="K2" s="89"/>
    </row>
    <row r="3" spans="1:13" s="87" customFormat="1" ht="21" customHeight="1" x14ac:dyDescent="0.15">
      <c r="C3" s="89"/>
      <c r="D3" s="89"/>
      <c r="E3" s="89"/>
      <c r="F3" s="89"/>
      <c r="G3" s="89"/>
      <c r="H3" s="89"/>
      <c r="I3" s="89"/>
      <c r="J3" s="89"/>
      <c r="K3" s="89"/>
    </row>
    <row r="4" spans="1:13" s="87" customFormat="1" ht="12.75" customHeight="1" x14ac:dyDescent="0.15">
      <c r="A4" s="91"/>
      <c r="B4" s="93"/>
      <c r="C4" s="93"/>
      <c r="D4" s="93"/>
      <c r="E4" s="93"/>
      <c r="F4" s="89"/>
      <c r="G4" s="89"/>
      <c r="H4" s="89"/>
      <c r="I4" s="89"/>
      <c r="J4" s="89"/>
      <c r="K4" s="89"/>
    </row>
    <row r="5" spans="1:13" s="87" customFormat="1" ht="12.75" customHeight="1" x14ac:dyDescent="0.15">
      <c r="A5" s="92"/>
      <c r="B5" s="93"/>
      <c r="C5" s="93"/>
      <c r="D5" s="93"/>
      <c r="E5" s="93"/>
      <c r="F5" s="89"/>
      <c r="G5" s="89"/>
      <c r="H5" s="89"/>
      <c r="I5" s="89"/>
      <c r="J5" s="89"/>
      <c r="K5" s="89"/>
    </row>
    <row r="6" spans="1:13" s="5" customFormat="1" ht="15" customHeight="1" x14ac:dyDescent="0.25">
      <c r="A6" s="65"/>
      <c r="C6" s="73"/>
      <c r="D6" s="73"/>
      <c r="E6" s="73"/>
      <c r="F6" s="73"/>
      <c r="G6" s="73"/>
      <c r="H6" s="73"/>
      <c r="I6" s="73"/>
      <c r="J6" s="73"/>
    </row>
    <row r="7" spans="1:13" s="1" customFormat="1" ht="21.95" customHeight="1" x14ac:dyDescent="0.15">
      <c r="A7" s="269" t="s">
        <v>23</v>
      </c>
      <c r="B7" s="269"/>
      <c r="C7" s="269"/>
      <c r="D7" s="269"/>
      <c r="E7" s="269"/>
      <c r="F7" s="269"/>
      <c r="G7" s="269"/>
      <c r="H7" s="269"/>
      <c r="I7" s="269"/>
      <c r="J7" s="269"/>
      <c r="K7" s="3"/>
      <c r="L7" s="3"/>
    </row>
    <row r="8" spans="1:13" s="1" customFormat="1" ht="15" customHeight="1" x14ac:dyDescent="0.15">
      <c r="A8" s="270" t="s">
        <v>34</v>
      </c>
      <c r="B8" s="270"/>
      <c r="C8" s="270"/>
      <c r="D8" s="270"/>
      <c r="E8" s="270"/>
      <c r="F8" s="270"/>
      <c r="G8" s="270"/>
      <c r="H8" s="270"/>
      <c r="I8" s="270"/>
      <c r="J8" s="270"/>
      <c r="K8" s="22"/>
      <c r="L8" s="22"/>
    </row>
    <row r="9" spans="1:13" s="1" customFormat="1" ht="1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42"/>
      <c r="L9" s="42"/>
    </row>
    <row r="10" spans="1:13" s="5" customFormat="1" ht="24.95" customHeight="1" x14ac:dyDescent="0.25">
      <c r="A10" s="68"/>
      <c r="B10" s="274" t="s">
        <v>41</v>
      </c>
      <c r="C10" s="274"/>
      <c r="D10" s="274"/>
      <c r="E10" s="274"/>
      <c r="F10" s="274"/>
      <c r="G10" s="274"/>
      <c r="H10" s="78"/>
      <c r="I10" s="78"/>
      <c r="J10" s="78"/>
      <c r="K10" s="42"/>
      <c r="L10" s="42"/>
    </row>
    <row r="11" spans="1:13" s="5" customFormat="1" ht="24.95" customHeight="1" x14ac:dyDescent="0.25">
      <c r="A11" s="68"/>
      <c r="B11" s="281">
        <v>2013</v>
      </c>
      <c r="C11" s="281">
        <v>2014</v>
      </c>
      <c r="D11" s="281">
        <v>2015</v>
      </c>
      <c r="E11" s="281">
        <v>2016</v>
      </c>
      <c r="F11" s="281">
        <v>2017</v>
      </c>
      <c r="G11" s="281">
        <v>2018</v>
      </c>
      <c r="H11" s="72"/>
      <c r="I11" s="271" t="s">
        <v>62</v>
      </c>
      <c r="J11" s="271"/>
      <c r="K11" s="42"/>
      <c r="L11" s="42"/>
    </row>
    <row r="12" spans="1:13" s="6" customFormat="1" ht="24.95" customHeight="1" x14ac:dyDescent="0.25">
      <c r="A12" s="69"/>
      <c r="B12" s="282"/>
      <c r="C12" s="282"/>
      <c r="D12" s="282"/>
      <c r="E12" s="282"/>
      <c r="F12" s="282"/>
      <c r="G12" s="282"/>
      <c r="H12" s="72"/>
      <c r="I12" s="162" t="s">
        <v>0</v>
      </c>
      <c r="J12" s="162" t="s">
        <v>1</v>
      </c>
      <c r="K12" s="104"/>
      <c r="L12" s="214"/>
      <c r="M12" s="5"/>
    </row>
    <row r="13" spans="1:13" s="6" customFormat="1" ht="90" customHeight="1" x14ac:dyDescent="0.25">
      <c r="A13" s="82" t="s">
        <v>24</v>
      </c>
      <c r="B13" s="75">
        <v>46445.78458</v>
      </c>
      <c r="C13" s="75">
        <v>45688</v>
      </c>
      <c r="D13" s="75">
        <v>25037.4</v>
      </c>
      <c r="E13" s="75">
        <v>16512.033660000001</v>
      </c>
      <c r="F13" s="75">
        <v>14685.3</v>
      </c>
      <c r="G13" s="75">
        <v>13623.8</v>
      </c>
      <c r="H13" s="76"/>
      <c r="I13" s="79">
        <f>G13-F13</f>
        <v>-1061.5</v>
      </c>
      <c r="J13" s="80">
        <f>G13/F13-1</f>
        <v>-7.2283167521262737E-2</v>
      </c>
      <c r="K13" s="104"/>
      <c r="L13" s="214"/>
      <c r="M13" s="5"/>
    </row>
    <row r="14" spans="1:13" s="6" customFormat="1" ht="90" customHeight="1" x14ac:dyDescent="0.25">
      <c r="A14" s="82" t="s">
        <v>25</v>
      </c>
      <c r="B14" s="75">
        <v>34864.059000000001</v>
      </c>
      <c r="C14" s="75">
        <v>48309</v>
      </c>
      <c r="D14" s="75">
        <v>46290.3</v>
      </c>
      <c r="E14" s="75">
        <v>12228.111999999999</v>
      </c>
      <c r="F14" s="75">
        <v>4746.7</v>
      </c>
      <c r="G14" s="75">
        <v>6263.7000000000007</v>
      </c>
      <c r="H14" s="76"/>
      <c r="I14" s="79">
        <f>G14-F14</f>
        <v>1517.0000000000009</v>
      </c>
      <c r="J14" s="80">
        <f>G14/F14-1</f>
        <v>0.31959045231423966</v>
      </c>
      <c r="K14" s="104"/>
      <c r="L14" s="214"/>
      <c r="M14" s="5"/>
    </row>
    <row r="15" spans="1:13" s="6" customFormat="1" ht="90" customHeight="1" x14ac:dyDescent="0.25">
      <c r="A15" s="163" t="s">
        <v>26</v>
      </c>
      <c r="B15" s="164">
        <f t="shared" ref="B15:E15" si="0">IF(B14=0,0,(B13/B14)*100)</f>
        <v>133.21967066427922</v>
      </c>
      <c r="C15" s="164">
        <f t="shared" si="0"/>
        <v>94.574509925686726</v>
      </c>
      <c r="D15" s="164">
        <f t="shared" si="0"/>
        <v>54.08778945048963</v>
      </c>
      <c r="E15" s="164">
        <f t="shared" si="0"/>
        <v>135.03338585711353</v>
      </c>
      <c r="F15" s="164">
        <f>IF(F14=0,0,(F13/F14)*100)</f>
        <v>309.37914761834537</v>
      </c>
      <c r="G15" s="164">
        <f>IF(G14=0,0,(G13/G14)*100)</f>
        <v>217.50403116368915</v>
      </c>
      <c r="H15" s="77"/>
      <c r="I15" s="278">
        <f>G15-F15</f>
        <v>-91.875116454656222</v>
      </c>
      <c r="J15" s="278"/>
      <c r="K15" s="105"/>
      <c r="L15" s="214"/>
      <c r="M15" s="5"/>
    </row>
    <row r="16" spans="1:13" ht="6" customHeight="1" x14ac:dyDescent="0.25">
      <c r="A16" s="30"/>
      <c r="B16" s="284"/>
      <c r="C16" s="284"/>
      <c r="D16" s="284"/>
      <c r="E16" s="284"/>
      <c r="F16" s="44"/>
      <c r="G16" s="44"/>
      <c r="H16" s="32"/>
      <c r="I16" s="33"/>
      <c r="J16" s="33"/>
      <c r="K16" s="291"/>
      <c r="L16" s="286"/>
    </row>
    <row r="17" spans="1:31" ht="15" customHeight="1" x14ac:dyDescent="0.25">
      <c r="A17" s="30"/>
      <c r="B17" s="32"/>
      <c r="C17" s="32"/>
      <c r="D17" s="32"/>
      <c r="E17" s="32"/>
      <c r="F17" s="44"/>
      <c r="G17" s="44"/>
      <c r="H17" s="32"/>
      <c r="I17" s="33"/>
      <c r="J17" s="33"/>
      <c r="K17" s="286"/>
      <c r="L17" s="286"/>
    </row>
    <row r="18" spans="1:31" ht="15" customHeight="1" x14ac:dyDescent="0.25">
      <c r="A18" s="35"/>
      <c r="B18" s="36"/>
      <c r="C18" s="36"/>
      <c r="D18" s="36"/>
      <c r="E18" s="36"/>
      <c r="F18" s="36"/>
      <c r="G18" s="36"/>
      <c r="H18" s="36"/>
      <c r="I18" s="33"/>
      <c r="J18" s="33"/>
      <c r="K18" s="286"/>
      <c r="L18" s="286"/>
    </row>
    <row r="19" spans="1:31" ht="15" customHeight="1" x14ac:dyDescent="0.2">
      <c r="A19" s="38"/>
      <c r="B19" s="39"/>
      <c r="C19" s="40"/>
      <c r="D19" s="40"/>
      <c r="E19" s="39"/>
      <c r="F19" s="39"/>
      <c r="G19" s="39"/>
      <c r="H19" s="39"/>
      <c r="I19" s="41"/>
      <c r="J19" s="41"/>
      <c r="K19" s="286"/>
      <c r="L19" s="286"/>
    </row>
    <row r="20" spans="1:31" ht="1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31" ht="1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86"/>
      <c r="L21" s="286"/>
    </row>
    <row r="22" spans="1:31" ht="1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86"/>
      <c r="L22" s="286"/>
    </row>
    <row r="23" spans="1:31" ht="15" customHeight="1" x14ac:dyDescent="0.2">
      <c r="A23" s="23"/>
      <c r="B23" s="23"/>
      <c r="C23" s="23"/>
      <c r="D23" s="23"/>
      <c r="E23" s="26"/>
      <c r="F23" s="26"/>
      <c r="G23" s="26"/>
      <c r="H23" s="26"/>
      <c r="I23" s="26"/>
      <c r="J23" s="26"/>
      <c r="K23" s="286"/>
      <c r="L23" s="286"/>
      <c r="AB23" s="280"/>
      <c r="AC23" s="275"/>
      <c r="AD23" s="18"/>
      <c r="AE23" s="11"/>
    </row>
    <row r="24" spans="1:31" ht="15" customHeight="1" x14ac:dyDescent="0.2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86"/>
      <c r="L24" s="286"/>
      <c r="M24" s="9"/>
      <c r="AB24" s="280"/>
      <c r="AC24" s="276"/>
      <c r="AD24" s="18"/>
      <c r="AE24" s="11"/>
    </row>
    <row r="25" spans="1:31" ht="15" customHeight="1" x14ac:dyDescent="0.2">
      <c r="A25" s="23"/>
      <c r="B25" s="23"/>
      <c r="C25" s="23"/>
      <c r="D25" s="23"/>
      <c r="E25" s="26"/>
      <c r="F25" s="26"/>
      <c r="G25" s="26"/>
      <c r="H25" s="26"/>
      <c r="I25" s="26"/>
      <c r="J25" s="26"/>
      <c r="K25" s="286"/>
      <c r="L25" s="286"/>
      <c r="M25" s="9"/>
      <c r="AB25" s="280"/>
      <c r="AC25" s="276"/>
      <c r="AD25" s="18"/>
      <c r="AE25" s="11"/>
    </row>
    <row r="26" spans="1:31" ht="15" customHeight="1" x14ac:dyDescent="0.2">
      <c r="A26" s="23"/>
      <c r="B26" s="23"/>
      <c r="C26" s="23"/>
      <c r="D26" s="23"/>
      <c r="E26" s="26"/>
      <c r="F26" s="26"/>
      <c r="G26" s="26"/>
      <c r="H26" s="26"/>
      <c r="I26" s="26"/>
      <c r="J26" s="26"/>
      <c r="K26" s="26"/>
      <c r="L26" s="26"/>
      <c r="M26" s="9"/>
      <c r="AB26" s="280"/>
      <c r="AC26" s="277"/>
      <c r="AD26" s="18"/>
      <c r="AE26" s="12"/>
    </row>
    <row r="27" spans="1:31" ht="15" customHeight="1" x14ac:dyDescent="0.2">
      <c r="A27" s="23"/>
      <c r="B27" s="23"/>
      <c r="C27" s="23"/>
      <c r="D27" s="23"/>
      <c r="E27" s="26"/>
      <c r="F27" s="26"/>
      <c r="G27" s="26"/>
      <c r="H27" s="26"/>
      <c r="I27" s="26"/>
      <c r="J27" s="26"/>
      <c r="K27" s="26"/>
      <c r="L27" s="26"/>
      <c r="M27" s="9"/>
      <c r="AB27" s="280"/>
      <c r="AC27" s="275"/>
      <c r="AD27" s="18"/>
      <c r="AE27" s="11"/>
    </row>
    <row r="28" spans="1:31" ht="1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6"/>
      <c r="L28" s="26"/>
      <c r="M28" s="9"/>
      <c r="AB28" s="280"/>
      <c r="AC28" s="276"/>
      <c r="AD28" s="18"/>
      <c r="AE28" s="12"/>
    </row>
    <row r="29" spans="1:31" ht="1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6"/>
      <c r="L29" s="26"/>
      <c r="M29" s="9"/>
      <c r="AB29" s="280"/>
      <c r="AC29" s="276"/>
      <c r="AD29" s="18"/>
      <c r="AE29" s="11"/>
    </row>
    <row r="30" spans="1:31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31" ht="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31" ht="1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5" x14ac:dyDescent="0.2">
      <c r="A34" s="23" t="s">
        <v>135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</sheetData>
  <mergeCells count="17">
    <mergeCell ref="AC23:AC26"/>
    <mergeCell ref="AC27:AC29"/>
    <mergeCell ref="I15:J15"/>
    <mergeCell ref="B16:E16"/>
    <mergeCell ref="K16:L19"/>
    <mergeCell ref="K21:L25"/>
    <mergeCell ref="AB23:AB29"/>
    <mergeCell ref="F11:F12"/>
    <mergeCell ref="A7:J7"/>
    <mergeCell ref="A8:J8"/>
    <mergeCell ref="B11:B12"/>
    <mergeCell ref="C11:C12"/>
    <mergeCell ref="D11:D12"/>
    <mergeCell ref="E11:E12"/>
    <mergeCell ref="I11:J11"/>
    <mergeCell ref="G11:G12"/>
    <mergeCell ref="B10:G10"/>
  </mergeCells>
  <conditionalFormatting sqref="I13:I15 J13:J14">
    <cfRule type="cellIs" dxfId="1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9" orientation="portrait" r:id="rId1"/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44"/>
  <sheetViews>
    <sheetView showGridLines="0" zoomScaleNormal="100" zoomScaleSheetLayoutView="80" workbookViewId="0">
      <selection activeCell="L12" sqref="L12:M15"/>
    </sheetView>
  </sheetViews>
  <sheetFormatPr baseColWidth="10" defaultRowHeight="12.75" x14ac:dyDescent="0.2"/>
  <cols>
    <col min="1" max="1" width="15" style="8" customWidth="1"/>
    <col min="2" max="7" width="9.7109375" style="8" customWidth="1"/>
    <col min="8" max="8" width="1" style="8" customWidth="1"/>
    <col min="9" max="10" width="9.7109375" style="8" customWidth="1"/>
    <col min="11" max="11" width="4.140625" style="8" customWidth="1"/>
    <col min="12" max="15" width="13" style="8" customWidth="1"/>
    <col min="16" max="16" width="10.28515625" style="8" customWidth="1"/>
    <col min="17" max="16384" width="11.42578125" style="8"/>
  </cols>
  <sheetData>
    <row r="1" spans="1:16" s="87" customFormat="1" ht="21" customHeight="1" x14ac:dyDescent="0.15">
      <c r="C1" s="89"/>
      <c r="D1" s="89"/>
      <c r="E1" s="89"/>
      <c r="F1" s="89"/>
      <c r="G1" s="89"/>
      <c r="H1" s="89"/>
      <c r="I1" s="89"/>
      <c r="J1" s="89"/>
      <c r="K1" s="89"/>
    </row>
    <row r="2" spans="1:16" s="87" customFormat="1" ht="21" customHeight="1" x14ac:dyDescent="0.15">
      <c r="C2" s="89"/>
      <c r="D2" s="89"/>
      <c r="E2" s="89"/>
      <c r="F2" s="89"/>
      <c r="G2" s="89"/>
      <c r="H2" s="89"/>
      <c r="I2" s="89"/>
      <c r="J2" s="89"/>
      <c r="K2" s="89"/>
    </row>
    <row r="3" spans="1:16" s="87" customFormat="1" ht="21" customHeight="1" x14ac:dyDescent="0.15">
      <c r="C3" s="89"/>
      <c r="D3" s="89"/>
      <c r="E3" s="89"/>
      <c r="F3" s="89"/>
      <c r="G3" s="89"/>
      <c r="H3" s="89"/>
      <c r="I3" s="89"/>
      <c r="J3" s="89"/>
      <c r="K3" s="89"/>
    </row>
    <row r="4" spans="1:16" s="87" customFormat="1" ht="12.75" customHeight="1" x14ac:dyDescent="0.15">
      <c r="A4" s="91"/>
      <c r="B4" s="93"/>
      <c r="C4" s="93"/>
      <c r="D4" s="93"/>
      <c r="E4" s="93"/>
      <c r="F4" s="89"/>
      <c r="G4" s="89"/>
      <c r="H4" s="89"/>
      <c r="I4" s="89"/>
      <c r="J4" s="89"/>
      <c r="K4" s="89"/>
    </row>
    <row r="5" spans="1:16" s="87" customFormat="1" ht="12.75" customHeight="1" x14ac:dyDescent="0.15">
      <c r="A5" s="92"/>
      <c r="B5" s="93"/>
      <c r="C5" s="93"/>
      <c r="D5" s="93"/>
      <c r="E5" s="93"/>
      <c r="F5" s="89"/>
      <c r="G5" s="89"/>
      <c r="H5" s="89"/>
      <c r="I5" s="89"/>
      <c r="J5" s="89"/>
      <c r="K5" s="89"/>
    </row>
    <row r="6" spans="1:16" s="5" customFormat="1" ht="15" customHeight="1" x14ac:dyDescent="0.25">
      <c r="A6" s="65"/>
      <c r="C6" s="73"/>
      <c r="D6" s="73"/>
      <c r="E6" s="73"/>
      <c r="F6" s="73"/>
      <c r="G6" s="73"/>
      <c r="H6" s="73"/>
      <c r="I6" s="73"/>
      <c r="J6" s="73"/>
      <c r="K6" s="74"/>
    </row>
    <row r="7" spans="1:16" s="1" customFormat="1" ht="21.95" customHeight="1" x14ac:dyDescent="0.15">
      <c r="A7" s="269" t="s">
        <v>27</v>
      </c>
      <c r="B7" s="269"/>
      <c r="C7" s="269"/>
      <c r="D7" s="269"/>
      <c r="E7" s="269"/>
      <c r="F7" s="269"/>
      <c r="G7" s="269"/>
      <c r="H7" s="269"/>
      <c r="I7" s="269"/>
      <c r="J7" s="269"/>
      <c r="K7" s="19"/>
      <c r="L7" s="3"/>
      <c r="M7" s="3"/>
      <c r="N7" s="3"/>
      <c r="O7" s="3"/>
      <c r="P7" s="3"/>
    </row>
    <row r="8" spans="1:16" s="1" customFormat="1" ht="15" customHeight="1" x14ac:dyDescent="0.15">
      <c r="A8" s="270" t="s">
        <v>34</v>
      </c>
      <c r="B8" s="270"/>
      <c r="C8" s="270"/>
      <c r="D8" s="270"/>
      <c r="E8" s="270"/>
      <c r="F8" s="270"/>
      <c r="G8" s="270"/>
      <c r="H8" s="270"/>
      <c r="I8" s="270"/>
      <c r="J8" s="270"/>
      <c r="K8" s="22"/>
      <c r="L8" s="3"/>
      <c r="M8" s="3"/>
      <c r="N8" s="3"/>
      <c r="O8" s="3"/>
      <c r="P8" s="3"/>
    </row>
    <row r="9" spans="1:16" s="1" customFormat="1" ht="1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24"/>
      <c r="O9" s="17"/>
      <c r="P9" s="17"/>
    </row>
    <row r="10" spans="1:16" s="5" customFormat="1" ht="24.95" customHeight="1" x14ac:dyDescent="0.25">
      <c r="A10" s="68"/>
      <c r="B10" s="274" t="s">
        <v>41</v>
      </c>
      <c r="C10" s="274"/>
      <c r="D10" s="274"/>
      <c r="E10" s="274"/>
      <c r="F10" s="274"/>
      <c r="G10" s="274"/>
      <c r="H10" s="78"/>
      <c r="I10" s="78"/>
      <c r="J10" s="78"/>
      <c r="K10" s="26" t="s">
        <v>28</v>
      </c>
      <c r="N10" s="17"/>
      <c r="O10" s="17"/>
      <c r="P10" s="17"/>
    </row>
    <row r="11" spans="1:16" s="5" customFormat="1" ht="24.95" customHeight="1" x14ac:dyDescent="0.25">
      <c r="A11" s="68"/>
      <c r="B11" s="281">
        <v>2013</v>
      </c>
      <c r="C11" s="281">
        <v>2014</v>
      </c>
      <c r="D11" s="281">
        <v>2015</v>
      </c>
      <c r="E11" s="281">
        <v>2016</v>
      </c>
      <c r="F11" s="281">
        <v>2017</v>
      </c>
      <c r="G11" s="281">
        <v>2018</v>
      </c>
      <c r="H11" s="72"/>
      <c r="I11" s="271" t="s">
        <v>62</v>
      </c>
      <c r="J11" s="271"/>
      <c r="K11" s="26"/>
      <c r="N11" s="17"/>
      <c r="O11" s="17"/>
      <c r="P11" s="17"/>
    </row>
    <row r="12" spans="1:16" s="6" customFormat="1" ht="24.95" customHeight="1" x14ac:dyDescent="0.25">
      <c r="A12" s="69"/>
      <c r="B12" s="282"/>
      <c r="C12" s="282"/>
      <c r="D12" s="282"/>
      <c r="E12" s="282"/>
      <c r="F12" s="282"/>
      <c r="G12" s="282"/>
      <c r="H12" s="72"/>
      <c r="I12" s="162" t="s">
        <v>0</v>
      </c>
      <c r="J12" s="162" t="s">
        <v>1</v>
      </c>
      <c r="K12" s="25"/>
      <c r="N12" s="279"/>
      <c r="O12" s="279"/>
      <c r="P12" s="279"/>
    </row>
    <row r="13" spans="1:16" s="6" customFormat="1" ht="90" customHeight="1" x14ac:dyDescent="0.25">
      <c r="A13" s="82" t="s">
        <v>29</v>
      </c>
      <c r="B13" s="75">
        <v>272702.82199999999</v>
      </c>
      <c r="C13" s="75">
        <v>293113.7</v>
      </c>
      <c r="D13" s="75">
        <v>380021.59999999992</v>
      </c>
      <c r="E13" s="75">
        <v>377416.60000000003</v>
      </c>
      <c r="F13" s="75">
        <v>340334.69999999995</v>
      </c>
      <c r="G13" s="75">
        <v>340765.00000000006</v>
      </c>
      <c r="H13" s="76"/>
      <c r="I13" s="79">
        <f>G13-F13</f>
        <v>430.30000000010477</v>
      </c>
      <c r="J13" s="80">
        <f>G13/F13-1</f>
        <v>1.2643436005794761E-3</v>
      </c>
      <c r="K13" s="25"/>
      <c r="N13" s="279"/>
      <c r="O13" s="279"/>
      <c r="P13" s="279"/>
    </row>
    <row r="14" spans="1:16" s="6" customFormat="1" ht="90" customHeight="1" x14ac:dyDescent="0.25">
      <c r="A14" s="82" t="s">
        <v>30</v>
      </c>
      <c r="B14" s="75">
        <v>289428.73300000001</v>
      </c>
      <c r="C14" s="75">
        <v>314864.8</v>
      </c>
      <c r="D14" s="75">
        <v>378700.29999999993</v>
      </c>
      <c r="E14" s="75">
        <v>383632.00000000006</v>
      </c>
      <c r="F14" s="75">
        <v>341839.19999999995</v>
      </c>
      <c r="G14" s="75">
        <v>344938.7</v>
      </c>
      <c r="H14" s="76"/>
      <c r="I14" s="79">
        <f>G14-F14</f>
        <v>3099.5000000000582</v>
      </c>
      <c r="J14" s="80">
        <f>G14/F14-1</f>
        <v>9.0671286382604244E-3</v>
      </c>
      <c r="K14" s="28"/>
      <c r="N14" s="279"/>
      <c r="O14" s="279"/>
      <c r="P14" s="279"/>
    </row>
    <row r="15" spans="1:16" s="6" customFormat="1" ht="126" x14ac:dyDescent="0.25">
      <c r="A15" s="163" t="s">
        <v>35</v>
      </c>
      <c r="B15" s="164">
        <f t="shared" ref="B15:G15" si="0">IF(B14=0,0,(B13/B14)*100)</f>
        <v>94.221060629802764</v>
      </c>
      <c r="C15" s="164">
        <f t="shared" si="0"/>
        <v>93.091923898765444</v>
      </c>
      <c r="D15" s="164">
        <f t="shared" si="0"/>
        <v>100.34890386936584</v>
      </c>
      <c r="E15" s="164">
        <f t="shared" si="0"/>
        <v>98.379853609709301</v>
      </c>
      <c r="F15" s="164">
        <f t="shared" si="0"/>
        <v>99.559880786053796</v>
      </c>
      <c r="G15" s="164">
        <f t="shared" si="0"/>
        <v>98.790016892856627</v>
      </c>
      <c r="H15" s="77"/>
      <c r="I15" s="278">
        <f>G15-F15</f>
        <v>-0.76986389319716864</v>
      </c>
      <c r="J15" s="278"/>
      <c r="K15" s="29"/>
      <c r="N15" s="279"/>
      <c r="O15" s="279"/>
      <c r="P15" s="279"/>
    </row>
    <row r="16" spans="1:16" ht="8.25" customHeight="1" x14ac:dyDescent="0.25">
      <c r="A16" s="30"/>
      <c r="B16" s="284"/>
      <c r="C16" s="284"/>
      <c r="D16" s="284"/>
      <c r="E16" s="284"/>
      <c r="F16" s="31"/>
      <c r="G16" s="31"/>
      <c r="H16" s="32"/>
      <c r="I16" s="33"/>
      <c r="J16" s="33"/>
      <c r="K16" s="23"/>
      <c r="N16" s="279"/>
      <c r="O16" s="279"/>
      <c r="P16" s="279"/>
    </row>
    <row r="17" spans="1:35" ht="15" customHeight="1" x14ac:dyDescent="0.25">
      <c r="A17" s="35"/>
      <c r="B17" s="36"/>
      <c r="C17" s="36"/>
      <c r="D17" s="36"/>
      <c r="E17" s="36"/>
      <c r="F17" s="32"/>
      <c r="G17" s="102"/>
      <c r="H17" s="36"/>
      <c r="I17" s="33"/>
      <c r="J17" s="33"/>
      <c r="K17" s="23"/>
      <c r="N17" s="279"/>
      <c r="O17" s="279"/>
      <c r="P17" s="279"/>
    </row>
    <row r="18" spans="1:35" ht="15" customHeight="1" x14ac:dyDescent="0.25">
      <c r="A18" s="35"/>
      <c r="B18" s="36"/>
      <c r="C18" s="36"/>
      <c r="D18" s="36"/>
      <c r="E18" s="36"/>
      <c r="F18" s="32"/>
      <c r="G18" s="102"/>
      <c r="H18" s="36"/>
      <c r="I18" s="33"/>
      <c r="J18" s="33"/>
      <c r="K18" s="23"/>
      <c r="N18" s="279"/>
      <c r="O18" s="279"/>
      <c r="P18" s="279"/>
    </row>
    <row r="19" spans="1:35" ht="15" customHeight="1" x14ac:dyDescent="0.25">
      <c r="A19" s="35"/>
      <c r="B19" s="36"/>
      <c r="C19" s="36"/>
      <c r="D19" s="36"/>
      <c r="E19" s="36"/>
      <c r="F19" s="32"/>
      <c r="G19" s="102"/>
      <c r="H19" s="36"/>
      <c r="I19" s="33"/>
      <c r="J19" s="33"/>
      <c r="K19" s="23"/>
      <c r="N19" s="279"/>
      <c r="O19" s="279"/>
      <c r="P19" s="279"/>
    </row>
    <row r="20" spans="1:35" ht="15" customHeight="1" x14ac:dyDescent="0.2">
      <c r="A20" s="38"/>
      <c r="B20" s="39"/>
      <c r="C20" s="40"/>
      <c r="D20" s="40"/>
      <c r="E20" s="39"/>
      <c r="F20" s="39"/>
      <c r="G20" s="39"/>
      <c r="H20" s="39"/>
      <c r="I20" s="41"/>
      <c r="J20" s="41"/>
      <c r="K20" s="23"/>
      <c r="N20" s="279"/>
      <c r="O20" s="279"/>
      <c r="P20" s="279"/>
    </row>
    <row r="21" spans="1:35" ht="1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35" ht="1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N22" s="279"/>
      <c r="O22" s="279"/>
      <c r="P22" s="279"/>
    </row>
    <row r="23" spans="1:35" ht="1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N23" s="279"/>
      <c r="O23" s="279"/>
      <c r="P23" s="279"/>
    </row>
    <row r="24" spans="1:35" ht="15" customHeight="1" x14ac:dyDescent="0.2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6"/>
      <c r="L24" s="9"/>
      <c r="M24" s="9"/>
      <c r="N24" s="279"/>
      <c r="O24" s="279"/>
      <c r="P24" s="279"/>
      <c r="AF24" s="280"/>
      <c r="AG24" s="275"/>
      <c r="AH24" s="18"/>
      <c r="AI24" s="11"/>
    </row>
    <row r="25" spans="1:35" ht="15" customHeight="1" x14ac:dyDescent="0.2">
      <c r="A25" s="23"/>
      <c r="B25" s="23"/>
      <c r="C25" s="23"/>
      <c r="D25" s="23"/>
      <c r="E25" s="26"/>
      <c r="F25" s="26"/>
      <c r="G25" s="26"/>
      <c r="H25" s="26"/>
      <c r="I25" s="26"/>
      <c r="J25" s="26"/>
      <c r="K25" s="26"/>
      <c r="L25" s="9"/>
      <c r="M25" s="9"/>
      <c r="N25" s="279"/>
      <c r="O25" s="279"/>
      <c r="P25" s="279"/>
      <c r="Q25" s="9"/>
      <c r="AF25" s="280"/>
      <c r="AG25" s="276"/>
      <c r="AH25" s="18"/>
      <c r="AI25" s="11"/>
    </row>
    <row r="26" spans="1:35" ht="15" customHeight="1" x14ac:dyDescent="0.2">
      <c r="A26" s="23"/>
      <c r="B26" s="23"/>
      <c r="C26" s="23"/>
      <c r="D26" s="23"/>
      <c r="E26" s="26"/>
      <c r="F26" s="26"/>
      <c r="G26" s="26"/>
      <c r="H26" s="26"/>
      <c r="I26" s="26"/>
      <c r="J26" s="26"/>
      <c r="K26" s="26"/>
      <c r="L26" s="9"/>
      <c r="M26" s="9"/>
      <c r="N26" s="279"/>
      <c r="O26" s="279"/>
      <c r="P26" s="279"/>
      <c r="Q26" s="9"/>
      <c r="AF26" s="280"/>
      <c r="AG26" s="276"/>
      <c r="AH26" s="18"/>
      <c r="AI26" s="11"/>
    </row>
    <row r="27" spans="1:35" ht="15" customHeight="1" x14ac:dyDescent="0.2">
      <c r="A27" s="23"/>
      <c r="B27" s="23"/>
      <c r="C27" s="23"/>
      <c r="D27" s="23"/>
      <c r="E27" s="26"/>
      <c r="F27" s="26"/>
      <c r="G27" s="26"/>
      <c r="H27" s="26"/>
      <c r="I27" s="26"/>
      <c r="J27" s="26"/>
      <c r="K27" s="26"/>
      <c r="L27" s="9"/>
      <c r="M27" s="9"/>
      <c r="N27" s="9"/>
      <c r="O27" s="9"/>
      <c r="P27" s="9"/>
      <c r="Q27" s="9"/>
      <c r="AF27" s="280"/>
      <c r="AG27" s="277"/>
      <c r="AH27" s="18"/>
      <c r="AI27" s="12"/>
    </row>
    <row r="28" spans="1:35" ht="15" customHeight="1" x14ac:dyDescent="0.2">
      <c r="A28" s="23"/>
      <c r="B28" s="23"/>
      <c r="C28" s="23"/>
      <c r="D28" s="23"/>
      <c r="E28" s="26"/>
      <c r="F28" s="26"/>
      <c r="G28" s="26"/>
      <c r="H28" s="26"/>
      <c r="I28" s="26"/>
      <c r="J28" s="26"/>
      <c r="K28" s="26"/>
      <c r="L28" s="9"/>
      <c r="M28" s="9"/>
      <c r="N28" s="9"/>
      <c r="O28" s="9"/>
      <c r="P28" s="9"/>
      <c r="Q28" s="9"/>
      <c r="AF28" s="280"/>
      <c r="AG28" s="21"/>
      <c r="AH28" s="18"/>
      <c r="AI28" s="11"/>
    </row>
    <row r="29" spans="1:35" ht="1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35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35" ht="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35" ht="1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" x14ac:dyDescent="0.2">
      <c r="A34" s="23" t="s">
        <v>135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ht="1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ht="1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1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1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1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1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1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ht="1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ht="1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ht="1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ht="1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ht="1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ht="1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ht="1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ht="1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ht="1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ht="1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ht="1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</sheetData>
  <mergeCells count="17">
    <mergeCell ref="AG24:AG27"/>
    <mergeCell ref="N12:P15"/>
    <mergeCell ref="I15:J15"/>
    <mergeCell ref="B16:E16"/>
    <mergeCell ref="N16:P20"/>
    <mergeCell ref="N22:P26"/>
    <mergeCell ref="AF24:AF28"/>
    <mergeCell ref="F11:F12"/>
    <mergeCell ref="A7:J7"/>
    <mergeCell ref="A8:J8"/>
    <mergeCell ref="B11:B12"/>
    <mergeCell ref="C11:C12"/>
    <mergeCell ref="D11:D12"/>
    <mergeCell ref="E11:E12"/>
    <mergeCell ref="I11:J11"/>
    <mergeCell ref="G11:G12"/>
    <mergeCell ref="B10:G10"/>
  </mergeCells>
  <conditionalFormatting sqref="I13:I15 J13:J14">
    <cfRule type="cellIs" dxfId="0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5" orientation="portrait" r:id="rId1"/>
  <drawing r:id="rId2"/>
  <legacyDrawing r:id="rId3"/>
  <legacyDrawingHF r:id="rId4"/>
  <oleObjects>
    <mc:AlternateContent xmlns:mc="http://schemas.openxmlformats.org/markup-compatibility/2006">
      <mc:Choice Requires="x14">
        <oleObject progId="CorelDraw.Graphic.16" shapeId="11265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228600</xdr:colOff>
                <xdr:row>3</xdr:row>
                <xdr:rowOff>104775</xdr:rowOff>
              </to>
            </anchor>
          </objectPr>
        </oleObject>
      </mc:Choice>
      <mc:Fallback>
        <oleObject progId="CorelDraw.Graphic.16" shapeId="1126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7"/>
  <sheetViews>
    <sheetView showGridLines="0" showWhiteSpace="0" zoomScaleNormal="100" zoomScaleSheetLayoutView="89" zoomScalePageLayoutView="75" workbookViewId="0">
      <selection activeCell="J12" sqref="J12"/>
    </sheetView>
  </sheetViews>
  <sheetFormatPr baseColWidth="10" defaultRowHeight="12.75" x14ac:dyDescent="0.2"/>
  <cols>
    <col min="1" max="1" width="6.42578125" style="106" customWidth="1"/>
    <col min="2" max="2" width="41.85546875" style="106" customWidth="1"/>
    <col min="3" max="4" width="17.7109375" style="106" customWidth="1"/>
    <col min="5" max="6" width="12" style="106" customWidth="1"/>
    <col min="7" max="256" width="11.42578125" style="106"/>
    <col min="257" max="257" width="5.42578125" style="106" customWidth="1"/>
    <col min="258" max="258" width="25.42578125" style="106" customWidth="1"/>
    <col min="259" max="259" width="9.140625" style="106" customWidth="1"/>
    <col min="260" max="260" width="8.42578125" style="106" customWidth="1"/>
    <col min="261" max="261" width="33.5703125" style="106" customWidth="1"/>
    <col min="262" max="262" width="11.140625" style="106" customWidth="1"/>
    <col min="263" max="512" width="11.42578125" style="106"/>
    <col min="513" max="513" width="5.42578125" style="106" customWidth="1"/>
    <col min="514" max="514" width="25.42578125" style="106" customWidth="1"/>
    <col min="515" max="515" width="9.140625" style="106" customWidth="1"/>
    <col min="516" max="516" width="8.42578125" style="106" customWidth="1"/>
    <col min="517" max="517" width="33.5703125" style="106" customWidth="1"/>
    <col min="518" max="518" width="11.140625" style="106" customWidth="1"/>
    <col min="519" max="768" width="11.42578125" style="106"/>
    <col min="769" max="769" width="5.42578125" style="106" customWidth="1"/>
    <col min="770" max="770" width="25.42578125" style="106" customWidth="1"/>
    <col min="771" max="771" width="9.140625" style="106" customWidth="1"/>
    <col min="772" max="772" width="8.42578125" style="106" customWidth="1"/>
    <col min="773" max="773" width="33.5703125" style="106" customWidth="1"/>
    <col min="774" max="774" width="11.140625" style="106" customWidth="1"/>
    <col min="775" max="1024" width="11.42578125" style="106"/>
    <col min="1025" max="1025" width="5.42578125" style="106" customWidth="1"/>
    <col min="1026" max="1026" width="25.42578125" style="106" customWidth="1"/>
    <col min="1027" max="1027" width="9.140625" style="106" customWidth="1"/>
    <col min="1028" max="1028" width="8.42578125" style="106" customWidth="1"/>
    <col min="1029" max="1029" width="33.5703125" style="106" customWidth="1"/>
    <col min="1030" max="1030" width="11.140625" style="106" customWidth="1"/>
    <col min="1031" max="1280" width="11.42578125" style="106"/>
    <col min="1281" max="1281" width="5.42578125" style="106" customWidth="1"/>
    <col min="1282" max="1282" width="25.42578125" style="106" customWidth="1"/>
    <col min="1283" max="1283" width="9.140625" style="106" customWidth="1"/>
    <col min="1284" max="1284" width="8.42578125" style="106" customWidth="1"/>
    <col min="1285" max="1285" width="33.5703125" style="106" customWidth="1"/>
    <col min="1286" max="1286" width="11.140625" style="106" customWidth="1"/>
    <col min="1287" max="1536" width="11.42578125" style="106"/>
    <col min="1537" max="1537" width="5.42578125" style="106" customWidth="1"/>
    <col min="1538" max="1538" width="25.42578125" style="106" customWidth="1"/>
    <col min="1539" max="1539" width="9.140625" style="106" customWidth="1"/>
    <col min="1540" max="1540" width="8.42578125" style="106" customWidth="1"/>
    <col min="1541" max="1541" width="33.5703125" style="106" customWidth="1"/>
    <col min="1542" max="1542" width="11.140625" style="106" customWidth="1"/>
    <col min="1543" max="1792" width="11.42578125" style="106"/>
    <col min="1793" max="1793" width="5.42578125" style="106" customWidth="1"/>
    <col min="1794" max="1794" width="25.42578125" style="106" customWidth="1"/>
    <col min="1795" max="1795" width="9.140625" style="106" customWidth="1"/>
    <col min="1796" max="1796" width="8.42578125" style="106" customWidth="1"/>
    <col min="1797" max="1797" width="33.5703125" style="106" customWidth="1"/>
    <col min="1798" max="1798" width="11.140625" style="106" customWidth="1"/>
    <col min="1799" max="2048" width="11.42578125" style="106"/>
    <col min="2049" max="2049" width="5.42578125" style="106" customWidth="1"/>
    <col min="2050" max="2050" width="25.42578125" style="106" customWidth="1"/>
    <col min="2051" max="2051" width="9.140625" style="106" customWidth="1"/>
    <col min="2052" max="2052" width="8.42578125" style="106" customWidth="1"/>
    <col min="2053" max="2053" width="33.5703125" style="106" customWidth="1"/>
    <col min="2054" max="2054" width="11.140625" style="106" customWidth="1"/>
    <col min="2055" max="2304" width="11.42578125" style="106"/>
    <col min="2305" max="2305" width="5.42578125" style="106" customWidth="1"/>
    <col min="2306" max="2306" width="25.42578125" style="106" customWidth="1"/>
    <col min="2307" max="2307" width="9.140625" style="106" customWidth="1"/>
    <col min="2308" max="2308" width="8.42578125" style="106" customWidth="1"/>
    <col min="2309" max="2309" width="33.5703125" style="106" customWidth="1"/>
    <col min="2310" max="2310" width="11.140625" style="106" customWidth="1"/>
    <col min="2311" max="2560" width="11.42578125" style="106"/>
    <col min="2561" max="2561" width="5.42578125" style="106" customWidth="1"/>
    <col min="2562" max="2562" width="25.42578125" style="106" customWidth="1"/>
    <col min="2563" max="2563" width="9.140625" style="106" customWidth="1"/>
    <col min="2564" max="2564" width="8.42578125" style="106" customWidth="1"/>
    <col min="2565" max="2565" width="33.5703125" style="106" customWidth="1"/>
    <col min="2566" max="2566" width="11.140625" style="106" customWidth="1"/>
    <col min="2567" max="2816" width="11.42578125" style="106"/>
    <col min="2817" max="2817" width="5.42578125" style="106" customWidth="1"/>
    <col min="2818" max="2818" width="25.42578125" style="106" customWidth="1"/>
    <col min="2819" max="2819" width="9.140625" style="106" customWidth="1"/>
    <col min="2820" max="2820" width="8.42578125" style="106" customWidth="1"/>
    <col min="2821" max="2821" width="33.5703125" style="106" customWidth="1"/>
    <col min="2822" max="2822" width="11.140625" style="106" customWidth="1"/>
    <col min="2823" max="3072" width="11.42578125" style="106"/>
    <col min="3073" max="3073" width="5.42578125" style="106" customWidth="1"/>
    <col min="3074" max="3074" width="25.42578125" style="106" customWidth="1"/>
    <col min="3075" max="3075" width="9.140625" style="106" customWidth="1"/>
    <col min="3076" max="3076" width="8.42578125" style="106" customWidth="1"/>
    <col min="3077" max="3077" width="33.5703125" style="106" customWidth="1"/>
    <col min="3078" max="3078" width="11.140625" style="106" customWidth="1"/>
    <col min="3079" max="3328" width="11.42578125" style="106"/>
    <col min="3329" max="3329" width="5.42578125" style="106" customWidth="1"/>
    <col min="3330" max="3330" width="25.42578125" style="106" customWidth="1"/>
    <col min="3331" max="3331" width="9.140625" style="106" customWidth="1"/>
    <col min="3332" max="3332" width="8.42578125" style="106" customWidth="1"/>
    <col min="3333" max="3333" width="33.5703125" style="106" customWidth="1"/>
    <col min="3334" max="3334" width="11.140625" style="106" customWidth="1"/>
    <col min="3335" max="3584" width="11.42578125" style="106"/>
    <col min="3585" max="3585" width="5.42578125" style="106" customWidth="1"/>
    <col min="3586" max="3586" width="25.42578125" style="106" customWidth="1"/>
    <col min="3587" max="3587" width="9.140625" style="106" customWidth="1"/>
    <col min="3588" max="3588" width="8.42578125" style="106" customWidth="1"/>
    <col min="3589" max="3589" width="33.5703125" style="106" customWidth="1"/>
    <col min="3590" max="3590" width="11.140625" style="106" customWidth="1"/>
    <col min="3591" max="3840" width="11.42578125" style="106"/>
    <col min="3841" max="3841" width="5.42578125" style="106" customWidth="1"/>
    <col min="3842" max="3842" width="25.42578125" style="106" customWidth="1"/>
    <col min="3843" max="3843" width="9.140625" style="106" customWidth="1"/>
    <col min="3844" max="3844" width="8.42578125" style="106" customWidth="1"/>
    <col min="3845" max="3845" width="33.5703125" style="106" customWidth="1"/>
    <col min="3846" max="3846" width="11.140625" style="106" customWidth="1"/>
    <col min="3847" max="4096" width="11.42578125" style="106"/>
    <col min="4097" max="4097" width="5.42578125" style="106" customWidth="1"/>
    <col min="4098" max="4098" width="25.42578125" style="106" customWidth="1"/>
    <col min="4099" max="4099" width="9.140625" style="106" customWidth="1"/>
    <col min="4100" max="4100" width="8.42578125" style="106" customWidth="1"/>
    <col min="4101" max="4101" width="33.5703125" style="106" customWidth="1"/>
    <col min="4102" max="4102" width="11.140625" style="106" customWidth="1"/>
    <col min="4103" max="4352" width="11.42578125" style="106"/>
    <col min="4353" max="4353" width="5.42578125" style="106" customWidth="1"/>
    <col min="4354" max="4354" width="25.42578125" style="106" customWidth="1"/>
    <col min="4355" max="4355" width="9.140625" style="106" customWidth="1"/>
    <col min="4356" max="4356" width="8.42578125" style="106" customWidth="1"/>
    <col min="4357" max="4357" width="33.5703125" style="106" customWidth="1"/>
    <col min="4358" max="4358" width="11.140625" style="106" customWidth="1"/>
    <col min="4359" max="4608" width="11.42578125" style="106"/>
    <col min="4609" max="4609" width="5.42578125" style="106" customWidth="1"/>
    <col min="4610" max="4610" width="25.42578125" style="106" customWidth="1"/>
    <col min="4611" max="4611" width="9.140625" style="106" customWidth="1"/>
    <col min="4612" max="4612" width="8.42578125" style="106" customWidth="1"/>
    <col min="4613" max="4613" width="33.5703125" style="106" customWidth="1"/>
    <col min="4614" max="4614" width="11.140625" style="106" customWidth="1"/>
    <col min="4615" max="4864" width="11.42578125" style="106"/>
    <col min="4865" max="4865" width="5.42578125" style="106" customWidth="1"/>
    <col min="4866" max="4866" width="25.42578125" style="106" customWidth="1"/>
    <col min="4867" max="4867" width="9.140625" style="106" customWidth="1"/>
    <col min="4868" max="4868" width="8.42578125" style="106" customWidth="1"/>
    <col min="4869" max="4869" width="33.5703125" style="106" customWidth="1"/>
    <col min="4870" max="4870" width="11.140625" style="106" customWidth="1"/>
    <col min="4871" max="5120" width="11.42578125" style="106"/>
    <col min="5121" max="5121" width="5.42578125" style="106" customWidth="1"/>
    <col min="5122" max="5122" width="25.42578125" style="106" customWidth="1"/>
    <col min="5123" max="5123" width="9.140625" style="106" customWidth="1"/>
    <col min="5124" max="5124" width="8.42578125" style="106" customWidth="1"/>
    <col min="5125" max="5125" width="33.5703125" style="106" customWidth="1"/>
    <col min="5126" max="5126" width="11.140625" style="106" customWidth="1"/>
    <col min="5127" max="5376" width="11.42578125" style="106"/>
    <col min="5377" max="5377" width="5.42578125" style="106" customWidth="1"/>
    <col min="5378" max="5378" width="25.42578125" style="106" customWidth="1"/>
    <col min="5379" max="5379" width="9.140625" style="106" customWidth="1"/>
    <col min="5380" max="5380" width="8.42578125" style="106" customWidth="1"/>
    <col min="5381" max="5381" width="33.5703125" style="106" customWidth="1"/>
    <col min="5382" max="5382" width="11.140625" style="106" customWidth="1"/>
    <col min="5383" max="5632" width="11.42578125" style="106"/>
    <col min="5633" max="5633" width="5.42578125" style="106" customWidth="1"/>
    <col min="5634" max="5634" width="25.42578125" style="106" customWidth="1"/>
    <col min="5635" max="5635" width="9.140625" style="106" customWidth="1"/>
    <col min="5636" max="5636" width="8.42578125" style="106" customWidth="1"/>
    <col min="5637" max="5637" width="33.5703125" style="106" customWidth="1"/>
    <col min="5638" max="5638" width="11.140625" style="106" customWidth="1"/>
    <col min="5639" max="5888" width="11.42578125" style="106"/>
    <col min="5889" max="5889" width="5.42578125" style="106" customWidth="1"/>
    <col min="5890" max="5890" width="25.42578125" style="106" customWidth="1"/>
    <col min="5891" max="5891" width="9.140625" style="106" customWidth="1"/>
    <col min="5892" max="5892" width="8.42578125" style="106" customWidth="1"/>
    <col min="5893" max="5893" width="33.5703125" style="106" customWidth="1"/>
    <col min="5894" max="5894" width="11.140625" style="106" customWidth="1"/>
    <col min="5895" max="6144" width="11.42578125" style="106"/>
    <col min="6145" max="6145" width="5.42578125" style="106" customWidth="1"/>
    <col min="6146" max="6146" width="25.42578125" style="106" customWidth="1"/>
    <col min="6147" max="6147" width="9.140625" style="106" customWidth="1"/>
    <col min="6148" max="6148" width="8.42578125" style="106" customWidth="1"/>
    <col min="6149" max="6149" width="33.5703125" style="106" customWidth="1"/>
    <col min="6150" max="6150" width="11.140625" style="106" customWidth="1"/>
    <col min="6151" max="6400" width="11.42578125" style="106"/>
    <col min="6401" max="6401" width="5.42578125" style="106" customWidth="1"/>
    <col min="6402" max="6402" width="25.42578125" style="106" customWidth="1"/>
    <col min="6403" max="6403" width="9.140625" style="106" customWidth="1"/>
    <col min="6404" max="6404" width="8.42578125" style="106" customWidth="1"/>
    <col min="6405" max="6405" width="33.5703125" style="106" customWidth="1"/>
    <col min="6406" max="6406" width="11.140625" style="106" customWidth="1"/>
    <col min="6407" max="6656" width="11.42578125" style="106"/>
    <col min="6657" max="6657" width="5.42578125" style="106" customWidth="1"/>
    <col min="6658" max="6658" width="25.42578125" style="106" customWidth="1"/>
    <col min="6659" max="6659" width="9.140625" style="106" customWidth="1"/>
    <col min="6660" max="6660" width="8.42578125" style="106" customWidth="1"/>
    <col min="6661" max="6661" width="33.5703125" style="106" customWidth="1"/>
    <col min="6662" max="6662" width="11.140625" style="106" customWidth="1"/>
    <col min="6663" max="6912" width="11.42578125" style="106"/>
    <col min="6913" max="6913" width="5.42578125" style="106" customWidth="1"/>
    <col min="6914" max="6914" width="25.42578125" style="106" customWidth="1"/>
    <col min="6915" max="6915" width="9.140625" style="106" customWidth="1"/>
    <col min="6916" max="6916" width="8.42578125" style="106" customWidth="1"/>
    <col min="6917" max="6917" width="33.5703125" style="106" customWidth="1"/>
    <col min="6918" max="6918" width="11.140625" style="106" customWidth="1"/>
    <col min="6919" max="7168" width="11.42578125" style="106"/>
    <col min="7169" max="7169" width="5.42578125" style="106" customWidth="1"/>
    <col min="7170" max="7170" width="25.42578125" style="106" customWidth="1"/>
    <col min="7171" max="7171" width="9.140625" style="106" customWidth="1"/>
    <col min="7172" max="7172" width="8.42578125" style="106" customWidth="1"/>
    <col min="7173" max="7173" width="33.5703125" style="106" customWidth="1"/>
    <col min="7174" max="7174" width="11.140625" style="106" customWidth="1"/>
    <col min="7175" max="7424" width="11.42578125" style="106"/>
    <col min="7425" max="7425" width="5.42578125" style="106" customWidth="1"/>
    <col min="7426" max="7426" width="25.42578125" style="106" customWidth="1"/>
    <col min="7427" max="7427" width="9.140625" style="106" customWidth="1"/>
    <col min="7428" max="7428" width="8.42578125" style="106" customWidth="1"/>
    <col min="7429" max="7429" width="33.5703125" style="106" customWidth="1"/>
    <col min="7430" max="7430" width="11.140625" style="106" customWidth="1"/>
    <col min="7431" max="7680" width="11.42578125" style="106"/>
    <col min="7681" max="7681" width="5.42578125" style="106" customWidth="1"/>
    <col min="7682" max="7682" width="25.42578125" style="106" customWidth="1"/>
    <col min="7683" max="7683" width="9.140625" style="106" customWidth="1"/>
    <col min="7684" max="7684" width="8.42578125" style="106" customWidth="1"/>
    <col min="7685" max="7685" width="33.5703125" style="106" customWidth="1"/>
    <col min="7686" max="7686" width="11.140625" style="106" customWidth="1"/>
    <col min="7687" max="7936" width="11.42578125" style="106"/>
    <col min="7937" max="7937" width="5.42578125" style="106" customWidth="1"/>
    <col min="7938" max="7938" width="25.42578125" style="106" customWidth="1"/>
    <col min="7939" max="7939" width="9.140625" style="106" customWidth="1"/>
    <col min="7940" max="7940" width="8.42578125" style="106" customWidth="1"/>
    <col min="7941" max="7941" width="33.5703125" style="106" customWidth="1"/>
    <col min="7942" max="7942" width="11.140625" style="106" customWidth="1"/>
    <col min="7943" max="8192" width="11.42578125" style="106"/>
    <col min="8193" max="8193" width="5.42578125" style="106" customWidth="1"/>
    <col min="8194" max="8194" width="25.42578125" style="106" customWidth="1"/>
    <col min="8195" max="8195" width="9.140625" style="106" customWidth="1"/>
    <col min="8196" max="8196" width="8.42578125" style="106" customWidth="1"/>
    <col min="8197" max="8197" width="33.5703125" style="106" customWidth="1"/>
    <col min="8198" max="8198" width="11.140625" style="106" customWidth="1"/>
    <col min="8199" max="8448" width="11.42578125" style="106"/>
    <col min="8449" max="8449" width="5.42578125" style="106" customWidth="1"/>
    <col min="8450" max="8450" width="25.42578125" style="106" customWidth="1"/>
    <col min="8451" max="8451" width="9.140625" style="106" customWidth="1"/>
    <col min="8452" max="8452" width="8.42578125" style="106" customWidth="1"/>
    <col min="8453" max="8453" width="33.5703125" style="106" customWidth="1"/>
    <col min="8454" max="8454" width="11.140625" style="106" customWidth="1"/>
    <col min="8455" max="8704" width="11.42578125" style="106"/>
    <col min="8705" max="8705" width="5.42578125" style="106" customWidth="1"/>
    <col min="8706" max="8706" width="25.42578125" style="106" customWidth="1"/>
    <col min="8707" max="8707" width="9.140625" style="106" customWidth="1"/>
    <col min="8708" max="8708" width="8.42578125" style="106" customWidth="1"/>
    <col min="8709" max="8709" width="33.5703125" style="106" customWidth="1"/>
    <col min="8710" max="8710" width="11.140625" style="106" customWidth="1"/>
    <col min="8711" max="8960" width="11.42578125" style="106"/>
    <col min="8961" max="8961" width="5.42578125" style="106" customWidth="1"/>
    <col min="8962" max="8962" width="25.42578125" style="106" customWidth="1"/>
    <col min="8963" max="8963" width="9.140625" style="106" customWidth="1"/>
    <col min="8964" max="8964" width="8.42578125" style="106" customWidth="1"/>
    <col min="8965" max="8965" width="33.5703125" style="106" customWidth="1"/>
    <col min="8966" max="8966" width="11.140625" style="106" customWidth="1"/>
    <col min="8967" max="9216" width="11.42578125" style="106"/>
    <col min="9217" max="9217" width="5.42578125" style="106" customWidth="1"/>
    <col min="9218" max="9218" width="25.42578125" style="106" customWidth="1"/>
    <col min="9219" max="9219" width="9.140625" style="106" customWidth="1"/>
    <col min="9220" max="9220" width="8.42578125" style="106" customWidth="1"/>
    <col min="9221" max="9221" width="33.5703125" style="106" customWidth="1"/>
    <col min="9222" max="9222" width="11.140625" style="106" customWidth="1"/>
    <col min="9223" max="9472" width="11.42578125" style="106"/>
    <col min="9473" max="9473" width="5.42578125" style="106" customWidth="1"/>
    <col min="9474" max="9474" width="25.42578125" style="106" customWidth="1"/>
    <col min="9475" max="9475" width="9.140625" style="106" customWidth="1"/>
    <col min="9476" max="9476" width="8.42578125" style="106" customWidth="1"/>
    <col min="9477" max="9477" width="33.5703125" style="106" customWidth="1"/>
    <col min="9478" max="9478" width="11.140625" style="106" customWidth="1"/>
    <col min="9479" max="9728" width="11.42578125" style="106"/>
    <col min="9729" max="9729" width="5.42578125" style="106" customWidth="1"/>
    <col min="9730" max="9730" width="25.42578125" style="106" customWidth="1"/>
    <col min="9731" max="9731" width="9.140625" style="106" customWidth="1"/>
    <col min="9732" max="9732" width="8.42578125" style="106" customWidth="1"/>
    <col min="9733" max="9733" width="33.5703125" style="106" customWidth="1"/>
    <col min="9734" max="9734" width="11.140625" style="106" customWidth="1"/>
    <col min="9735" max="9984" width="11.42578125" style="106"/>
    <col min="9985" max="9985" width="5.42578125" style="106" customWidth="1"/>
    <col min="9986" max="9986" width="25.42578125" style="106" customWidth="1"/>
    <col min="9987" max="9987" width="9.140625" style="106" customWidth="1"/>
    <col min="9988" max="9988" width="8.42578125" style="106" customWidth="1"/>
    <col min="9989" max="9989" width="33.5703125" style="106" customWidth="1"/>
    <col min="9990" max="9990" width="11.140625" style="106" customWidth="1"/>
    <col min="9991" max="10240" width="11.42578125" style="106"/>
    <col min="10241" max="10241" width="5.42578125" style="106" customWidth="1"/>
    <col min="10242" max="10242" width="25.42578125" style="106" customWidth="1"/>
    <col min="10243" max="10243" width="9.140625" style="106" customWidth="1"/>
    <col min="10244" max="10244" width="8.42578125" style="106" customWidth="1"/>
    <col min="10245" max="10245" width="33.5703125" style="106" customWidth="1"/>
    <col min="10246" max="10246" width="11.140625" style="106" customWidth="1"/>
    <col min="10247" max="10496" width="11.42578125" style="106"/>
    <col min="10497" max="10497" width="5.42578125" style="106" customWidth="1"/>
    <col min="10498" max="10498" width="25.42578125" style="106" customWidth="1"/>
    <col min="10499" max="10499" width="9.140625" style="106" customWidth="1"/>
    <col min="10500" max="10500" width="8.42578125" style="106" customWidth="1"/>
    <col min="10501" max="10501" width="33.5703125" style="106" customWidth="1"/>
    <col min="10502" max="10502" width="11.140625" style="106" customWidth="1"/>
    <col min="10503" max="10752" width="11.42578125" style="106"/>
    <col min="10753" max="10753" width="5.42578125" style="106" customWidth="1"/>
    <col min="10754" max="10754" width="25.42578125" style="106" customWidth="1"/>
    <col min="10755" max="10755" width="9.140625" style="106" customWidth="1"/>
    <col min="10756" max="10756" width="8.42578125" style="106" customWidth="1"/>
    <col min="10757" max="10757" width="33.5703125" style="106" customWidth="1"/>
    <col min="10758" max="10758" width="11.140625" style="106" customWidth="1"/>
    <col min="10759" max="11008" width="11.42578125" style="106"/>
    <col min="11009" max="11009" width="5.42578125" style="106" customWidth="1"/>
    <col min="11010" max="11010" width="25.42578125" style="106" customWidth="1"/>
    <col min="11011" max="11011" width="9.140625" style="106" customWidth="1"/>
    <col min="11012" max="11012" width="8.42578125" style="106" customWidth="1"/>
    <col min="11013" max="11013" width="33.5703125" style="106" customWidth="1"/>
    <col min="11014" max="11014" width="11.140625" style="106" customWidth="1"/>
    <col min="11015" max="11264" width="11.42578125" style="106"/>
    <col min="11265" max="11265" width="5.42578125" style="106" customWidth="1"/>
    <col min="11266" max="11266" width="25.42578125" style="106" customWidth="1"/>
    <col min="11267" max="11267" width="9.140625" style="106" customWidth="1"/>
    <col min="11268" max="11268" width="8.42578125" style="106" customWidth="1"/>
    <col min="11269" max="11269" width="33.5703125" style="106" customWidth="1"/>
    <col min="11270" max="11270" width="11.140625" style="106" customWidth="1"/>
    <col min="11271" max="11520" width="11.42578125" style="106"/>
    <col min="11521" max="11521" width="5.42578125" style="106" customWidth="1"/>
    <col min="11522" max="11522" width="25.42578125" style="106" customWidth="1"/>
    <col min="11523" max="11523" width="9.140625" style="106" customWidth="1"/>
    <col min="11524" max="11524" width="8.42578125" style="106" customWidth="1"/>
    <col min="11525" max="11525" width="33.5703125" style="106" customWidth="1"/>
    <col min="11526" max="11526" width="11.140625" style="106" customWidth="1"/>
    <col min="11527" max="11776" width="11.42578125" style="106"/>
    <col min="11777" max="11777" width="5.42578125" style="106" customWidth="1"/>
    <col min="11778" max="11778" width="25.42578125" style="106" customWidth="1"/>
    <col min="11779" max="11779" width="9.140625" style="106" customWidth="1"/>
    <col min="11780" max="11780" width="8.42578125" style="106" customWidth="1"/>
    <col min="11781" max="11781" width="33.5703125" style="106" customWidth="1"/>
    <col min="11782" max="11782" width="11.140625" style="106" customWidth="1"/>
    <col min="11783" max="12032" width="11.42578125" style="106"/>
    <col min="12033" max="12033" width="5.42578125" style="106" customWidth="1"/>
    <col min="12034" max="12034" width="25.42578125" style="106" customWidth="1"/>
    <col min="12035" max="12035" width="9.140625" style="106" customWidth="1"/>
    <col min="12036" max="12036" width="8.42578125" style="106" customWidth="1"/>
    <col min="12037" max="12037" width="33.5703125" style="106" customWidth="1"/>
    <col min="12038" max="12038" width="11.140625" style="106" customWidth="1"/>
    <col min="12039" max="12288" width="11.42578125" style="106"/>
    <col min="12289" max="12289" width="5.42578125" style="106" customWidth="1"/>
    <col min="12290" max="12290" width="25.42578125" style="106" customWidth="1"/>
    <col min="12291" max="12291" width="9.140625" style="106" customWidth="1"/>
    <col min="12292" max="12292" width="8.42578125" style="106" customWidth="1"/>
    <col min="12293" max="12293" width="33.5703125" style="106" customWidth="1"/>
    <col min="12294" max="12294" width="11.140625" style="106" customWidth="1"/>
    <col min="12295" max="12544" width="11.42578125" style="106"/>
    <col min="12545" max="12545" width="5.42578125" style="106" customWidth="1"/>
    <col min="12546" max="12546" width="25.42578125" style="106" customWidth="1"/>
    <col min="12547" max="12547" width="9.140625" style="106" customWidth="1"/>
    <col min="12548" max="12548" width="8.42578125" style="106" customWidth="1"/>
    <col min="12549" max="12549" width="33.5703125" style="106" customWidth="1"/>
    <col min="12550" max="12550" width="11.140625" style="106" customWidth="1"/>
    <col min="12551" max="12800" width="11.42578125" style="106"/>
    <col min="12801" max="12801" width="5.42578125" style="106" customWidth="1"/>
    <col min="12802" max="12802" width="25.42578125" style="106" customWidth="1"/>
    <col min="12803" max="12803" width="9.140625" style="106" customWidth="1"/>
    <col min="12804" max="12804" width="8.42578125" style="106" customWidth="1"/>
    <col min="12805" max="12805" width="33.5703125" style="106" customWidth="1"/>
    <col min="12806" max="12806" width="11.140625" style="106" customWidth="1"/>
    <col min="12807" max="13056" width="11.42578125" style="106"/>
    <col min="13057" max="13057" width="5.42578125" style="106" customWidth="1"/>
    <col min="13058" max="13058" width="25.42578125" style="106" customWidth="1"/>
    <col min="13059" max="13059" width="9.140625" style="106" customWidth="1"/>
    <col min="13060" max="13060" width="8.42578125" style="106" customWidth="1"/>
    <col min="13061" max="13061" width="33.5703125" style="106" customWidth="1"/>
    <col min="13062" max="13062" width="11.140625" style="106" customWidth="1"/>
    <col min="13063" max="13312" width="11.42578125" style="106"/>
    <col min="13313" max="13313" width="5.42578125" style="106" customWidth="1"/>
    <col min="13314" max="13314" width="25.42578125" style="106" customWidth="1"/>
    <col min="13315" max="13315" width="9.140625" style="106" customWidth="1"/>
    <col min="13316" max="13316" width="8.42578125" style="106" customWidth="1"/>
    <col min="13317" max="13317" width="33.5703125" style="106" customWidth="1"/>
    <col min="13318" max="13318" width="11.140625" style="106" customWidth="1"/>
    <col min="13319" max="13568" width="11.42578125" style="106"/>
    <col min="13569" max="13569" width="5.42578125" style="106" customWidth="1"/>
    <col min="13570" max="13570" width="25.42578125" style="106" customWidth="1"/>
    <col min="13571" max="13571" width="9.140625" style="106" customWidth="1"/>
    <col min="13572" max="13572" width="8.42578125" style="106" customWidth="1"/>
    <col min="13573" max="13573" width="33.5703125" style="106" customWidth="1"/>
    <col min="13574" max="13574" width="11.140625" style="106" customWidth="1"/>
    <col min="13575" max="13824" width="11.42578125" style="106"/>
    <col min="13825" max="13825" width="5.42578125" style="106" customWidth="1"/>
    <col min="13826" max="13826" width="25.42578125" style="106" customWidth="1"/>
    <col min="13827" max="13827" width="9.140625" style="106" customWidth="1"/>
    <col min="13828" max="13828" width="8.42578125" style="106" customWidth="1"/>
    <col min="13829" max="13829" width="33.5703125" style="106" customWidth="1"/>
    <col min="13830" max="13830" width="11.140625" style="106" customWidth="1"/>
    <col min="13831" max="14080" width="11.42578125" style="106"/>
    <col min="14081" max="14081" width="5.42578125" style="106" customWidth="1"/>
    <col min="14082" max="14082" width="25.42578125" style="106" customWidth="1"/>
    <col min="14083" max="14083" width="9.140625" style="106" customWidth="1"/>
    <col min="14084" max="14084" width="8.42578125" style="106" customWidth="1"/>
    <col min="14085" max="14085" width="33.5703125" style="106" customWidth="1"/>
    <col min="14086" max="14086" width="11.140625" style="106" customWidth="1"/>
    <col min="14087" max="14336" width="11.42578125" style="106"/>
    <col min="14337" max="14337" width="5.42578125" style="106" customWidth="1"/>
    <col min="14338" max="14338" width="25.42578125" style="106" customWidth="1"/>
    <col min="14339" max="14339" width="9.140625" style="106" customWidth="1"/>
    <col min="14340" max="14340" width="8.42578125" style="106" customWidth="1"/>
    <col min="14341" max="14341" width="33.5703125" style="106" customWidth="1"/>
    <col min="14342" max="14342" width="11.140625" style="106" customWidth="1"/>
    <col min="14343" max="14592" width="11.42578125" style="106"/>
    <col min="14593" max="14593" width="5.42578125" style="106" customWidth="1"/>
    <col min="14594" max="14594" width="25.42578125" style="106" customWidth="1"/>
    <col min="14595" max="14595" width="9.140625" style="106" customWidth="1"/>
    <col min="14596" max="14596" width="8.42578125" style="106" customWidth="1"/>
    <col min="14597" max="14597" width="33.5703125" style="106" customWidth="1"/>
    <col min="14598" max="14598" width="11.140625" style="106" customWidth="1"/>
    <col min="14599" max="14848" width="11.42578125" style="106"/>
    <col min="14849" max="14849" width="5.42578125" style="106" customWidth="1"/>
    <col min="14850" max="14850" width="25.42578125" style="106" customWidth="1"/>
    <col min="14851" max="14851" width="9.140625" style="106" customWidth="1"/>
    <col min="14852" max="14852" width="8.42578125" style="106" customWidth="1"/>
    <col min="14853" max="14853" width="33.5703125" style="106" customWidth="1"/>
    <col min="14854" max="14854" width="11.140625" style="106" customWidth="1"/>
    <col min="14855" max="15104" width="11.42578125" style="106"/>
    <col min="15105" max="15105" width="5.42578125" style="106" customWidth="1"/>
    <col min="15106" max="15106" width="25.42578125" style="106" customWidth="1"/>
    <col min="15107" max="15107" width="9.140625" style="106" customWidth="1"/>
    <col min="15108" max="15108" width="8.42578125" style="106" customWidth="1"/>
    <col min="15109" max="15109" width="33.5703125" style="106" customWidth="1"/>
    <col min="15110" max="15110" width="11.140625" style="106" customWidth="1"/>
    <col min="15111" max="15360" width="11.42578125" style="106"/>
    <col min="15361" max="15361" width="5.42578125" style="106" customWidth="1"/>
    <col min="15362" max="15362" width="25.42578125" style="106" customWidth="1"/>
    <col min="15363" max="15363" width="9.140625" style="106" customWidth="1"/>
    <col min="15364" max="15364" width="8.42578125" style="106" customWidth="1"/>
    <col min="15365" max="15365" width="33.5703125" style="106" customWidth="1"/>
    <col min="15366" max="15366" width="11.140625" style="106" customWidth="1"/>
    <col min="15367" max="15616" width="11.42578125" style="106"/>
    <col min="15617" max="15617" width="5.42578125" style="106" customWidth="1"/>
    <col min="15618" max="15618" width="25.42578125" style="106" customWidth="1"/>
    <col min="15619" max="15619" width="9.140625" style="106" customWidth="1"/>
    <col min="15620" max="15620" width="8.42578125" style="106" customWidth="1"/>
    <col min="15621" max="15621" width="33.5703125" style="106" customWidth="1"/>
    <col min="15622" max="15622" width="11.140625" style="106" customWidth="1"/>
    <col min="15623" max="15872" width="11.42578125" style="106"/>
    <col min="15873" max="15873" width="5.42578125" style="106" customWidth="1"/>
    <col min="15874" max="15874" width="25.42578125" style="106" customWidth="1"/>
    <col min="15875" max="15875" width="9.140625" style="106" customWidth="1"/>
    <col min="15876" max="15876" width="8.42578125" style="106" customWidth="1"/>
    <col min="15877" max="15877" width="33.5703125" style="106" customWidth="1"/>
    <col min="15878" max="15878" width="11.140625" style="106" customWidth="1"/>
    <col min="15879" max="16128" width="11.42578125" style="106"/>
    <col min="16129" max="16129" width="5.42578125" style="106" customWidth="1"/>
    <col min="16130" max="16130" width="25.42578125" style="106" customWidth="1"/>
    <col min="16131" max="16131" width="9.140625" style="106" customWidth="1"/>
    <col min="16132" max="16132" width="8.42578125" style="106" customWidth="1"/>
    <col min="16133" max="16133" width="33.5703125" style="106" customWidth="1"/>
    <col min="16134" max="16134" width="11.140625" style="106" customWidth="1"/>
    <col min="16135" max="16384" width="11.42578125" style="106"/>
  </cols>
  <sheetData>
    <row r="1" spans="1:11" ht="15.75" customHeight="1" x14ac:dyDescent="0.2"/>
    <row r="2" spans="1:11" ht="15.75" customHeight="1" x14ac:dyDescent="0.2"/>
    <row r="3" spans="1:11" ht="15.75" customHeight="1" x14ac:dyDescent="0.2"/>
    <row r="4" spans="1:11" ht="15.75" customHeight="1" x14ac:dyDescent="0.2"/>
    <row r="5" spans="1:11" s="107" customFormat="1" ht="6" customHeight="1" x14ac:dyDescent="0.25">
      <c r="B5" s="108"/>
      <c r="C5" s="108"/>
      <c r="D5" s="108"/>
      <c r="E5" s="108"/>
      <c r="F5" s="108"/>
    </row>
    <row r="6" spans="1:11" ht="30.75" customHeight="1" x14ac:dyDescent="0.2">
      <c r="A6" s="239" t="s">
        <v>65</v>
      </c>
      <c r="B6" s="239"/>
      <c r="C6" s="239"/>
      <c r="D6" s="239"/>
      <c r="E6" s="239"/>
      <c r="F6" s="239"/>
      <c r="G6" s="109"/>
      <c r="H6" s="109"/>
      <c r="I6" s="109"/>
      <c r="J6" s="109"/>
      <c r="K6" s="109"/>
    </row>
    <row r="7" spans="1:11" ht="16.5" customHeight="1" x14ac:dyDescent="0.25">
      <c r="A7" s="240" t="s">
        <v>134</v>
      </c>
      <c r="B7" s="240"/>
      <c r="C7" s="240"/>
      <c r="D7" s="240"/>
      <c r="E7" s="240"/>
      <c r="F7" s="240"/>
      <c r="G7" s="109"/>
      <c r="H7" s="109"/>
      <c r="I7" s="109"/>
      <c r="J7" s="109"/>
      <c r="K7" s="109"/>
    </row>
    <row r="8" spans="1:11" ht="25.5" customHeight="1" x14ac:dyDescent="0.2">
      <c r="A8" s="236" t="s">
        <v>66</v>
      </c>
      <c r="B8" s="236"/>
      <c r="C8" s="236"/>
      <c r="D8" s="236"/>
      <c r="E8" s="236"/>
      <c r="F8" s="236"/>
      <c r="G8" s="109"/>
      <c r="H8" s="109"/>
      <c r="I8" s="109"/>
      <c r="J8" s="109"/>
      <c r="K8" s="109"/>
    </row>
    <row r="9" spans="1:11" ht="7.5" customHeight="1" x14ac:dyDescent="0.2">
      <c r="A9" s="110"/>
      <c r="B9" s="111"/>
      <c r="C9" s="111"/>
      <c r="D9" s="112"/>
      <c r="E9" s="112"/>
      <c r="F9" s="111"/>
      <c r="G9" s="109"/>
      <c r="H9" s="109"/>
      <c r="I9" s="109"/>
      <c r="J9" s="109"/>
      <c r="K9" s="109"/>
    </row>
    <row r="10" spans="1:11" ht="22.5" customHeight="1" x14ac:dyDescent="0.2">
      <c r="A10" s="241" t="s">
        <v>31</v>
      </c>
      <c r="B10" s="241" t="s">
        <v>32</v>
      </c>
      <c r="C10" s="241">
        <v>2017</v>
      </c>
      <c r="D10" s="241">
        <v>2018</v>
      </c>
      <c r="E10" s="236" t="s">
        <v>67</v>
      </c>
      <c r="F10" s="236"/>
      <c r="G10" s="109"/>
      <c r="H10" s="109"/>
      <c r="I10" s="109"/>
      <c r="J10" s="109"/>
      <c r="K10" s="109"/>
    </row>
    <row r="11" spans="1:11" ht="14.25" customHeight="1" x14ac:dyDescent="0.2">
      <c r="A11" s="242"/>
      <c r="B11" s="242"/>
      <c r="C11" s="242"/>
      <c r="D11" s="242"/>
      <c r="E11" s="103" t="s">
        <v>68</v>
      </c>
      <c r="F11" s="103" t="s">
        <v>1</v>
      </c>
      <c r="G11" s="109"/>
      <c r="H11" s="109"/>
      <c r="I11" s="109"/>
      <c r="J11" s="109"/>
      <c r="K11" s="109"/>
    </row>
    <row r="12" spans="1:11" ht="35.1" customHeight="1" x14ac:dyDescent="0.2">
      <c r="A12" s="62">
        <v>1</v>
      </c>
      <c r="B12" s="63" t="s">
        <v>33</v>
      </c>
      <c r="C12" s="64">
        <f>CAP!B13</f>
        <v>16445</v>
      </c>
      <c r="D12" s="64">
        <f>CAP!B14</f>
        <v>10909</v>
      </c>
      <c r="E12" s="64">
        <f>D12-C12</f>
        <v>-5536</v>
      </c>
      <c r="F12" s="113">
        <f>(D12/C12-1)*100</f>
        <v>-33.663727576771052</v>
      </c>
      <c r="G12" s="109"/>
      <c r="H12" s="109"/>
      <c r="I12" s="109"/>
      <c r="J12" s="109"/>
      <c r="K12" s="109"/>
    </row>
    <row r="13" spans="1:11" ht="35.1" customHeight="1" x14ac:dyDescent="0.2">
      <c r="A13" s="114">
        <v>2</v>
      </c>
      <c r="B13" s="115" t="s">
        <v>69</v>
      </c>
      <c r="C13" s="116">
        <f>'SERV-TEC'!B13</f>
        <v>3250</v>
      </c>
      <c r="D13" s="117">
        <f>'SERV-TEC'!B14</f>
        <v>3058</v>
      </c>
      <c r="E13" s="117">
        <f>D13-C13</f>
        <v>-192</v>
      </c>
      <c r="F13" s="161">
        <f>(D13/C13-1)*100</f>
        <v>-5.9076923076923027</v>
      </c>
      <c r="G13" s="109"/>
      <c r="H13" s="109"/>
      <c r="I13" s="109"/>
      <c r="J13" s="109"/>
      <c r="K13" s="109"/>
    </row>
    <row r="14" spans="1:11" ht="35.1" customHeight="1" x14ac:dyDescent="0.2">
      <c r="A14" s="62">
        <v>3</v>
      </c>
      <c r="B14" s="63" t="s">
        <v>70</v>
      </c>
      <c r="C14" s="118">
        <v>0.6</v>
      </c>
      <c r="D14" s="118">
        <v>0.4</v>
      </c>
      <c r="E14" s="113">
        <f>D14-C14</f>
        <v>-0.19999999999999996</v>
      </c>
      <c r="F14" s="113"/>
      <c r="G14" s="109"/>
      <c r="H14" s="109"/>
      <c r="I14" s="109"/>
      <c r="J14" s="109"/>
      <c r="K14" s="109"/>
    </row>
    <row r="15" spans="1:11" ht="35.1" customHeight="1" x14ac:dyDescent="0.2">
      <c r="A15" s="114">
        <v>4</v>
      </c>
      <c r="B15" s="115" t="s">
        <v>71</v>
      </c>
      <c r="C15" s="116">
        <v>10459</v>
      </c>
      <c r="D15" s="117">
        <v>7534</v>
      </c>
      <c r="E15" s="117">
        <f>D15-C15</f>
        <v>-2925</v>
      </c>
      <c r="F15" s="161">
        <f>(D15/C15-1)*100</f>
        <v>-27.966344774835072</v>
      </c>
      <c r="G15" s="109"/>
      <c r="H15" s="109"/>
      <c r="I15" s="109"/>
      <c r="J15" s="109"/>
      <c r="K15" s="109"/>
    </row>
    <row r="16" spans="1:11" ht="4.5" customHeight="1" x14ac:dyDescent="0.2">
      <c r="A16" s="83"/>
      <c r="B16" s="84"/>
      <c r="C16" s="84"/>
      <c r="D16" s="85"/>
      <c r="E16" s="83"/>
      <c r="F16" s="86"/>
      <c r="G16" s="109"/>
      <c r="H16" s="109"/>
      <c r="I16" s="109"/>
      <c r="J16" s="109"/>
      <c r="K16" s="109"/>
    </row>
    <row r="17" spans="1:11" ht="25.5" customHeight="1" x14ac:dyDescent="0.2">
      <c r="A17" s="236" t="s">
        <v>72</v>
      </c>
      <c r="B17" s="236"/>
      <c r="C17" s="236"/>
      <c r="D17" s="236"/>
      <c r="E17" s="236"/>
      <c r="F17" s="236"/>
      <c r="G17" s="109"/>
      <c r="H17" s="109"/>
      <c r="I17" s="109"/>
      <c r="J17" s="109"/>
      <c r="K17" s="109"/>
    </row>
    <row r="18" spans="1:11" ht="7.5" customHeight="1" x14ac:dyDescent="0.2">
      <c r="A18" s="110"/>
      <c r="B18" s="111"/>
      <c r="C18" s="111"/>
      <c r="D18" s="112"/>
      <c r="E18" s="112"/>
      <c r="F18" s="111"/>
      <c r="G18" s="109"/>
      <c r="H18" s="109"/>
      <c r="I18" s="109"/>
      <c r="J18" s="109"/>
      <c r="K18" s="109"/>
    </row>
    <row r="19" spans="1:11" ht="24.95" customHeight="1" x14ac:dyDescent="0.2">
      <c r="A19" s="103" t="s">
        <v>31</v>
      </c>
      <c r="B19" s="103" t="s">
        <v>32</v>
      </c>
      <c r="C19" s="103">
        <v>2017</v>
      </c>
      <c r="D19" s="103">
        <v>2018</v>
      </c>
      <c r="E19" s="237" t="s">
        <v>133</v>
      </c>
      <c r="F19" s="238"/>
      <c r="G19" s="109"/>
      <c r="H19" s="109"/>
      <c r="I19" s="109"/>
      <c r="J19" s="109"/>
      <c r="K19" s="109"/>
    </row>
    <row r="20" spans="1:11" ht="27.95" customHeight="1" x14ac:dyDescent="0.2">
      <c r="A20" s="225">
        <v>1</v>
      </c>
      <c r="B20" s="226" t="s">
        <v>125</v>
      </c>
      <c r="C20" s="227">
        <f>'C-PSP'!F15</f>
        <v>29.528037240986592</v>
      </c>
      <c r="D20" s="227">
        <f>'C-PSP'!G15</f>
        <v>23.557562026616583</v>
      </c>
      <c r="E20" s="228">
        <f>D20-C20</f>
        <v>-5.9704752143700084</v>
      </c>
      <c r="F20" s="229"/>
      <c r="G20" s="109"/>
      <c r="H20" s="109"/>
      <c r="I20" s="243"/>
      <c r="J20" s="109"/>
      <c r="K20" s="109"/>
    </row>
    <row r="21" spans="1:11" ht="27.95" customHeight="1" x14ac:dyDescent="0.2">
      <c r="A21" s="225"/>
      <c r="B21" s="226"/>
      <c r="C21" s="227"/>
      <c r="D21" s="227"/>
      <c r="E21" s="230"/>
      <c r="F21" s="231"/>
      <c r="G21" s="109"/>
      <c r="H21" s="109"/>
      <c r="I21" s="243"/>
      <c r="J21" s="109"/>
      <c r="K21" s="109"/>
    </row>
    <row r="22" spans="1:11" ht="27.95" customHeight="1" x14ac:dyDescent="0.2">
      <c r="A22" s="216">
        <v>2</v>
      </c>
      <c r="B22" s="218" t="s">
        <v>126</v>
      </c>
      <c r="C22" s="234">
        <f>EPRT!F15</f>
        <v>99.559880786053796</v>
      </c>
      <c r="D22" s="234">
        <f>EPRT!G15</f>
        <v>98.790016892856627</v>
      </c>
      <c r="E22" s="221">
        <f>D22-C22</f>
        <v>-0.76986389319716864</v>
      </c>
      <c r="F22" s="222"/>
      <c r="G22" s="109"/>
      <c r="H22" s="109"/>
      <c r="I22" s="243"/>
      <c r="J22" s="109"/>
      <c r="K22" s="109"/>
    </row>
    <row r="23" spans="1:11" ht="27.95" customHeight="1" x14ac:dyDescent="0.2">
      <c r="A23" s="217"/>
      <c r="B23" s="219"/>
      <c r="C23" s="235"/>
      <c r="D23" s="235"/>
      <c r="E23" s="223"/>
      <c r="F23" s="224"/>
      <c r="G23" s="109"/>
      <c r="H23" s="109"/>
      <c r="I23" s="243"/>
      <c r="J23" s="109"/>
      <c r="K23" s="109"/>
    </row>
    <row r="24" spans="1:11" ht="27.95" customHeight="1" x14ac:dyDescent="0.2">
      <c r="A24" s="225">
        <v>3</v>
      </c>
      <c r="B24" s="226" t="s">
        <v>127</v>
      </c>
      <c r="C24" s="232">
        <f>EPR!F15</f>
        <v>100</v>
      </c>
      <c r="D24" s="232">
        <f>EPR!G15</f>
        <v>100</v>
      </c>
      <c r="E24" s="228">
        <f>D24-C24</f>
        <v>0</v>
      </c>
      <c r="F24" s="229"/>
      <c r="G24" s="109"/>
      <c r="H24" s="109"/>
      <c r="I24" s="243"/>
      <c r="J24" s="109"/>
      <c r="K24" s="109"/>
    </row>
    <row r="25" spans="1:11" ht="27.95" customHeight="1" x14ac:dyDescent="0.2">
      <c r="A25" s="225"/>
      <c r="B25" s="226"/>
      <c r="C25" s="233"/>
      <c r="D25" s="233"/>
      <c r="E25" s="230"/>
      <c r="F25" s="231"/>
      <c r="G25" s="109"/>
      <c r="H25" s="109"/>
      <c r="I25" s="243"/>
      <c r="J25" s="109"/>
      <c r="K25" s="109"/>
    </row>
    <row r="26" spans="1:11" ht="27.95" customHeight="1" x14ac:dyDescent="0.2">
      <c r="A26" s="216">
        <v>4</v>
      </c>
      <c r="B26" s="218" t="s">
        <v>128</v>
      </c>
      <c r="C26" s="220">
        <f>EGC!F15</f>
        <v>99.559880786053796</v>
      </c>
      <c r="D26" s="220">
        <f>EGC!G15</f>
        <v>98.790016892856627</v>
      </c>
      <c r="E26" s="221">
        <f>D26-C26</f>
        <v>-0.76986389319716864</v>
      </c>
      <c r="F26" s="222"/>
      <c r="G26" s="109"/>
      <c r="H26" s="109"/>
      <c r="I26" s="243"/>
      <c r="J26" s="109"/>
      <c r="K26" s="109"/>
    </row>
    <row r="27" spans="1:11" ht="27.95" customHeight="1" x14ac:dyDescent="0.2">
      <c r="A27" s="217"/>
      <c r="B27" s="219"/>
      <c r="C27" s="220"/>
      <c r="D27" s="220"/>
      <c r="E27" s="223"/>
      <c r="F27" s="224"/>
      <c r="G27" s="109"/>
      <c r="H27" s="109"/>
      <c r="I27" s="243"/>
      <c r="J27" s="109"/>
      <c r="K27" s="109"/>
    </row>
    <row r="28" spans="1:11" ht="27.95" customHeight="1" x14ac:dyDescent="0.2">
      <c r="A28" s="225">
        <v>5</v>
      </c>
      <c r="B28" s="226" t="s">
        <v>129</v>
      </c>
      <c r="C28" s="232">
        <f>EGI!F15</f>
        <v>0</v>
      </c>
      <c r="D28" s="232">
        <f>EGI!G15</f>
        <v>0</v>
      </c>
      <c r="E28" s="228">
        <f>D28-C28</f>
        <v>0</v>
      </c>
      <c r="F28" s="229"/>
      <c r="G28" s="109"/>
      <c r="H28" s="109"/>
      <c r="I28" s="243"/>
      <c r="J28" s="109"/>
      <c r="K28" s="109"/>
    </row>
    <row r="29" spans="1:11" ht="27.95" customHeight="1" x14ac:dyDescent="0.2">
      <c r="A29" s="225"/>
      <c r="B29" s="226"/>
      <c r="C29" s="233"/>
      <c r="D29" s="233"/>
      <c r="E29" s="230"/>
      <c r="F29" s="231"/>
      <c r="G29" s="109"/>
      <c r="H29" s="109"/>
      <c r="I29" s="243"/>
      <c r="J29" s="109"/>
      <c r="K29" s="119"/>
    </row>
    <row r="30" spans="1:11" ht="27.95" customHeight="1" x14ac:dyDescent="0.2">
      <c r="A30" s="216">
        <v>6</v>
      </c>
      <c r="B30" s="218" t="s">
        <v>130</v>
      </c>
      <c r="C30" s="220">
        <f>AUTOF!F15</f>
        <v>0.95265043499825319</v>
      </c>
      <c r="D30" s="220">
        <f>AUTOF!G15</f>
        <v>0.61332589908001101</v>
      </c>
      <c r="E30" s="221">
        <f>D30-C30</f>
        <v>-0.33932453591824219</v>
      </c>
      <c r="F30" s="222"/>
      <c r="G30" s="109"/>
      <c r="H30" s="109"/>
      <c r="I30" s="243"/>
      <c r="J30" s="109"/>
      <c r="K30" s="109"/>
    </row>
    <row r="31" spans="1:11" ht="27.95" customHeight="1" x14ac:dyDescent="0.2">
      <c r="A31" s="217"/>
      <c r="B31" s="219"/>
      <c r="C31" s="220"/>
      <c r="D31" s="220"/>
      <c r="E31" s="223"/>
      <c r="F31" s="224"/>
      <c r="G31" s="109"/>
      <c r="H31" s="109"/>
      <c r="I31" s="243"/>
      <c r="J31" s="109"/>
      <c r="K31" s="109"/>
    </row>
    <row r="32" spans="1:11" ht="27.95" customHeight="1" x14ac:dyDescent="0.2">
      <c r="A32" s="225">
        <v>7</v>
      </c>
      <c r="B32" s="226" t="s">
        <v>131</v>
      </c>
      <c r="C32" s="227">
        <f>CAIP!F15</f>
        <v>309.37914761834537</v>
      </c>
      <c r="D32" s="227">
        <f>CAIP!G15</f>
        <v>217.50403116368915</v>
      </c>
      <c r="E32" s="228">
        <f>D32-C32</f>
        <v>-91.875116454656222</v>
      </c>
      <c r="F32" s="229"/>
      <c r="G32" s="109"/>
      <c r="H32" s="109"/>
      <c r="I32" s="243"/>
      <c r="J32" s="109"/>
      <c r="K32" s="109"/>
    </row>
    <row r="33" spans="1:11" ht="27.95" customHeight="1" x14ac:dyDescent="0.2">
      <c r="A33" s="225"/>
      <c r="B33" s="226"/>
      <c r="C33" s="227"/>
      <c r="D33" s="227"/>
      <c r="E33" s="230"/>
      <c r="F33" s="231"/>
      <c r="G33" s="109"/>
      <c r="H33" s="109"/>
      <c r="I33" s="243"/>
      <c r="J33" s="109"/>
      <c r="K33" s="109"/>
    </row>
    <row r="34" spans="1:11" ht="27.95" customHeight="1" x14ac:dyDescent="0.2">
      <c r="A34" s="216">
        <v>8</v>
      </c>
      <c r="B34" s="218" t="s">
        <v>132</v>
      </c>
      <c r="C34" s="220">
        <f>CNPR!F15</f>
        <v>99.559880786053796</v>
      </c>
      <c r="D34" s="220">
        <f>CNPR!G15</f>
        <v>98.790016892856627</v>
      </c>
      <c r="E34" s="221">
        <f>D34-C34</f>
        <v>-0.76986389319716864</v>
      </c>
      <c r="F34" s="222"/>
      <c r="G34" s="109"/>
      <c r="H34" s="109"/>
      <c r="I34" s="243"/>
      <c r="J34" s="109"/>
      <c r="K34" s="109"/>
    </row>
    <row r="35" spans="1:11" ht="27.95" customHeight="1" x14ac:dyDescent="0.2">
      <c r="A35" s="217"/>
      <c r="B35" s="219"/>
      <c r="C35" s="220"/>
      <c r="D35" s="220"/>
      <c r="E35" s="223"/>
      <c r="F35" s="224"/>
      <c r="G35" s="109"/>
      <c r="H35" s="109"/>
      <c r="I35" s="243"/>
      <c r="J35" s="109"/>
      <c r="K35" s="109"/>
    </row>
    <row r="36" spans="1:11" ht="24.95" customHeight="1" x14ac:dyDescent="0.2">
      <c r="A36" s="109"/>
      <c r="B36" s="110"/>
      <c r="C36" s="110"/>
      <c r="D36" s="109"/>
      <c r="E36" s="109"/>
      <c r="F36" s="109"/>
      <c r="G36" s="109"/>
      <c r="H36" s="109"/>
      <c r="I36" s="109"/>
      <c r="J36" s="109"/>
      <c r="K36" s="109"/>
    </row>
    <row r="37" spans="1:11" ht="24.95" customHeight="1" x14ac:dyDescent="0.2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24.95" customHeight="1" x14ac:dyDescent="0.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24.95" customHeight="1" x14ac:dyDescent="0.2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24.95" customHeight="1" x14ac:dyDescent="0.2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ht="24.95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24.95" customHeight="1" x14ac:dyDescent="0.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</row>
    <row r="43" spans="1:11" ht="24.95" customHeight="1" x14ac:dyDescent="0.2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</row>
    <row r="44" spans="1:11" ht="24.95" customHeight="1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1" ht="24.95" customHeight="1" x14ac:dyDescent="0.2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</row>
    <row r="46" spans="1:11" ht="24.95" customHeight="1" x14ac:dyDescent="0.2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ht="24.95" customHeight="1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1" ht="24.95" customHeight="1" x14ac:dyDescent="0.2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24.95" customHeight="1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ht="24.95" customHeight="1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24.95" customHeight="1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</row>
    <row r="52" spans="1:11" ht="24.95" customHeight="1" x14ac:dyDescent="0.2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</row>
    <row r="53" spans="1:11" ht="24.95" customHeight="1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</row>
    <row r="54" spans="1:11" ht="24.95" customHeight="1" x14ac:dyDescent="0.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</row>
    <row r="55" spans="1:11" ht="24.95" customHeight="1" x14ac:dyDescent="0.2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24.95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24.95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24.95" customHeight="1" x14ac:dyDescent="0.2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24.95" customHeight="1" x14ac:dyDescent="0.2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24.95" customHeight="1" x14ac:dyDescent="0.2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ht="24.95" customHeight="1" x14ac:dyDescent="0.2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24.95" customHeight="1" x14ac:dyDescent="0.2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ht="24.95" customHeight="1" x14ac:dyDescent="0.2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ht="24.95" customHeight="1" x14ac:dyDescent="0.2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ht="24.95" customHeight="1" x14ac:dyDescent="0.2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ht="24.95" customHeight="1" x14ac:dyDescent="0.2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ht="24.95" customHeight="1" x14ac:dyDescent="0.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24.95" customHeight="1" x14ac:dyDescent="0.2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24.95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24.95" customHeight="1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24.95" customHeight="1" x14ac:dyDescent="0.2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24.95" customHeight="1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24.95" customHeight="1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24.95" customHeight="1" x14ac:dyDescent="0.2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24.95" customHeight="1" x14ac:dyDescent="0.2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24.95" customHeight="1" x14ac:dyDescent="0.2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24.95" customHeight="1" x14ac:dyDescent="0.2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1:11" ht="24.95" customHeight="1" x14ac:dyDescent="0.2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ht="11.25" customHeight="1" x14ac:dyDescent="0.2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1:11" ht="11.25" customHeight="1" x14ac:dyDescent="0.2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1.25" customHeight="1" x14ac:dyDescent="0.2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1.25" customHeight="1" x14ac:dyDescent="0.2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1.25" customHeight="1" x14ac:dyDescent="0.2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1.25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5" x14ac:dyDescent="0.2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5" x14ac:dyDescent="0.2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5" x14ac:dyDescent="0.2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5" x14ac:dyDescent="0.2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5" x14ac:dyDescent="0.2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1:11" ht="15" x14ac:dyDescent="0.2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 ht="15" x14ac:dyDescent="0.2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1:11" ht="15" x14ac:dyDescent="0.2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1" ht="15" x14ac:dyDescent="0.2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1" ht="15" x14ac:dyDescent="0.2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5" x14ac:dyDescent="0.2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5" x14ac:dyDescent="0.2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5" x14ac:dyDescent="0.2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5" x14ac:dyDescent="0.2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5" x14ac:dyDescent="0.2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5" x14ac:dyDescent="0.2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5" x14ac:dyDescent="0.2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1:11" ht="15" x14ac:dyDescent="0.2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1:11" ht="15" x14ac:dyDescent="0.2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1:11" ht="15" x14ac:dyDescent="0.2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1:11" ht="15" x14ac:dyDescent="0.2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1:11" ht="15" x14ac:dyDescent="0.2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1:11" ht="15" x14ac:dyDescent="0.2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1:11" ht="15" x14ac:dyDescent="0.2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1:11" ht="15" x14ac:dyDescent="0.2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1:11" ht="15" x14ac:dyDescent="0.2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1:11" ht="15" x14ac:dyDescent="0.2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1:11" ht="15" x14ac:dyDescent="0.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1:11" ht="15" x14ac:dyDescent="0.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1:11" ht="15" x14ac:dyDescent="0.2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1:11" ht="15" x14ac:dyDescent="0.2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1:11" ht="15" x14ac:dyDescent="0.2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1:11" ht="15" x14ac:dyDescent="0.2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</row>
  </sheetData>
  <mergeCells count="58">
    <mergeCell ref="I30:I31"/>
    <mergeCell ref="I32:I33"/>
    <mergeCell ref="I34:I35"/>
    <mergeCell ref="I20:I21"/>
    <mergeCell ref="I22:I23"/>
    <mergeCell ref="I24:I25"/>
    <mergeCell ref="I26:I27"/>
    <mergeCell ref="I28:I29"/>
    <mergeCell ref="A6:F6"/>
    <mergeCell ref="A7:F7"/>
    <mergeCell ref="A8:F8"/>
    <mergeCell ref="A10:A11"/>
    <mergeCell ref="B10:B11"/>
    <mergeCell ref="C10:C11"/>
    <mergeCell ref="D10:D11"/>
    <mergeCell ref="E10:F10"/>
    <mergeCell ref="A17:F17"/>
    <mergeCell ref="E19:F19"/>
    <mergeCell ref="A20:A21"/>
    <mergeCell ref="B20:B21"/>
    <mergeCell ref="C20:C21"/>
    <mergeCell ref="D20:D21"/>
    <mergeCell ref="E20:F21"/>
    <mergeCell ref="A24:A25"/>
    <mergeCell ref="B24:B25"/>
    <mergeCell ref="C24:C25"/>
    <mergeCell ref="D24:D25"/>
    <mergeCell ref="E24:F25"/>
    <mergeCell ref="A22:A23"/>
    <mergeCell ref="B22:B23"/>
    <mergeCell ref="C22:C23"/>
    <mergeCell ref="D22:D23"/>
    <mergeCell ref="E22:F23"/>
    <mergeCell ref="A28:A29"/>
    <mergeCell ref="B28:B29"/>
    <mergeCell ref="C28:C29"/>
    <mergeCell ref="D28:D29"/>
    <mergeCell ref="E28:F29"/>
    <mergeCell ref="A26:A27"/>
    <mergeCell ref="B26:B27"/>
    <mergeCell ref="C26:C27"/>
    <mergeCell ref="D26:D27"/>
    <mergeCell ref="E26:F27"/>
    <mergeCell ref="A32:A33"/>
    <mergeCell ref="B32:B33"/>
    <mergeCell ref="C32:C33"/>
    <mergeCell ref="D32:D33"/>
    <mergeCell ref="E32:F33"/>
    <mergeCell ref="A30:A31"/>
    <mergeCell ref="B30:B31"/>
    <mergeCell ref="C30:C31"/>
    <mergeCell ref="D30:D31"/>
    <mergeCell ref="E30:F31"/>
    <mergeCell ref="A34:A35"/>
    <mergeCell ref="B34:B35"/>
    <mergeCell ref="C34:C35"/>
    <mergeCell ref="D34:D35"/>
    <mergeCell ref="E34:F35"/>
  </mergeCells>
  <printOptions horizontalCentered="1"/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6" shapeId="1638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571500</xdr:colOff>
                <xdr:row>3</xdr:row>
                <xdr:rowOff>142875</xdr:rowOff>
              </to>
            </anchor>
          </objectPr>
        </oleObject>
      </mc:Choice>
      <mc:Fallback>
        <oleObject progId="CorelDraw.Graphic.16" shapeId="1638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showGridLines="0" zoomScaleNormal="100" zoomScaleSheetLayoutView="100" workbookViewId="0">
      <selection activeCell="I1" sqref="I1:S1048576"/>
    </sheetView>
  </sheetViews>
  <sheetFormatPr baseColWidth="10" defaultRowHeight="15" x14ac:dyDescent="0.25"/>
  <cols>
    <col min="1" max="1" width="20.7109375" customWidth="1"/>
    <col min="2" max="7" width="9.7109375" customWidth="1"/>
    <col min="8" max="8" width="12.7109375" customWidth="1"/>
    <col min="241" max="241" width="7.85546875" customWidth="1"/>
    <col min="242" max="242" width="12.5703125" customWidth="1"/>
    <col min="243" max="243" width="7.28515625" customWidth="1"/>
    <col min="244" max="248" width="6.7109375" customWidth="1"/>
    <col min="249" max="249" width="7.28515625" customWidth="1"/>
    <col min="250" max="252" width="9" customWidth="1"/>
    <col min="253" max="253" width="11.28515625" customWidth="1"/>
    <col min="497" max="497" width="7.85546875" customWidth="1"/>
    <col min="498" max="498" width="12.5703125" customWidth="1"/>
    <col min="499" max="499" width="7.28515625" customWidth="1"/>
    <col min="500" max="504" width="6.7109375" customWidth="1"/>
    <col min="505" max="505" width="7.28515625" customWidth="1"/>
    <col min="506" max="508" width="9" customWidth="1"/>
    <col min="509" max="509" width="11.28515625" customWidth="1"/>
    <col min="753" max="753" width="7.85546875" customWidth="1"/>
    <col min="754" max="754" width="12.5703125" customWidth="1"/>
    <col min="755" max="755" width="7.28515625" customWidth="1"/>
    <col min="756" max="760" width="6.7109375" customWidth="1"/>
    <col min="761" max="761" width="7.28515625" customWidth="1"/>
    <col min="762" max="764" width="9" customWidth="1"/>
    <col min="765" max="765" width="11.28515625" customWidth="1"/>
    <col min="1009" max="1009" width="7.85546875" customWidth="1"/>
    <col min="1010" max="1010" width="12.5703125" customWidth="1"/>
    <col min="1011" max="1011" width="7.28515625" customWidth="1"/>
    <col min="1012" max="1016" width="6.7109375" customWidth="1"/>
    <col min="1017" max="1017" width="7.28515625" customWidth="1"/>
    <col min="1018" max="1020" width="9" customWidth="1"/>
    <col min="1021" max="1021" width="11.28515625" customWidth="1"/>
    <col min="1265" max="1265" width="7.85546875" customWidth="1"/>
    <col min="1266" max="1266" width="12.5703125" customWidth="1"/>
    <col min="1267" max="1267" width="7.28515625" customWidth="1"/>
    <col min="1268" max="1272" width="6.7109375" customWidth="1"/>
    <col min="1273" max="1273" width="7.28515625" customWidth="1"/>
    <col min="1274" max="1276" width="9" customWidth="1"/>
    <col min="1277" max="1277" width="11.28515625" customWidth="1"/>
    <col min="1521" max="1521" width="7.85546875" customWidth="1"/>
    <col min="1522" max="1522" width="12.5703125" customWidth="1"/>
    <col min="1523" max="1523" width="7.28515625" customWidth="1"/>
    <col min="1524" max="1528" width="6.7109375" customWidth="1"/>
    <col min="1529" max="1529" width="7.28515625" customWidth="1"/>
    <col min="1530" max="1532" width="9" customWidth="1"/>
    <col min="1533" max="1533" width="11.28515625" customWidth="1"/>
    <col min="1777" max="1777" width="7.85546875" customWidth="1"/>
    <col min="1778" max="1778" width="12.5703125" customWidth="1"/>
    <col min="1779" max="1779" width="7.28515625" customWidth="1"/>
    <col min="1780" max="1784" width="6.7109375" customWidth="1"/>
    <col min="1785" max="1785" width="7.28515625" customWidth="1"/>
    <col min="1786" max="1788" width="9" customWidth="1"/>
    <col min="1789" max="1789" width="11.28515625" customWidth="1"/>
    <col min="2033" max="2033" width="7.85546875" customWidth="1"/>
    <col min="2034" max="2034" width="12.5703125" customWidth="1"/>
    <col min="2035" max="2035" width="7.28515625" customWidth="1"/>
    <col min="2036" max="2040" width="6.7109375" customWidth="1"/>
    <col min="2041" max="2041" width="7.28515625" customWidth="1"/>
    <col min="2042" max="2044" width="9" customWidth="1"/>
    <col min="2045" max="2045" width="11.28515625" customWidth="1"/>
    <col min="2289" max="2289" width="7.85546875" customWidth="1"/>
    <col min="2290" max="2290" width="12.5703125" customWidth="1"/>
    <col min="2291" max="2291" width="7.28515625" customWidth="1"/>
    <col min="2292" max="2296" width="6.7109375" customWidth="1"/>
    <col min="2297" max="2297" width="7.28515625" customWidth="1"/>
    <col min="2298" max="2300" width="9" customWidth="1"/>
    <col min="2301" max="2301" width="11.28515625" customWidth="1"/>
    <col min="2545" max="2545" width="7.85546875" customWidth="1"/>
    <col min="2546" max="2546" width="12.5703125" customWidth="1"/>
    <col min="2547" max="2547" width="7.28515625" customWidth="1"/>
    <col min="2548" max="2552" width="6.7109375" customWidth="1"/>
    <col min="2553" max="2553" width="7.28515625" customWidth="1"/>
    <col min="2554" max="2556" width="9" customWidth="1"/>
    <col min="2557" max="2557" width="11.28515625" customWidth="1"/>
    <col min="2801" max="2801" width="7.85546875" customWidth="1"/>
    <col min="2802" max="2802" width="12.5703125" customWidth="1"/>
    <col min="2803" max="2803" width="7.28515625" customWidth="1"/>
    <col min="2804" max="2808" width="6.7109375" customWidth="1"/>
    <col min="2809" max="2809" width="7.28515625" customWidth="1"/>
    <col min="2810" max="2812" width="9" customWidth="1"/>
    <col min="2813" max="2813" width="11.28515625" customWidth="1"/>
    <col min="3057" max="3057" width="7.85546875" customWidth="1"/>
    <col min="3058" max="3058" width="12.5703125" customWidth="1"/>
    <col min="3059" max="3059" width="7.28515625" customWidth="1"/>
    <col min="3060" max="3064" width="6.7109375" customWidth="1"/>
    <col min="3065" max="3065" width="7.28515625" customWidth="1"/>
    <col min="3066" max="3068" width="9" customWidth="1"/>
    <col min="3069" max="3069" width="11.28515625" customWidth="1"/>
    <col min="3313" max="3313" width="7.85546875" customWidth="1"/>
    <col min="3314" max="3314" width="12.5703125" customWidth="1"/>
    <col min="3315" max="3315" width="7.28515625" customWidth="1"/>
    <col min="3316" max="3320" width="6.7109375" customWidth="1"/>
    <col min="3321" max="3321" width="7.28515625" customWidth="1"/>
    <col min="3322" max="3324" width="9" customWidth="1"/>
    <col min="3325" max="3325" width="11.28515625" customWidth="1"/>
    <col min="3569" max="3569" width="7.85546875" customWidth="1"/>
    <col min="3570" max="3570" width="12.5703125" customWidth="1"/>
    <col min="3571" max="3571" width="7.28515625" customWidth="1"/>
    <col min="3572" max="3576" width="6.7109375" customWidth="1"/>
    <col min="3577" max="3577" width="7.28515625" customWidth="1"/>
    <col min="3578" max="3580" width="9" customWidth="1"/>
    <col min="3581" max="3581" width="11.28515625" customWidth="1"/>
    <col min="3825" max="3825" width="7.85546875" customWidth="1"/>
    <col min="3826" max="3826" width="12.5703125" customWidth="1"/>
    <col min="3827" max="3827" width="7.28515625" customWidth="1"/>
    <col min="3828" max="3832" width="6.7109375" customWidth="1"/>
    <col min="3833" max="3833" width="7.28515625" customWidth="1"/>
    <col min="3834" max="3836" width="9" customWidth="1"/>
    <col min="3837" max="3837" width="11.28515625" customWidth="1"/>
    <col min="4081" max="4081" width="7.85546875" customWidth="1"/>
    <col min="4082" max="4082" width="12.5703125" customWidth="1"/>
    <col min="4083" max="4083" width="7.28515625" customWidth="1"/>
    <col min="4084" max="4088" width="6.7109375" customWidth="1"/>
    <col min="4089" max="4089" width="7.28515625" customWidth="1"/>
    <col min="4090" max="4092" width="9" customWidth="1"/>
    <col min="4093" max="4093" width="11.28515625" customWidth="1"/>
    <col min="4337" max="4337" width="7.85546875" customWidth="1"/>
    <col min="4338" max="4338" width="12.5703125" customWidth="1"/>
    <col min="4339" max="4339" width="7.28515625" customWidth="1"/>
    <col min="4340" max="4344" width="6.7109375" customWidth="1"/>
    <col min="4345" max="4345" width="7.28515625" customWidth="1"/>
    <col min="4346" max="4348" width="9" customWidth="1"/>
    <col min="4349" max="4349" width="11.28515625" customWidth="1"/>
    <col min="4593" max="4593" width="7.85546875" customWidth="1"/>
    <col min="4594" max="4594" width="12.5703125" customWidth="1"/>
    <col min="4595" max="4595" width="7.28515625" customWidth="1"/>
    <col min="4596" max="4600" width="6.7109375" customWidth="1"/>
    <col min="4601" max="4601" width="7.28515625" customWidth="1"/>
    <col min="4602" max="4604" width="9" customWidth="1"/>
    <col min="4605" max="4605" width="11.28515625" customWidth="1"/>
    <col min="4849" max="4849" width="7.85546875" customWidth="1"/>
    <col min="4850" max="4850" width="12.5703125" customWidth="1"/>
    <col min="4851" max="4851" width="7.28515625" customWidth="1"/>
    <col min="4852" max="4856" width="6.7109375" customWidth="1"/>
    <col min="4857" max="4857" width="7.28515625" customWidth="1"/>
    <col min="4858" max="4860" width="9" customWidth="1"/>
    <col min="4861" max="4861" width="11.28515625" customWidth="1"/>
    <col min="5105" max="5105" width="7.85546875" customWidth="1"/>
    <col min="5106" max="5106" width="12.5703125" customWidth="1"/>
    <col min="5107" max="5107" width="7.28515625" customWidth="1"/>
    <col min="5108" max="5112" width="6.7109375" customWidth="1"/>
    <col min="5113" max="5113" width="7.28515625" customWidth="1"/>
    <col min="5114" max="5116" width="9" customWidth="1"/>
    <col min="5117" max="5117" width="11.28515625" customWidth="1"/>
    <col min="5361" max="5361" width="7.85546875" customWidth="1"/>
    <col min="5362" max="5362" width="12.5703125" customWidth="1"/>
    <col min="5363" max="5363" width="7.28515625" customWidth="1"/>
    <col min="5364" max="5368" width="6.7109375" customWidth="1"/>
    <col min="5369" max="5369" width="7.28515625" customWidth="1"/>
    <col min="5370" max="5372" width="9" customWidth="1"/>
    <col min="5373" max="5373" width="11.28515625" customWidth="1"/>
    <col min="5617" max="5617" width="7.85546875" customWidth="1"/>
    <col min="5618" max="5618" width="12.5703125" customWidth="1"/>
    <col min="5619" max="5619" width="7.28515625" customWidth="1"/>
    <col min="5620" max="5624" width="6.7109375" customWidth="1"/>
    <col min="5625" max="5625" width="7.28515625" customWidth="1"/>
    <col min="5626" max="5628" width="9" customWidth="1"/>
    <col min="5629" max="5629" width="11.28515625" customWidth="1"/>
    <col min="5873" max="5873" width="7.85546875" customWidth="1"/>
    <col min="5874" max="5874" width="12.5703125" customWidth="1"/>
    <col min="5875" max="5875" width="7.28515625" customWidth="1"/>
    <col min="5876" max="5880" width="6.7109375" customWidth="1"/>
    <col min="5881" max="5881" width="7.28515625" customWidth="1"/>
    <col min="5882" max="5884" width="9" customWidth="1"/>
    <col min="5885" max="5885" width="11.28515625" customWidth="1"/>
    <col min="6129" max="6129" width="7.85546875" customWidth="1"/>
    <col min="6130" max="6130" width="12.5703125" customWidth="1"/>
    <col min="6131" max="6131" width="7.28515625" customWidth="1"/>
    <col min="6132" max="6136" width="6.7109375" customWidth="1"/>
    <col min="6137" max="6137" width="7.28515625" customWidth="1"/>
    <col min="6138" max="6140" width="9" customWidth="1"/>
    <col min="6141" max="6141" width="11.28515625" customWidth="1"/>
    <col min="6385" max="6385" width="7.85546875" customWidth="1"/>
    <col min="6386" max="6386" width="12.5703125" customWidth="1"/>
    <col min="6387" max="6387" width="7.28515625" customWidth="1"/>
    <col min="6388" max="6392" width="6.7109375" customWidth="1"/>
    <col min="6393" max="6393" width="7.28515625" customWidth="1"/>
    <col min="6394" max="6396" width="9" customWidth="1"/>
    <col min="6397" max="6397" width="11.28515625" customWidth="1"/>
    <col min="6641" max="6641" width="7.85546875" customWidth="1"/>
    <col min="6642" max="6642" width="12.5703125" customWidth="1"/>
    <col min="6643" max="6643" width="7.28515625" customWidth="1"/>
    <col min="6644" max="6648" width="6.7109375" customWidth="1"/>
    <col min="6649" max="6649" width="7.28515625" customWidth="1"/>
    <col min="6650" max="6652" width="9" customWidth="1"/>
    <col min="6653" max="6653" width="11.28515625" customWidth="1"/>
    <col min="6897" max="6897" width="7.85546875" customWidth="1"/>
    <col min="6898" max="6898" width="12.5703125" customWidth="1"/>
    <col min="6899" max="6899" width="7.28515625" customWidth="1"/>
    <col min="6900" max="6904" width="6.7109375" customWidth="1"/>
    <col min="6905" max="6905" width="7.28515625" customWidth="1"/>
    <col min="6906" max="6908" width="9" customWidth="1"/>
    <col min="6909" max="6909" width="11.28515625" customWidth="1"/>
    <col min="7153" max="7153" width="7.85546875" customWidth="1"/>
    <col min="7154" max="7154" width="12.5703125" customWidth="1"/>
    <col min="7155" max="7155" width="7.28515625" customWidth="1"/>
    <col min="7156" max="7160" width="6.7109375" customWidth="1"/>
    <col min="7161" max="7161" width="7.28515625" customWidth="1"/>
    <col min="7162" max="7164" width="9" customWidth="1"/>
    <col min="7165" max="7165" width="11.28515625" customWidth="1"/>
    <col min="7409" max="7409" width="7.85546875" customWidth="1"/>
    <col min="7410" max="7410" width="12.5703125" customWidth="1"/>
    <col min="7411" max="7411" width="7.28515625" customWidth="1"/>
    <col min="7412" max="7416" width="6.7109375" customWidth="1"/>
    <col min="7417" max="7417" width="7.28515625" customWidth="1"/>
    <col min="7418" max="7420" width="9" customWidth="1"/>
    <col min="7421" max="7421" width="11.28515625" customWidth="1"/>
    <col min="7665" max="7665" width="7.85546875" customWidth="1"/>
    <col min="7666" max="7666" width="12.5703125" customWidth="1"/>
    <col min="7667" max="7667" width="7.28515625" customWidth="1"/>
    <col min="7668" max="7672" width="6.7109375" customWidth="1"/>
    <col min="7673" max="7673" width="7.28515625" customWidth="1"/>
    <col min="7674" max="7676" width="9" customWidth="1"/>
    <col min="7677" max="7677" width="11.28515625" customWidth="1"/>
    <col min="7921" max="7921" width="7.85546875" customWidth="1"/>
    <col min="7922" max="7922" width="12.5703125" customWidth="1"/>
    <col min="7923" max="7923" width="7.28515625" customWidth="1"/>
    <col min="7924" max="7928" width="6.7109375" customWidth="1"/>
    <col min="7929" max="7929" width="7.28515625" customWidth="1"/>
    <col min="7930" max="7932" width="9" customWidth="1"/>
    <col min="7933" max="7933" width="11.28515625" customWidth="1"/>
    <col min="8177" max="8177" width="7.85546875" customWidth="1"/>
    <col min="8178" max="8178" width="12.5703125" customWidth="1"/>
    <col min="8179" max="8179" width="7.28515625" customWidth="1"/>
    <col min="8180" max="8184" width="6.7109375" customWidth="1"/>
    <col min="8185" max="8185" width="7.28515625" customWidth="1"/>
    <col min="8186" max="8188" width="9" customWidth="1"/>
    <col min="8189" max="8189" width="11.28515625" customWidth="1"/>
    <col min="8433" max="8433" width="7.85546875" customWidth="1"/>
    <col min="8434" max="8434" width="12.5703125" customWidth="1"/>
    <col min="8435" max="8435" width="7.28515625" customWidth="1"/>
    <col min="8436" max="8440" width="6.7109375" customWidth="1"/>
    <col min="8441" max="8441" width="7.28515625" customWidth="1"/>
    <col min="8442" max="8444" width="9" customWidth="1"/>
    <col min="8445" max="8445" width="11.28515625" customWidth="1"/>
    <col min="8689" max="8689" width="7.85546875" customWidth="1"/>
    <col min="8690" max="8690" width="12.5703125" customWidth="1"/>
    <col min="8691" max="8691" width="7.28515625" customWidth="1"/>
    <col min="8692" max="8696" width="6.7109375" customWidth="1"/>
    <col min="8697" max="8697" width="7.28515625" customWidth="1"/>
    <col min="8698" max="8700" width="9" customWidth="1"/>
    <col min="8701" max="8701" width="11.28515625" customWidth="1"/>
    <col min="8945" max="8945" width="7.85546875" customWidth="1"/>
    <col min="8946" max="8946" width="12.5703125" customWidth="1"/>
    <col min="8947" max="8947" width="7.28515625" customWidth="1"/>
    <col min="8948" max="8952" width="6.7109375" customWidth="1"/>
    <col min="8953" max="8953" width="7.28515625" customWidth="1"/>
    <col min="8954" max="8956" width="9" customWidth="1"/>
    <col min="8957" max="8957" width="11.28515625" customWidth="1"/>
    <col min="9201" max="9201" width="7.85546875" customWidth="1"/>
    <col min="9202" max="9202" width="12.5703125" customWidth="1"/>
    <col min="9203" max="9203" width="7.28515625" customWidth="1"/>
    <col min="9204" max="9208" width="6.7109375" customWidth="1"/>
    <col min="9209" max="9209" width="7.28515625" customWidth="1"/>
    <col min="9210" max="9212" width="9" customWidth="1"/>
    <col min="9213" max="9213" width="11.28515625" customWidth="1"/>
    <col min="9457" max="9457" width="7.85546875" customWidth="1"/>
    <col min="9458" max="9458" width="12.5703125" customWidth="1"/>
    <col min="9459" max="9459" width="7.28515625" customWidth="1"/>
    <col min="9460" max="9464" width="6.7109375" customWidth="1"/>
    <col min="9465" max="9465" width="7.28515625" customWidth="1"/>
    <col min="9466" max="9468" width="9" customWidth="1"/>
    <col min="9469" max="9469" width="11.28515625" customWidth="1"/>
    <col min="9713" max="9713" width="7.85546875" customWidth="1"/>
    <col min="9714" max="9714" width="12.5703125" customWidth="1"/>
    <col min="9715" max="9715" width="7.28515625" customWidth="1"/>
    <col min="9716" max="9720" width="6.7109375" customWidth="1"/>
    <col min="9721" max="9721" width="7.28515625" customWidth="1"/>
    <col min="9722" max="9724" width="9" customWidth="1"/>
    <col min="9725" max="9725" width="11.28515625" customWidth="1"/>
    <col min="9969" max="9969" width="7.85546875" customWidth="1"/>
    <col min="9970" max="9970" width="12.5703125" customWidth="1"/>
    <col min="9971" max="9971" width="7.28515625" customWidth="1"/>
    <col min="9972" max="9976" width="6.7109375" customWidth="1"/>
    <col min="9977" max="9977" width="7.28515625" customWidth="1"/>
    <col min="9978" max="9980" width="9" customWidth="1"/>
    <col min="9981" max="9981" width="11.28515625" customWidth="1"/>
    <col min="10225" max="10225" width="7.85546875" customWidth="1"/>
    <col min="10226" max="10226" width="12.5703125" customWidth="1"/>
    <col min="10227" max="10227" width="7.28515625" customWidth="1"/>
    <col min="10228" max="10232" width="6.7109375" customWidth="1"/>
    <col min="10233" max="10233" width="7.28515625" customWidth="1"/>
    <col min="10234" max="10236" width="9" customWidth="1"/>
    <col min="10237" max="10237" width="11.28515625" customWidth="1"/>
    <col min="10481" max="10481" width="7.85546875" customWidth="1"/>
    <col min="10482" max="10482" width="12.5703125" customWidth="1"/>
    <col min="10483" max="10483" width="7.28515625" customWidth="1"/>
    <col min="10484" max="10488" width="6.7109375" customWidth="1"/>
    <col min="10489" max="10489" width="7.28515625" customWidth="1"/>
    <col min="10490" max="10492" width="9" customWidth="1"/>
    <col min="10493" max="10493" width="11.28515625" customWidth="1"/>
    <col min="10737" max="10737" width="7.85546875" customWidth="1"/>
    <col min="10738" max="10738" width="12.5703125" customWidth="1"/>
    <col min="10739" max="10739" width="7.28515625" customWidth="1"/>
    <col min="10740" max="10744" width="6.7109375" customWidth="1"/>
    <col min="10745" max="10745" width="7.28515625" customWidth="1"/>
    <col min="10746" max="10748" width="9" customWidth="1"/>
    <col min="10749" max="10749" width="11.28515625" customWidth="1"/>
    <col min="10993" max="10993" width="7.85546875" customWidth="1"/>
    <col min="10994" max="10994" width="12.5703125" customWidth="1"/>
    <col min="10995" max="10995" width="7.28515625" customWidth="1"/>
    <col min="10996" max="11000" width="6.7109375" customWidth="1"/>
    <col min="11001" max="11001" width="7.28515625" customWidth="1"/>
    <col min="11002" max="11004" width="9" customWidth="1"/>
    <col min="11005" max="11005" width="11.28515625" customWidth="1"/>
    <col min="11249" max="11249" width="7.85546875" customWidth="1"/>
    <col min="11250" max="11250" width="12.5703125" customWidth="1"/>
    <col min="11251" max="11251" width="7.28515625" customWidth="1"/>
    <col min="11252" max="11256" width="6.7109375" customWidth="1"/>
    <col min="11257" max="11257" width="7.28515625" customWidth="1"/>
    <col min="11258" max="11260" width="9" customWidth="1"/>
    <col min="11261" max="11261" width="11.28515625" customWidth="1"/>
    <col min="11505" max="11505" width="7.85546875" customWidth="1"/>
    <col min="11506" max="11506" width="12.5703125" customWidth="1"/>
    <col min="11507" max="11507" width="7.28515625" customWidth="1"/>
    <col min="11508" max="11512" width="6.7109375" customWidth="1"/>
    <col min="11513" max="11513" width="7.28515625" customWidth="1"/>
    <col min="11514" max="11516" width="9" customWidth="1"/>
    <col min="11517" max="11517" width="11.28515625" customWidth="1"/>
    <col min="11761" max="11761" width="7.85546875" customWidth="1"/>
    <col min="11762" max="11762" width="12.5703125" customWidth="1"/>
    <col min="11763" max="11763" width="7.28515625" customWidth="1"/>
    <col min="11764" max="11768" width="6.7109375" customWidth="1"/>
    <col min="11769" max="11769" width="7.28515625" customWidth="1"/>
    <col min="11770" max="11772" width="9" customWidth="1"/>
    <col min="11773" max="11773" width="11.28515625" customWidth="1"/>
    <col min="12017" max="12017" width="7.85546875" customWidth="1"/>
    <col min="12018" max="12018" width="12.5703125" customWidth="1"/>
    <col min="12019" max="12019" width="7.28515625" customWidth="1"/>
    <col min="12020" max="12024" width="6.7109375" customWidth="1"/>
    <col min="12025" max="12025" width="7.28515625" customWidth="1"/>
    <col min="12026" max="12028" width="9" customWidth="1"/>
    <col min="12029" max="12029" width="11.28515625" customWidth="1"/>
    <col min="12273" max="12273" width="7.85546875" customWidth="1"/>
    <col min="12274" max="12274" width="12.5703125" customWidth="1"/>
    <col min="12275" max="12275" width="7.28515625" customWidth="1"/>
    <col min="12276" max="12280" width="6.7109375" customWidth="1"/>
    <col min="12281" max="12281" width="7.28515625" customWidth="1"/>
    <col min="12282" max="12284" width="9" customWidth="1"/>
    <col min="12285" max="12285" width="11.28515625" customWidth="1"/>
    <col min="12529" max="12529" width="7.85546875" customWidth="1"/>
    <col min="12530" max="12530" width="12.5703125" customWidth="1"/>
    <col min="12531" max="12531" width="7.28515625" customWidth="1"/>
    <col min="12532" max="12536" width="6.7109375" customWidth="1"/>
    <col min="12537" max="12537" width="7.28515625" customWidth="1"/>
    <col min="12538" max="12540" width="9" customWidth="1"/>
    <col min="12541" max="12541" width="11.28515625" customWidth="1"/>
    <col min="12785" max="12785" width="7.85546875" customWidth="1"/>
    <col min="12786" max="12786" width="12.5703125" customWidth="1"/>
    <col min="12787" max="12787" width="7.28515625" customWidth="1"/>
    <col min="12788" max="12792" width="6.7109375" customWidth="1"/>
    <col min="12793" max="12793" width="7.28515625" customWidth="1"/>
    <col min="12794" max="12796" width="9" customWidth="1"/>
    <col min="12797" max="12797" width="11.28515625" customWidth="1"/>
    <col min="13041" max="13041" width="7.85546875" customWidth="1"/>
    <col min="13042" max="13042" width="12.5703125" customWidth="1"/>
    <col min="13043" max="13043" width="7.28515625" customWidth="1"/>
    <col min="13044" max="13048" width="6.7109375" customWidth="1"/>
    <col min="13049" max="13049" width="7.28515625" customWidth="1"/>
    <col min="13050" max="13052" width="9" customWidth="1"/>
    <col min="13053" max="13053" width="11.28515625" customWidth="1"/>
    <col min="13297" max="13297" width="7.85546875" customWidth="1"/>
    <col min="13298" max="13298" width="12.5703125" customWidth="1"/>
    <col min="13299" max="13299" width="7.28515625" customWidth="1"/>
    <col min="13300" max="13304" width="6.7109375" customWidth="1"/>
    <col min="13305" max="13305" width="7.28515625" customWidth="1"/>
    <col min="13306" max="13308" width="9" customWidth="1"/>
    <col min="13309" max="13309" width="11.28515625" customWidth="1"/>
    <col min="13553" max="13553" width="7.85546875" customWidth="1"/>
    <col min="13554" max="13554" width="12.5703125" customWidth="1"/>
    <col min="13555" max="13555" width="7.28515625" customWidth="1"/>
    <col min="13556" max="13560" width="6.7109375" customWidth="1"/>
    <col min="13561" max="13561" width="7.28515625" customWidth="1"/>
    <col min="13562" max="13564" width="9" customWidth="1"/>
    <col min="13565" max="13565" width="11.28515625" customWidth="1"/>
    <col min="13809" max="13809" width="7.85546875" customWidth="1"/>
    <col min="13810" max="13810" width="12.5703125" customWidth="1"/>
    <col min="13811" max="13811" width="7.28515625" customWidth="1"/>
    <col min="13812" max="13816" width="6.7109375" customWidth="1"/>
    <col min="13817" max="13817" width="7.28515625" customWidth="1"/>
    <col min="13818" max="13820" width="9" customWidth="1"/>
    <col min="13821" max="13821" width="11.28515625" customWidth="1"/>
    <col min="14065" max="14065" width="7.85546875" customWidth="1"/>
    <col min="14066" max="14066" width="12.5703125" customWidth="1"/>
    <col min="14067" max="14067" width="7.28515625" customWidth="1"/>
    <col min="14068" max="14072" width="6.7109375" customWidth="1"/>
    <col min="14073" max="14073" width="7.28515625" customWidth="1"/>
    <col min="14074" max="14076" width="9" customWidth="1"/>
    <col min="14077" max="14077" width="11.28515625" customWidth="1"/>
    <col min="14321" max="14321" width="7.85546875" customWidth="1"/>
    <col min="14322" max="14322" width="12.5703125" customWidth="1"/>
    <col min="14323" max="14323" width="7.28515625" customWidth="1"/>
    <col min="14324" max="14328" width="6.7109375" customWidth="1"/>
    <col min="14329" max="14329" width="7.28515625" customWidth="1"/>
    <col min="14330" max="14332" width="9" customWidth="1"/>
    <col min="14333" max="14333" width="11.28515625" customWidth="1"/>
    <col min="14577" max="14577" width="7.85546875" customWidth="1"/>
    <col min="14578" max="14578" width="12.5703125" customWidth="1"/>
    <col min="14579" max="14579" width="7.28515625" customWidth="1"/>
    <col min="14580" max="14584" width="6.7109375" customWidth="1"/>
    <col min="14585" max="14585" width="7.28515625" customWidth="1"/>
    <col min="14586" max="14588" width="9" customWidth="1"/>
    <col min="14589" max="14589" width="11.28515625" customWidth="1"/>
    <col min="14833" max="14833" width="7.85546875" customWidth="1"/>
    <col min="14834" max="14834" width="12.5703125" customWidth="1"/>
    <col min="14835" max="14835" width="7.28515625" customWidth="1"/>
    <col min="14836" max="14840" width="6.7109375" customWidth="1"/>
    <col min="14841" max="14841" width="7.28515625" customWidth="1"/>
    <col min="14842" max="14844" width="9" customWidth="1"/>
    <col min="14845" max="14845" width="11.28515625" customWidth="1"/>
    <col min="15089" max="15089" width="7.85546875" customWidth="1"/>
    <col min="15090" max="15090" width="12.5703125" customWidth="1"/>
    <col min="15091" max="15091" width="7.28515625" customWidth="1"/>
    <col min="15092" max="15096" width="6.7109375" customWidth="1"/>
    <col min="15097" max="15097" width="7.28515625" customWidth="1"/>
    <col min="15098" max="15100" width="9" customWidth="1"/>
    <col min="15101" max="15101" width="11.28515625" customWidth="1"/>
    <col min="15345" max="15345" width="7.85546875" customWidth="1"/>
    <col min="15346" max="15346" width="12.5703125" customWidth="1"/>
    <col min="15347" max="15347" width="7.28515625" customWidth="1"/>
    <col min="15348" max="15352" width="6.7109375" customWidth="1"/>
    <col min="15353" max="15353" width="7.28515625" customWidth="1"/>
    <col min="15354" max="15356" width="9" customWidth="1"/>
    <col min="15357" max="15357" width="11.28515625" customWidth="1"/>
    <col min="15601" max="15601" width="7.85546875" customWidth="1"/>
    <col min="15602" max="15602" width="12.5703125" customWidth="1"/>
    <col min="15603" max="15603" width="7.28515625" customWidth="1"/>
    <col min="15604" max="15608" width="6.7109375" customWidth="1"/>
    <col min="15609" max="15609" width="7.28515625" customWidth="1"/>
    <col min="15610" max="15612" width="9" customWidth="1"/>
    <col min="15613" max="15613" width="11.28515625" customWidth="1"/>
    <col min="15857" max="15857" width="7.85546875" customWidth="1"/>
    <col min="15858" max="15858" width="12.5703125" customWidth="1"/>
    <col min="15859" max="15859" width="7.28515625" customWidth="1"/>
    <col min="15860" max="15864" width="6.7109375" customWidth="1"/>
    <col min="15865" max="15865" width="7.28515625" customWidth="1"/>
    <col min="15866" max="15868" width="9" customWidth="1"/>
    <col min="15869" max="15869" width="11.28515625" customWidth="1"/>
    <col min="16113" max="16113" width="7.85546875" customWidth="1"/>
    <col min="16114" max="16114" width="12.5703125" customWidth="1"/>
    <col min="16115" max="16115" width="7.28515625" customWidth="1"/>
    <col min="16116" max="16120" width="6.7109375" customWidth="1"/>
    <col min="16121" max="16121" width="7.28515625" customWidth="1"/>
    <col min="16122" max="16124" width="9" customWidth="1"/>
    <col min="16125" max="16125" width="11.28515625" customWidth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s="139" customFormat="1" ht="10.5" customHeight="1" x14ac:dyDescent="0.25">
      <c r="A4" s="138"/>
      <c r="B4" s="168"/>
      <c r="C4" s="168"/>
      <c r="D4" s="168"/>
      <c r="E4" s="168"/>
      <c r="F4" s="168"/>
      <c r="G4" s="168"/>
      <c r="H4" s="168"/>
    </row>
    <row r="5" spans="1:8" ht="15" customHeight="1" x14ac:dyDescent="0.25">
      <c r="A5" s="244" t="s">
        <v>42</v>
      </c>
      <c r="B5" s="245"/>
      <c r="C5" s="245"/>
      <c r="D5" s="245"/>
      <c r="E5" s="245"/>
      <c r="F5" s="245"/>
      <c r="G5" s="245"/>
      <c r="H5" s="246"/>
    </row>
    <row r="6" spans="1:8" ht="15" customHeight="1" x14ac:dyDescent="0.25">
      <c r="A6" s="247" t="s">
        <v>41</v>
      </c>
      <c r="B6" s="248"/>
      <c r="C6" s="248"/>
      <c r="D6" s="248"/>
      <c r="E6" s="248"/>
      <c r="F6" s="248"/>
      <c r="G6" s="248"/>
      <c r="H6" s="249"/>
    </row>
    <row r="7" spans="1:8" ht="6.95" customHeight="1" x14ac:dyDescent="0.25">
      <c r="A7" s="126"/>
      <c r="B7" s="126"/>
      <c r="C7" s="126"/>
      <c r="D7" s="126"/>
      <c r="E7" s="126"/>
      <c r="F7" s="126"/>
      <c r="G7" s="126"/>
      <c r="H7" s="126"/>
    </row>
    <row r="8" spans="1:8" ht="21.95" customHeight="1" x14ac:dyDescent="0.25">
      <c r="A8" s="189" t="s">
        <v>116</v>
      </c>
      <c r="B8" s="189" t="s">
        <v>119</v>
      </c>
      <c r="C8" s="126"/>
      <c r="D8" s="126"/>
      <c r="E8" s="126"/>
      <c r="F8" s="126"/>
      <c r="G8" s="126"/>
      <c r="H8" s="126"/>
    </row>
    <row r="9" spans="1:8" ht="15.95" customHeight="1" x14ac:dyDescent="0.25">
      <c r="A9" s="190">
        <v>2013</v>
      </c>
      <c r="B9" s="160">
        <f>B48+B51</f>
        <v>52026</v>
      </c>
      <c r="C9" s="126"/>
      <c r="D9" s="126"/>
      <c r="E9" s="126"/>
      <c r="F9" s="126"/>
      <c r="G9" s="126"/>
      <c r="H9" s="126"/>
    </row>
    <row r="10" spans="1:8" ht="15.95" customHeight="1" x14ac:dyDescent="0.25">
      <c r="A10" s="190">
        <v>2014</v>
      </c>
      <c r="B10" s="160">
        <f>C48+C51</f>
        <v>53944</v>
      </c>
      <c r="C10" s="126"/>
      <c r="D10" s="126"/>
      <c r="E10" s="126"/>
      <c r="F10" s="126"/>
      <c r="G10" s="126"/>
      <c r="H10" s="126"/>
    </row>
    <row r="11" spans="1:8" ht="15.95" customHeight="1" x14ac:dyDescent="0.25">
      <c r="A11" s="190">
        <v>2015</v>
      </c>
      <c r="B11" s="160">
        <f>D48+D51</f>
        <v>16285</v>
      </c>
      <c r="C11" s="126"/>
      <c r="D11" s="126"/>
      <c r="E11" s="126"/>
      <c r="F11" s="126"/>
      <c r="G11" s="126"/>
      <c r="H11" s="126"/>
    </row>
    <row r="12" spans="1:8" ht="15.95" customHeight="1" x14ac:dyDescent="0.25">
      <c r="A12" s="190">
        <v>2016</v>
      </c>
      <c r="B12" s="160">
        <f>E48+E51</f>
        <v>13454</v>
      </c>
      <c r="C12" s="126"/>
      <c r="D12" s="126"/>
      <c r="E12" s="126"/>
      <c r="F12" s="126"/>
      <c r="G12" s="126"/>
      <c r="H12" s="126"/>
    </row>
    <row r="13" spans="1:8" ht="15.95" customHeight="1" x14ac:dyDescent="0.25">
      <c r="A13" s="137">
        <v>2017</v>
      </c>
      <c r="B13" s="160">
        <f>F48+F51</f>
        <v>16445</v>
      </c>
      <c r="C13" s="141"/>
      <c r="D13" s="126"/>
      <c r="E13" s="126"/>
      <c r="F13" s="126"/>
      <c r="G13" s="126"/>
      <c r="H13" s="126"/>
    </row>
    <row r="14" spans="1:8" ht="15.95" customHeight="1" x14ac:dyDescent="0.25">
      <c r="A14" s="137">
        <v>2018</v>
      </c>
      <c r="B14" s="132">
        <f>G48+G51</f>
        <v>10909</v>
      </c>
      <c r="C14" s="141"/>
      <c r="D14" s="141"/>
      <c r="E14" s="126"/>
      <c r="F14" s="126"/>
      <c r="G14" s="126"/>
      <c r="H14" s="126"/>
    </row>
    <row r="15" spans="1:8" ht="17.25" customHeight="1" x14ac:dyDescent="0.25">
      <c r="A15" s="191" t="s">
        <v>124</v>
      </c>
      <c r="B15" s="192">
        <f>B14/B13-1</f>
        <v>-0.33663727576771052</v>
      </c>
      <c r="C15" s="141"/>
      <c r="D15" s="126"/>
      <c r="E15" s="126"/>
      <c r="F15" s="126"/>
      <c r="G15" s="126"/>
      <c r="H15" s="126"/>
    </row>
    <row r="16" spans="1:8" ht="6.95" customHeight="1" x14ac:dyDescent="0.25">
      <c r="A16" s="126"/>
      <c r="B16" s="126"/>
      <c r="C16" s="126"/>
      <c r="D16" s="126"/>
      <c r="E16" s="126"/>
      <c r="F16" s="126"/>
      <c r="G16" s="126"/>
      <c r="H16" s="126"/>
    </row>
    <row r="17" spans="1:8" ht="25.5" customHeight="1" x14ac:dyDescent="0.25">
      <c r="A17" s="193" t="s">
        <v>122</v>
      </c>
      <c r="B17" s="189" t="s">
        <v>77</v>
      </c>
      <c r="C17" s="189" t="s">
        <v>78</v>
      </c>
      <c r="D17" s="189" t="s">
        <v>79</v>
      </c>
      <c r="E17" s="189" t="s">
        <v>80</v>
      </c>
      <c r="F17" s="189" t="s">
        <v>117</v>
      </c>
      <c r="G17" s="189" t="s">
        <v>123</v>
      </c>
      <c r="H17" s="194" t="s">
        <v>120</v>
      </c>
    </row>
    <row r="18" spans="1:8" ht="14.1" customHeight="1" x14ac:dyDescent="0.25">
      <c r="A18" s="195" t="s">
        <v>81</v>
      </c>
      <c r="B18" s="149">
        <v>1568</v>
      </c>
      <c r="C18" s="149">
        <v>1060</v>
      </c>
      <c r="D18" s="149">
        <v>717</v>
      </c>
      <c r="E18" s="149">
        <v>60</v>
      </c>
      <c r="F18" s="149">
        <v>77</v>
      </c>
      <c r="G18" s="149">
        <v>14</v>
      </c>
      <c r="H18" s="196">
        <f>IF(Tabla77[[#This Row],[2017]]=0,0,Tabla77[[#This Row],[2018]]/Tabla77[[#This Row],[2017]]-1)</f>
        <v>-0.81818181818181812</v>
      </c>
    </row>
    <row r="19" spans="1:8" ht="14.1" customHeight="1" x14ac:dyDescent="0.25">
      <c r="A19" s="195" t="s">
        <v>82</v>
      </c>
      <c r="B19" s="149">
        <v>2770</v>
      </c>
      <c r="C19" s="149">
        <v>2368</v>
      </c>
      <c r="D19" s="149">
        <v>277</v>
      </c>
      <c r="E19" s="149">
        <v>233</v>
      </c>
      <c r="F19" s="149">
        <v>441</v>
      </c>
      <c r="G19" s="149">
        <v>176</v>
      </c>
      <c r="H19" s="196">
        <f>IF(Tabla77[[#This Row],[2017]]=0,0,Tabla77[[#This Row],[2018]]/Tabla77[[#This Row],[2017]]-1)</f>
        <v>-0.60090702947845798</v>
      </c>
    </row>
    <row r="20" spans="1:8" ht="14.1" customHeight="1" x14ac:dyDescent="0.25">
      <c r="A20" s="195" t="s">
        <v>83</v>
      </c>
      <c r="B20" s="149">
        <v>590</v>
      </c>
      <c r="C20" s="149">
        <v>435</v>
      </c>
      <c r="D20" s="149">
        <v>35</v>
      </c>
      <c r="E20" s="149">
        <v>56</v>
      </c>
      <c r="F20" s="149">
        <v>113</v>
      </c>
      <c r="G20" s="149">
        <v>107</v>
      </c>
      <c r="H20" s="196">
        <f>IF(Tabla77[[#This Row],[2017]]=0,0,Tabla77[[#This Row],[2018]]/Tabla77[[#This Row],[2017]]-1)</f>
        <v>-5.3097345132743334E-2</v>
      </c>
    </row>
    <row r="21" spans="1:8" ht="14.1" customHeight="1" x14ac:dyDescent="0.25">
      <c r="A21" s="195" t="s">
        <v>84</v>
      </c>
      <c r="B21" s="149">
        <v>369</v>
      </c>
      <c r="C21" s="149">
        <v>535</v>
      </c>
      <c r="D21" s="149">
        <v>46</v>
      </c>
      <c r="E21" s="149">
        <v>0</v>
      </c>
      <c r="F21" s="149">
        <v>0</v>
      </c>
      <c r="G21" s="149">
        <v>0</v>
      </c>
      <c r="H21" s="196">
        <f>IF(Tabla77[[#This Row],[2017]]=0,0,Tabla77[[#This Row],[2018]]/Tabla77[[#This Row],[2017]]-1)</f>
        <v>0</v>
      </c>
    </row>
    <row r="22" spans="1:8" ht="14.1" customHeight="1" x14ac:dyDescent="0.25">
      <c r="A22" s="195" t="s">
        <v>85</v>
      </c>
      <c r="B22" s="149">
        <v>795</v>
      </c>
      <c r="C22" s="149">
        <v>618</v>
      </c>
      <c r="D22" s="149">
        <v>571</v>
      </c>
      <c r="E22" s="149">
        <v>496</v>
      </c>
      <c r="F22" s="149">
        <v>523</v>
      </c>
      <c r="G22" s="149">
        <v>212</v>
      </c>
      <c r="H22" s="196">
        <f>IF(Tabla77[[#This Row],[2017]]=0,0,Tabla77[[#This Row],[2018]]/Tabla77[[#This Row],[2017]]-1)</f>
        <v>-0.5946462715105163</v>
      </c>
    </row>
    <row r="23" spans="1:8" ht="14.1" customHeight="1" x14ac:dyDescent="0.25">
      <c r="A23" s="195" t="s">
        <v>86</v>
      </c>
      <c r="B23" s="149">
        <v>2216</v>
      </c>
      <c r="C23" s="149">
        <v>1927</v>
      </c>
      <c r="D23" s="149">
        <v>462</v>
      </c>
      <c r="E23" s="149">
        <v>220</v>
      </c>
      <c r="F23" s="149">
        <v>762</v>
      </c>
      <c r="G23" s="149">
        <v>1294</v>
      </c>
      <c r="H23" s="196">
        <f>IF(Tabla77[[#This Row],[2017]]=0,0,Tabla77[[#This Row],[2018]]/Tabla77[[#This Row],[2017]]-1)</f>
        <v>0.69816272965879267</v>
      </c>
    </row>
    <row r="24" spans="1:8" ht="14.1" customHeight="1" x14ac:dyDescent="0.25">
      <c r="A24" s="195" t="s">
        <v>87</v>
      </c>
      <c r="B24" s="149">
        <v>2387</v>
      </c>
      <c r="C24" s="149">
        <v>2893</v>
      </c>
      <c r="D24" s="149">
        <v>149</v>
      </c>
      <c r="E24" s="149">
        <v>34</v>
      </c>
      <c r="F24" s="149">
        <v>185</v>
      </c>
      <c r="G24" s="149">
        <v>287</v>
      </c>
      <c r="H24" s="196">
        <f>IF(Tabla77[[#This Row],[2017]]=0,0,Tabla77[[#This Row],[2018]]/Tabla77[[#This Row],[2017]]-1)</f>
        <v>0.55135135135135127</v>
      </c>
    </row>
    <row r="25" spans="1:8" ht="14.1" customHeight="1" x14ac:dyDescent="0.25">
      <c r="A25" s="195" t="s">
        <v>88</v>
      </c>
      <c r="B25" s="149">
        <v>725</v>
      </c>
      <c r="C25" s="149">
        <v>780</v>
      </c>
      <c r="D25" s="149">
        <v>113</v>
      </c>
      <c r="E25" s="149">
        <v>33</v>
      </c>
      <c r="F25" s="149">
        <v>56</v>
      </c>
      <c r="G25" s="149">
        <v>294</v>
      </c>
      <c r="H25" s="196">
        <f>IF(Tabla77[[#This Row],[2017]]=0,0,Tabla77[[#This Row],[2018]]/Tabla77[[#This Row],[2017]]-1)</f>
        <v>4.25</v>
      </c>
    </row>
    <row r="26" spans="1:8" ht="14.1" customHeight="1" x14ac:dyDescent="0.25">
      <c r="A26" s="195" t="s">
        <v>89</v>
      </c>
      <c r="B26" s="149">
        <v>1857</v>
      </c>
      <c r="C26" s="149">
        <v>969</v>
      </c>
      <c r="D26" s="149">
        <v>116</v>
      </c>
      <c r="E26" s="149">
        <v>71</v>
      </c>
      <c r="F26" s="149">
        <v>418</v>
      </c>
      <c r="G26" s="149">
        <v>260</v>
      </c>
      <c r="H26" s="196">
        <f>IF(Tabla77[[#This Row],[2017]]=0,0,Tabla77[[#This Row],[2018]]/Tabla77[[#This Row],[2017]]-1)</f>
        <v>-0.37799043062200954</v>
      </c>
    </row>
    <row r="27" spans="1:8" ht="14.1" customHeight="1" x14ac:dyDescent="0.25">
      <c r="A27" s="195" t="s">
        <v>90</v>
      </c>
      <c r="B27" s="149">
        <v>2745</v>
      </c>
      <c r="C27" s="149">
        <v>1394</v>
      </c>
      <c r="D27" s="149">
        <v>2099</v>
      </c>
      <c r="E27" s="149">
        <v>0</v>
      </c>
      <c r="F27" s="149">
        <v>249</v>
      </c>
      <c r="G27" s="149">
        <v>506</v>
      </c>
      <c r="H27" s="196">
        <f>IF(Tabla77[[#This Row],[2017]]=0,0,Tabla77[[#This Row],[2018]]/Tabla77[[#This Row],[2017]]-1)</f>
        <v>1.0321285140562249</v>
      </c>
    </row>
    <row r="28" spans="1:8" ht="14.1" customHeight="1" x14ac:dyDescent="0.25">
      <c r="A28" s="195" t="s">
        <v>91</v>
      </c>
      <c r="B28" s="149">
        <v>282</v>
      </c>
      <c r="C28" s="149">
        <v>691</v>
      </c>
      <c r="D28" s="149">
        <v>201</v>
      </c>
      <c r="E28" s="149">
        <v>148</v>
      </c>
      <c r="F28" s="149">
        <v>189</v>
      </c>
      <c r="G28" s="149">
        <v>272</v>
      </c>
      <c r="H28" s="196">
        <f>IF(Tabla77[[#This Row],[2017]]=0,0,Tabla77[[#This Row],[2018]]/Tabla77[[#This Row],[2017]]-1)</f>
        <v>0.43915343915343907</v>
      </c>
    </row>
    <row r="29" spans="1:8" ht="14.1" customHeight="1" x14ac:dyDescent="0.25">
      <c r="A29" s="195" t="s">
        <v>92</v>
      </c>
      <c r="B29" s="149">
        <v>369</v>
      </c>
      <c r="C29" s="149">
        <v>514</v>
      </c>
      <c r="D29" s="149">
        <v>3</v>
      </c>
      <c r="E29" s="149">
        <v>16</v>
      </c>
      <c r="F29" s="149">
        <v>0</v>
      </c>
      <c r="G29" s="149">
        <v>57</v>
      </c>
      <c r="H29" s="196">
        <f>IF(Tabla77[[#This Row],[2017]]=0,0,Tabla77[[#This Row],[2018]]/Tabla77[[#This Row],[2017]]-1)</f>
        <v>0</v>
      </c>
    </row>
    <row r="30" spans="1:8" ht="14.1" customHeight="1" x14ac:dyDescent="0.25">
      <c r="A30" s="195" t="s">
        <v>93</v>
      </c>
      <c r="B30" s="149">
        <v>4467</v>
      </c>
      <c r="C30" s="149">
        <v>5107</v>
      </c>
      <c r="D30" s="149">
        <v>96</v>
      </c>
      <c r="E30" s="149">
        <v>148</v>
      </c>
      <c r="F30" s="149">
        <v>230</v>
      </c>
      <c r="G30" s="149">
        <v>1283</v>
      </c>
      <c r="H30" s="196">
        <f>IF(Tabla77[[#This Row],[2017]]=0,0,Tabla77[[#This Row],[2018]]/Tabla77[[#This Row],[2017]]-1)</f>
        <v>4.5782608695652174</v>
      </c>
    </row>
    <row r="31" spans="1:8" ht="14.1" customHeight="1" x14ac:dyDescent="0.25">
      <c r="A31" s="195" t="s">
        <v>94</v>
      </c>
      <c r="B31" s="149">
        <v>553</v>
      </c>
      <c r="C31" s="149">
        <v>2551</v>
      </c>
      <c r="D31" s="149">
        <v>2188</v>
      </c>
      <c r="E31" s="149">
        <v>381</v>
      </c>
      <c r="F31" s="149">
        <v>1864</v>
      </c>
      <c r="G31" s="149">
        <v>46</v>
      </c>
      <c r="H31" s="196">
        <f>IF(Tabla77[[#This Row],[2017]]=0,0,Tabla77[[#This Row],[2018]]/Tabla77[[#This Row],[2017]]-1)</f>
        <v>-0.97532188841201717</v>
      </c>
    </row>
    <row r="32" spans="1:8" ht="14.1" customHeight="1" x14ac:dyDescent="0.25">
      <c r="A32" s="195" t="s">
        <v>95</v>
      </c>
      <c r="B32" s="149">
        <v>1452</v>
      </c>
      <c r="C32" s="149">
        <v>1886</v>
      </c>
      <c r="D32" s="149">
        <v>504</v>
      </c>
      <c r="E32" s="149">
        <v>805</v>
      </c>
      <c r="F32" s="149">
        <v>592</v>
      </c>
      <c r="G32" s="149">
        <v>456</v>
      </c>
      <c r="H32" s="196">
        <f>IF(Tabla77[[#This Row],[2017]]=0,0,Tabla77[[#This Row],[2018]]/Tabla77[[#This Row],[2017]]-1)</f>
        <v>-0.22972972972972971</v>
      </c>
    </row>
    <row r="33" spans="1:8" ht="14.1" customHeight="1" x14ac:dyDescent="0.25">
      <c r="A33" s="195" t="s">
        <v>96</v>
      </c>
      <c r="B33" s="149">
        <v>254</v>
      </c>
      <c r="C33" s="149">
        <v>322</v>
      </c>
      <c r="D33" s="149">
        <v>719</v>
      </c>
      <c r="E33" s="149">
        <v>0</v>
      </c>
      <c r="F33" s="149">
        <v>35</v>
      </c>
      <c r="G33" s="149">
        <v>24</v>
      </c>
      <c r="H33" s="196">
        <f>IF(Tabla77[[#This Row],[2017]]=0,0,Tabla77[[#This Row],[2018]]/Tabla77[[#This Row],[2017]]-1)</f>
        <v>-0.31428571428571428</v>
      </c>
    </row>
    <row r="34" spans="1:8" ht="14.1" customHeight="1" x14ac:dyDescent="0.25">
      <c r="A34" s="195" t="s">
        <v>97</v>
      </c>
      <c r="B34" s="149">
        <v>344</v>
      </c>
      <c r="C34" s="149">
        <v>315</v>
      </c>
      <c r="D34" s="149">
        <v>20</v>
      </c>
      <c r="E34" s="149">
        <v>20</v>
      </c>
      <c r="F34" s="149">
        <v>0</v>
      </c>
      <c r="G34" s="149">
        <v>0</v>
      </c>
      <c r="H34" s="196">
        <f>IF(Tabla77[[#This Row],[2017]]=0,0,Tabla77[[#This Row],[2018]]/Tabla77[[#This Row],[2017]]-1)</f>
        <v>0</v>
      </c>
    </row>
    <row r="35" spans="1:8" ht="14.1" customHeight="1" x14ac:dyDescent="0.25">
      <c r="A35" s="195" t="s">
        <v>98</v>
      </c>
      <c r="B35" s="149">
        <v>9028</v>
      </c>
      <c r="C35" s="149">
        <v>9371</v>
      </c>
      <c r="D35" s="149">
        <v>5309</v>
      </c>
      <c r="E35" s="149">
        <v>5366</v>
      </c>
      <c r="F35" s="149">
        <v>6670</v>
      </c>
      <c r="G35" s="149">
        <v>3055</v>
      </c>
      <c r="H35" s="196">
        <f>IF(Tabla77[[#This Row],[2017]]=0,0,Tabla77[[#This Row],[2018]]/Tabla77[[#This Row],[2017]]-1)</f>
        <v>-0.54197901049475261</v>
      </c>
    </row>
    <row r="36" spans="1:8" ht="14.1" customHeight="1" x14ac:dyDescent="0.25">
      <c r="A36" s="195" t="s">
        <v>99</v>
      </c>
      <c r="B36" s="149">
        <v>1275</v>
      </c>
      <c r="C36" s="149">
        <v>391</v>
      </c>
      <c r="D36" s="149">
        <v>44</v>
      </c>
      <c r="E36" s="149">
        <v>1200</v>
      </c>
      <c r="F36" s="149">
        <v>809</v>
      </c>
      <c r="G36" s="149">
        <v>112</v>
      </c>
      <c r="H36" s="196">
        <f>IF(Tabla77[[#This Row],[2017]]=0,0,Tabla77[[#This Row],[2018]]/Tabla77[[#This Row],[2017]]-1)</f>
        <v>-0.86155747836835594</v>
      </c>
    </row>
    <row r="37" spans="1:8" ht="14.1" customHeight="1" x14ac:dyDescent="0.25">
      <c r="A37" s="195" t="s">
        <v>100</v>
      </c>
      <c r="B37" s="149">
        <v>1207</v>
      </c>
      <c r="C37" s="149">
        <v>1050</v>
      </c>
      <c r="D37" s="149">
        <v>20</v>
      </c>
      <c r="E37" s="149">
        <v>43</v>
      </c>
      <c r="F37" s="149">
        <v>20</v>
      </c>
      <c r="G37" s="149">
        <v>6</v>
      </c>
      <c r="H37" s="196">
        <f>IF(Tabla77[[#This Row],[2017]]=0,0,Tabla77[[#This Row],[2018]]/Tabla77[[#This Row],[2017]]-1)</f>
        <v>-0.7</v>
      </c>
    </row>
    <row r="38" spans="1:8" ht="14.1" customHeight="1" x14ac:dyDescent="0.25">
      <c r="A38" s="195" t="s">
        <v>101</v>
      </c>
      <c r="B38" s="149">
        <v>1721</v>
      </c>
      <c r="C38" s="149">
        <v>1022</v>
      </c>
      <c r="D38" s="149">
        <v>5</v>
      </c>
      <c r="E38" s="149">
        <v>0</v>
      </c>
      <c r="F38" s="149">
        <v>0</v>
      </c>
      <c r="G38" s="149">
        <v>15</v>
      </c>
      <c r="H38" s="196">
        <f>IF(Tabla77[[#This Row],[2017]]=0,0,Tabla77[[#This Row],[2018]]/Tabla77[[#This Row],[2017]]-1)</f>
        <v>0</v>
      </c>
    </row>
    <row r="39" spans="1:8" ht="14.1" customHeight="1" x14ac:dyDescent="0.25">
      <c r="A39" s="195" t="s">
        <v>102</v>
      </c>
      <c r="B39" s="149">
        <v>890</v>
      </c>
      <c r="C39" s="149">
        <v>455</v>
      </c>
      <c r="D39" s="149">
        <v>217</v>
      </c>
      <c r="E39" s="149">
        <v>350</v>
      </c>
      <c r="F39" s="149">
        <v>316</v>
      </c>
      <c r="G39" s="149">
        <v>109</v>
      </c>
      <c r="H39" s="196">
        <f>IF(Tabla77[[#This Row],[2017]]=0,0,Tabla77[[#This Row],[2018]]/Tabla77[[#This Row],[2017]]-1)</f>
        <v>-0.65506329113924044</v>
      </c>
    </row>
    <row r="40" spans="1:8" ht="14.1" customHeight="1" x14ac:dyDescent="0.25">
      <c r="A40" s="195" t="s">
        <v>103</v>
      </c>
      <c r="B40" s="149">
        <v>1615</v>
      </c>
      <c r="C40" s="149">
        <v>1823</v>
      </c>
      <c r="D40" s="149">
        <v>34</v>
      </c>
      <c r="E40" s="149">
        <v>25</v>
      </c>
      <c r="F40" s="149">
        <v>0</v>
      </c>
      <c r="G40" s="149">
        <v>20</v>
      </c>
      <c r="H40" s="196">
        <f>IF(Tabla77[[#This Row],[2017]]=0,0,Tabla77[[#This Row],[2018]]/Tabla77[[#This Row],[2017]]-1)</f>
        <v>0</v>
      </c>
    </row>
    <row r="41" spans="1:8" ht="14.1" customHeight="1" x14ac:dyDescent="0.25">
      <c r="A41" s="195" t="s">
        <v>104</v>
      </c>
      <c r="B41" s="149">
        <v>2131</v>
      </c>
      <c r="C41" s="149">
        <v>3127</v>
      </c>
      <c r="D41" s="149">
        <v>921</v>
      </c>
      <c r="E41" s="149">
        <v>1201</v>
      </c>
      <c r="F41" s="149">
        <v>1012</v>
      </c>
      <c r="G41" s="149">
        <v>544</v>
      </c>
      <c r="H41" s="196">
        <f>IF(Tabla77[[#This Row],[2017]]=0,0,Tabla77[[#This Row],[2018]]/Tabla77[[#This Row],[2017]]-1)</f>
        <v>-0.46245059288537549</v>
      </c>
    </row>
    <row r="42" spans="1:8" ht="14.1" customHeight="1" x14ac:dyDescent="0.25">
      <c r="A42" s="195" t="s">
        <v>105</v>
      </c>
      <c r="B42" s="149">
        <v>516</v>
      </c>
      <c r="C42" s="149">
        <v>559</v>
      </c>
      <c r="D42" s="149">
        <v>104</v>
      </c>
      <c r="E42" s="149">
        <v>0</v>
      </c>
      <c r="F42" s="149">
        <v>46</v>
      </c>
      <c r="G42" s="149">
        <v>0</v>
      </c>
      <c r="H42" s="196">
        <f>IF(Tabla77[[#This Row],[2017]]=0,0,Tabla77[[#This Row],[2018]]/Tabla77[[#This Row],[2017]]-1)</f>
        <v>-1</v>
      </c>
    </row>
    <row r="43" spans="1:8" ht="14.1" customHeight="1" x14ac:dyDescent="0.25">
      <c r="A43" s="195" t="s">
        <v>106</v>
      </c>
      <c r="B43" s="149">
        <v>3280</v>
      </c>
      <c r="C43" s="149">
        <v>3465</v>
      </c>
      <c r="D43" s="149">
        <v>387</v>
      </c>
      <c r="E43" s="149">
        <v>175</v>
      </c>
      <c r="F43" s="149">
        <v>426</v>
      </c>
      <c r="G43" s="149">
        <v>243</v>
      </c>
      <c r="H43" s="196">
        <f>IF(Tabla77[[#This Row],[2017]]=0,0,Tabla77[[#This Row],[2018]]/Tabla77[[#This Row],[2017]]-1)</f>
        <v>-0.42957746478873238</v>
      </c>
    </row>
    <row r="44" spans="1:8" ht="14.1" customHeight="1" x14ac:dyDescent="0.25">
      <c r="A44" s="195" t="s">
        <v>107</v>
      </c>
      <c r="B44" s="149">
        <v>222</v>
      </c>
      <c r="C44" s="149">
        <v>77</v>
      </c>
      <c r="D44" s="149">
        <v>0</v>
      </c>
      <c r="E44" s="149">
        <v>0</v>
      </c>
      <c r="F44" s="149">
        <v>9</v>
      </c>
      <c r="G44" s="149">
        <v>0</v>
      </c>
      <c r="H44" s="196">
        <f>IF(Tabla77[[#This Row],[2017]]=0,0,Tabla77[[#This Row],[2018]]/Tabla77[[#This Row],[2017]]-1)</f>
        <v>-1</v>
      </c>
    </row>
    <row r="45" spans="1:8" ht="14.1" customHeight="1" x14ac:dyDescent="0.25">
      <c r="A45" s="195" t="s">
        <v>108</v>
      </c>
      <c r="B45" s="149">
        <v>1936</v>
      </c>
      <c r="C45" s="149">
        <v>3671</v>
      </c>
      <c r="D45" s="149">
        <v>288</v>
      </c>
      <c r="E45" s="149">
        <v>638</v>
      </c>
      <c r="F45" s="149">
        <v>516</v>
      </c>
      <c r="G45" s="149">
        <v>900</v>
      </c>
      <c r="H45" s="196">
        <f>IF(Tabla77[[#This Row],[2017]]=0,0,Tabla77[[#This Row],[2018]]/Tabla77[[#This Row],[2017]]-1)</f>
        <v>0.7441860465116279</v>
      </c>
    </row>
    <row r="46" spans="1:8" ht="14.1" customHeight="1" x14ac:dyDescent="0.25">
      <c r="A46" s="195" t="s">
        <v>109</v>
      </c>
      <c r="B46" s="149">
        <v>1245</v>
      </c>
      <c r="C46" s="149">
        <v>1443</v>
      </c>
      <c r="D46" s="149">
        <v>101</v>
      </c>
      <c r="E46" s="149">
        <v>96</v>
      </c>
      <c r="F46" s="149">
        <v>293</v>
      </c>
      <c r="G46" s="149">
        <v>224</v>
      </c>
      <c r="H46" s="196">
        <f>IF(Tabla77[[#This Row],[2017]]=0,0,Tabla77[[#This Row],[2018]]/Tabla77[[#This Row],[2017]]-1)</f>
        <v>-0.23549488054607504</v>
      </c>
    </row>
    <row r="47" spans="1:8" ht="14.1" customHeight="1" x14ac:dyDescent="0.25">
      <c r="A47" s="195" t="s">
        <v>110</v>
      </c>
      <c r="B47" s="149">
        <v>536</v>
      </c>
      <c r="C47" s="149">
        <v>958</v>
      </c>
      <c r="D47" s="149">
        <v>60</v>
      </c>
      <c r="E47" s="149">
        <v>35</v>
      </c>
      <c r="F47" s="149">
        <v>87</v>
      </c>
      <c r="G47" s="149">
        <v>309</v>
      </c>
      <c r="H47" s="196">
        <f>IF(Tabla77[[#This Row],[2017]]=0,0,Tabla77[[#This Row],[2018]]/Tabla77[[#This Row],[2017]]-1)</f>
        <v>2.5517241379310347</v>
      </c>
    </row>
    <row r="48" spans="1:8" ht="13.5" customHeight="1" x14ac:dyDescent="0.25">
      <c r="A48" s="155" t="s">
        <v>111</v>
      </c>
      <c r="B48" s="197">
        <f>SUBTOTAL(109,B18:B47)</f>
        <v>49345</v>
      </c>
      <c r="C48" s="197">
        <f t="shared" ref="C48:G48" si="0">SUBTOTAL(109,C18:C47)</f>
        <v>51777</v>
      </c>
      <c r="D48" s="197">
        <f t="shared" si="0"/>
        <v>15806</v>
      </c>
      <c r="E48" s="197">
        <f t="shared" si="0"/>
        <v>11850</v>
      </c>
      <c r="F48" s="197">
        <f t="shared" si="0"/>
        <v>15938</v>
      </c>
      <c r="G48" s="197">
        <f t="shared" si="0"/>
        <v>10825</v>
      </c>
      <c r="H48" s="198">
        <f>IF(Tabla77[[#This Row],[2017]]=0,0,Tabla77[[#This Row],[2018]]/Tabla77[[#This Row],[2017]]-1)</f>
        <v>-0.32080562178441463</v>
      </c>
    </row>
    <row r="49" spans="1:8" x14ac:dyDescent="0.25">
      <c r="A49" s="195" t="s">
        <v>63</v>
      </c>
      <c r="B49" s="149">
        <v>2378</v>
      </c>
      <c r="C49" s="149">
        <v>1904</v>
      </c>
      <c r="D49" s="149">
        <v>215</v>
      </c>
      <c r="E49" s="149">
        <v>1604</v>
      </c>
      <c r="F49" s="149">
        <v>273</v>
      </c>
      <c r="G49" s="149">
        <v>0</v>
      </c>
      <c r="H49" s="196">
        <f>IF(Tabla77[[#This Row],[2017]]=0,0,Tabla77[[#This Row],[2018]]/Tabla77[[#This Row],[2017]]-1)</f>
        <v>-1</v>
      </c>
    </row>
    <row r="50" spans="1:8" x14ac:dyDescent="0.25">
      <c r="A50" s="195" t="s">
        <v>64</v>
      </c>
      <c r="B50" s="149">
        <v>303</v>
      </c>
      <c r="C50" s="149">
        <v>263</v>
      </c>
      <c r="D50" s="149">
        <v>264</v>
      </c>
      <c r="E50" s="149">
        <v>0</v>
      </c>
      <c r="F50" s="149">
        <v>234</v>
      </c>
      <c r="G50" s="149">
        <v>84</v>
      </c>
      <c r="H50" s="196">
        <f>IF(Tabla77[[#This Row],[2017]]=0,0,Tabla77[[#This Row],[2018]]/Tabla77[[#This Row],[2017]]-1)</f>
        <v>-0.64102564102564097</v>
      </c>
    </row>
    <row r="51" spans="1:8" x14ac:dyDescent="0.25">
      <c r="A51" s="136" t="s">
        <v>112</v>
      </c>
      <c r="B51" s="199">
        <f>SUBTOTAL(109,B49:B50)</f>
        <v>2681</v>
      </c>
      <c r="C51" s="199">
        <f t="shared" ref="C51:G51" si="1">SUBTOTAL(109,C49:C50)</f>
        <v>2167</v>
      </c>
      <c r="D51" s="199">
        <f t="shared" si="1"/>
        <v>479</v>
      </c>
      <c r="E51" s="199">
        <f t="shared" si="1"/>
        <v>1604</v>
      </c>
      <c r="F51" s="199">
        <f t="shared" si="1"/>
        <v>507</v>
      </c>
      <c r="G51" s="199">
        <f t="shared" si="1"/>
        <v>84</v>
      </c>
      <c r="H51" s="198">
        <f>IF(Tabla77[[#This Row],[2017]]=0,0,Tabla77[[#This Row],[2018]]/Tabla77[[#This Row],[2017]]-1)</f>
        <v>-0.83431952662721898</v>
      </c>
    </row>
    <row r="52" spans="1:8" ht="10.5" customHeight="1" x14ac:dyDescent="0.25">
      <c r="A52" s="200" t="s">
        <v>73</v>
      </c>
      <c r="B52" s="143"/>
      <c r="C52" s="143"/>
      <c r="D52" s="143"/>
      <c r="E52" s="143"/>
      <c r="F52" s="143"/>
      <c r="G52" s="143"/>
      <c r="H52" s="144"/>
    </row>
    <row r="53" spans="1:8" ht="15.75" x14ac:dyDescent="0.25">
      <c r="A53" s="133"/>
      <c r="B53" s="133"/>
      <c r="C53" s="133"/>
      <c r="D53" s="133"/>
      <c r="E53" s="133"/>
      <c r="F53" s="133"/>
      <c r="G53" s="145"/>
      <c r="H53" s="133"/>
    </row>
    <row r="54" spans="1:8" ht="15.75" x14ac:dyDescent="0.25">
      <c r="A54" s="133"/>
      <c r="B54" s="133"/>
      <c r="C54" s="133"/>
      <c r="D54" s="133"/>
      <c r="E54" s="133"/>
      <c r="F54" s="133"/>
      <c r="G54" s="133"/>
      <c r="H54" s="133"/>
    </row>
    <row r="55" spans="1:8" ht="15.75" x14ac:dyDescent="0.25">
      <c r="A55" s="133"/>
      <c r="B55" s="133"/>
      <c r="C55" s="133"/>
      <c r="D55" s="133"/>
      <c r="E55" s="133"/>
      <c r="F55" s="133"/>
      <c r="G55" s="133"/>
      <c r="H55" s="133"/>
    </row>
    <row r="56" spans="1:8" ht="15.75" x14ac:dyDescent="0.25">
      <c r="A56" s="133"/>
      <c r="B56" s="133"/>
      <c r="C56" s="133"/>
      <c r="D56" s="133"/>
      <c r="E56" s="133"/>
      <c r="F56" s="133"/>
      <c r="G56" s="133"/>
      <c r="H56" s="133"/>
    </row>
    <row r="57" spans="1:8" ht="15.75" x14ac:dyDescent="0.25">
      <c r="A57" s="133"/>
      <c r="B57" s="133"/>
      <c r="C57" s="133"/>
      <c r="D57" s="133"/>
      <c r="E57" s="133"/>
      <c r="F57" s="133"/>
      <c r="G57" s="133"/>
      <c r="H57" s="133"/>
    </row>
    <row r="58" spans="1:8" ht="15.75" x14ac:dyDescent="0.25">
      <c r="A58" s="133"/>
      <c r="B58" s="133"/>
      <c r="C58" s="133"/>
      <c r="D58" s="133"/>
      <c r="E58" s="133"/>
      <c r="F58" s="133"/>
      <c r="G58" s="133"/>
      <c r="H58" s="133"/>
    </row>
    <row r="59" spans="1:8" ht="15.75" x14ac:dyDescent="0.25">
      <c r="A59" s="133"/>
      <c r="B59" s="133"/>
      <c r="C59" s="133"/>
      <c r="D59" s="133"/>
      <c r="E59" s="133"/>
      <c r="F59" s="133"/>
      <c r="G59" s="133"/>
      <c r="H59" s="133"/>
    </row>
    <row r="60" spans="1:8" ht="15.75" x14ac:dyDescent="0.25">
      <c r="A60" s="133"/>
      <c r="B60" s="133"/>
      <c r="C60" s="133"/>
      <c r="D60" s="133"/>
      <c r="E60" s="133"/>
      <c r="F60" s="133"/>
      <c r="G60" s="133"/>
      <c r="H60" s="133"/>
    </row>
    <row r="61" spans="1:8" ht="15.75" x14ac:dyDescent="0.25">
      <c r="A61" s="133"/>
      <c r="B61" s="133"/>
      <c r="C61" s="133"/>
      <c r="D61" s="133"/>
      <c r="E61" s="133"/>
      <c r="F61" s="133"/>
      <c r="G61" s="133"/>
      <c r="H61" s="133"/>
    </row>
    <row r="62" spans="1:8" ht="15.75" x14ac:dyDescent="0.25">
      <c r="A62" s="133"/>
      <c r="B62" s="133"/>
      <c r="C62" s="133"/>
      <c r="D62" s="133"/>
      <c r="E62" s="133"/>
      <c r="F62" s="133"/>
      <c r="G62" s="133"/>
      <c r="H62" s="133"/>
    </row>
    <row r="63" spans="1:8" ht="15.75" x14ac:dyDescent="0.25">
      <c r="A63" s="133"/>
      <c r="B63" s="133"/>
      <c r="C63" s="133"/>
      <c r="D63" s="133"/>
      <c r="E63" s="133"/>
      <c r="F63" s="133"/>
      <c r="G63" s="133"/>
      <c r="H63" s="133"/>
    </row>
    <row r="64" spans="1:8" ht="15.75" x14ac:dyDescent="0.25">
      <c r="A64" s="133"/>
      <c r="B64" s="133"/>
      <c r="C64" s="133"/>
      <c r="D64" s="133"/>
      <c r="E64" s="133"/>
      <c r="F64" s="133"/>
      <c r="G64" s="133"/>
      <c r="H64" s="133"/>
    </row>
    <row r="65" spans="1:8" ht="15.75" x14ac:dyDescent="0.25">
      <c r="A65" s="133"/>
      <c r="B65" s="133"/>
      <c r="C65" s="133"/>
      <c r="D65" s="133"/>
      <c r="E65" s="133"/>
      <c r="F65" s="133"/>
      <c r="G65" s="133"/>
      <c r="H65" s="133"/>
    </row>
    <row r="66" spans="1:8" ht="15.75" x14ac:dyDescent="0.25">
      <c r="A66" s="133"/>
      <c r="B66" s="133"/>
      <c r="C66" s="133"/>
      <c r="D66" s="133"/>
      <c r="E66" s="133"/>
      <c r="F66" s="133"/>
      <c r="G66" s="133"/>
      <c r="H66" s="133"/>
    </row>
    <row r="67" spans="1:8" ht="15.75" x14ac:dyDescent="0.25">
      <c r="A67" s="133"/>
      <c r="B67" s="133"/>
      <c r="C67" s="133"/>
      <c r="D67" s="133"/>
      <c r="E67" s="133"/>
      <c r="F67" s="133"/>
      <c r="G67" s="133"/>
      <c r="H67" s="133"/>
    </row>
    <row r="68" spans="1:8" ht="15.75" x14ac:dyDescent="0.25">
      <c r="A68" s="133"/>
      <c r="B68" s="133"/>
      <c r="C68" s="133"/>
      <c r="D68" s="133"/>
      <c r="E68" s="133"/>
      <c r="F68" s="133"/>
      <c r="G68" s="133"/>
      <c r="H68" s="133"/>
    </row>
    <row r="69" spans="1:8" ht="15.75" x14ac:dyDescent="0.25">
      <c r="A69" s="133"/>
      <c r="B69" s="133"/>
      <c r="C69" s="133"/>
      <c r="D69" s="133"/>
      <c r="E69" s="133"/>
      <c r="F69" s="133"/>
      <c r="G69" s="133"/>
      <c r="H69" s="133"/>
    </row>
    <row r="70" spans="1:8" ht="15.75" x14ac:dyDescent="0.25">
      <c r="A70" s="133"/>
      <c r="B70" s="133"/>
      <c r="C70" s="133"/>
      <c r="D70" s="133"/>
      <c r="E70" s="133"/>
      <c r="F70" s="133"/>
      <c r="G70" s="133"/>
      <c r="H70" s="133"/>
    </row>
    <row r="71" spans="1:8" ht="15.75" x14ac:dyDescent="0.25">
      <c r="A71" s="133"/>
      <c r="B71" s="133"/>
      <c r="C71" s="133"/>
      <c r="D71" s="133"/>
      <c r="E71" s="133"/>
      <c r="F71" s="133"/>
      <c r="G71" s="133"/>
      <c r="H71" s="133"/>
    </row>
    <row r="72" spans="1:8" ht="15.75" x14ac:dyDescent="0.25">
      <c r="A72" s="133"/>
      <c r="B72" s="133"/>
      <c r="C72" s="133"/>
      <c r="D72" s="133"/>
      <c r="E72" s="133"/>
      <c r="F72" s="133"/>
      <c r="G72" s="133"/>
      <c r="H72" s="133"/>
    </row>
    <row r="73" spans="1:8" ht="15.75" x14ac:dyDescent="0.25">
      <c r="A73" s="133"/>
      <c r="B73" s="133"/>
      <c r="C73" s="133"/>
      <c r="D73" s="133"/>
      <c r="E73" s="133"/>
      <c r="F73" s="133"/>
      <c r="G73" s="133"/>
      <c r="H73" s="133"/>
    </row>
    <row r="74" spans="1:8" ht="15.75" x14ac:dyDescent="0.25">
      <c r="A74" s="133"/>
      <c r="B74" s="133"/>
      <c r="C74" s="133"/>
      <c r="D74" s="133"/>
      <c r="E74" s="133"/>
      <c r="F74" s="133"/>
      <c r="G74" s="133"/>
      <c r="H74" s="133"/>
    </row>
    <row r="75" spans="1:8" ht="15.75" x14ac:dyDescent="0.25">
      <c r="A75" s="133"/>
      <c r="B75" s="133"/>
      <c r="C75" s="133"/>
      <c r="D75" s="133"/>
      <c r="E75" s="133"/>
      <c r="F75" s="133"/>
      <c r="G75" s="133"/>
      <c r="H75" s="133"/>
    </row>
    <row r="76" spans="1:8" ht="15.75" x14ac:dyDescent="0.25">
      <c r="A76" s="133"/>
      <c r="B76" s="133"/>
      <c r="C76" s="133"/>
      <c r="D76" s="133"/>
      <c r="E76" s="133"/>
      <c r="F76" s="133"/>
      <c r="G76" s="133"/>
      <c r="H76" s="133"/>
    </row>
    <row r="77" spans="1:8" ht="15.75" x14ac:dyDescent="0.25">
      <c r="A77" s="133"/>
      <c r="B77" s="133"/>
      <c r="C77" s="133"/>
      <c r="D77" s="133"/>
      <c r="E77" s="133"/>
      <c r="F77" s="133"/>
      <c r="G77" s="133"/>
      <c r="H77" s="133"/>
    </row>
    <row r="78" spans="1:8" ht="15.75" x14ac:dyDescent="0.25">
      <c r="A78" s="133"/>
      <c r="B78" s="133"/>
      <c r="C78" s="133"/>
      <c r="D78" s="133"/>
      <c r="E78" s="133"/>
      <c r="F78" s="133"/>
      <c r="G78" s="133"/>
      <c r="H78" s="133"/>
    </row>
    <row r="79" spans="1:8" ht="15.75" x14ac:dyDescent="0.25">
      <c r="A79" s="133"/>
      <c r="B79" s="133"/>
      <c r="C79" s="133"/>
      <c r="D79" s="133"/>
      <c r="E79" s="133"/>
      <c r="F79" s="133"/>
      <c r="G79" s="133"/>
      <c r="H79" s="133"/>
    </row>
    <row r="80" spans="1:8" ht="15.75" x14ac:dyDescent="0.25">
      <c r="A80" s="133"/>
      <c r="B80" s="133"/>
      <c r="C80" s="133"/>
      <c r="D80" s="133"/>
      <c r="E80" s="133"/>
      <c r="F80" s="133"/>
      <c r="G80" s="133"/>
      <c r="H80" s="133"/>
    </row>
    <row r="81" spans="1:8" ht="15.75" x14ac:dyDescent="0.25">
      <c r="A81" s="133"/>
      <c r="B81" s="133"/>
      <c r="C81" s="133"/>
      <c r="D81" s="133"/>
      <c r="E81" s="133"/>
      <c r="F81" s="133"/>
      <c r="G81" s="133"/>
      <c r="H81" s="133"/>
    </row>
    <row r="82" spans="1:8" ht="15.75" x14ac:dyDescent="0.25">
      <c r="A82" s="133"/>
      <c r="B82" s="133"/>
      <c r="C82" s="133"/>
      <c r="D82" s="133"/>
      <c r="E82" s="133"/>
      <c r="F82" s="133"/>
      <c r="G82" s="133"/>
      <c r="H82" s="133"/>
    </row>
    <row r="83" spans="1:8" ht="15.75" x14ac:dyDescent="0.25">
      <c r="A83" s="133"/>
      <c r="B83" s="133"/>
      <c r="C83" s="133"/>
      <c r="D83" s="133"/>
      <c r="E83" s="133"/>
      <c r="F83" s="133"/>
      <c r="G83" s="133"/>
      <c r="H83" s="133"/>
    </row>
    <row r="84" spans="1:8" ht="15.75" x14ac:dyDescent="0.25">
      <c r="A84" s="133"/>
      <c r="B84" s="133"/>
      <c r="C84" s="133"/>
      <c r="D84" s="133"/>
      <c r="E84" s="133"/>
      <c r="F84" s="133"/>
      <c r="G84" s="133"/>
      <c r="H84" s="133"/>
    </row>
    <row r="85" spans="1:8" ht="15.75" x14ac:dyDescent="0.25">
      <c r="A85" s="133"/>
      <c r="B85" s="133"/>
      <c r="C85" s="133"/>
      <c r="D85" s="133"/>
      <c r="E85" s="133"/>
      <c r="F85" s="133"/>
      <c r="G85" s="133"/>
      <c r="H85" s="133"/>
    </row>
    <row r="86" spans="1:8" ht="15.75" x14ac:dyDescent="0.25">
      <c r="A86" s="133"/>
      <c r="B86" s="133"/>
      <c r="C86" s="133"/>
      <c r="D86" s="133"/>
      <c r="E86" s="133"/>
      <c r="F86" s="133"/>
      <c r="G86" s="133"/>
      <c r="H86" s="133"/>
    </row>
    <row r="87" spans="1:8" ht="15.75" x14ac:dyDescent="0.25">
      <c r="A87" s="133"/>
      <c r="B87" s="133"/>
      <c r="C87" s="133"/>
      <c r="D87" s="133"/>
      <c r="E87" s="133"/>
      <c r="F87" s="133"/>
      <c r="G87" s="133"/>
      <c r="H87" s="133"/>
    </row>
    <row r="88" spans="1:8" ht="15.75" x14ac:dyDescent="0.25">
      <c r="A88" s="133"/>
      <c r="B88" s="133"/>
      <c r="C88" s="133"/>
      <c r="D88" s="133"/>
      <c r="E88" s="133"/>
      <c r="F88" s="133"/>
      <c r="G88" s="133"/>
      <c r="H88" s="133"/>
    </row>
    <row r="89" spans="1:8" ht="15.75" x14ac:dyDescent="0.25">
      <c r="A89" s="133"/>
      <c r="B89" s="133"/>
      <c r="C89" s="133"/>
      <c r="D89" s="133"/>
      <c r="E89" s="133"/>
      <c r="F89" s="133"/>
      <c r="G89" s="133"/>
      <c r="H89" s="133"/>
    </row>
    <row r="90" spans="1:8" ht="15.75" x14ac:dyDescent="0.25">
      <c r="A90" s="133"/>
      <c r="B90" s="133"/>
      <c r="C90" s="133"/>
      <c r="D90" s="133"/>
      <c r="E90" s="133"/>
      <c r="F90" s="133"/>
      <c r="G90" s="133"/>
      <c r="H90" s="133"/>
    </row>
    <row r="91" spans="1:8" ht="15.75" x14ac:dyDescent="0.25">
      <c r="A91" s="133"/>
      <c r="B91" s="133"/>
      <c r="C91" s="133"/>
      <c r="D91" s="133"/>
      <c r="E91" s="133"/>
      <c r="F91" s="133"/>
      <c r="G91" s="133"/>
      <c r="H91" s="133"/>
    </row>
    <row r="92" spans="1:8" ht="15.75" x14ac:dyDescent="0.25">
      <c r="A92" s="133"/>
      <c r="B92" s="133"/>
      <c r="C92" s="133"/>
      <c r="D92" s="133"/>
      <c r="E92" s="133"/>
      <c r="F92" s="133"/>
      <c r="G92" s="133"/>
      <c r="H92" s="133"/>
    </row>
    <row r="93" spans="1:8" ht="15.75" x14ac:dyDescent="0.25">
      <c r="A93" s="133"/>
      <c r="B93" s="133"/>
      <c r="C93" s="133"/>
      <c r="D93" s="133"/>
      <c r="E93" s="133"/>
      <c r="F93" s="133"/>
      <c r="G93" s="133"/>
      <c r="H93" s="133"/>
    </row>
    <row r="94" spans="1:8" ht="15.75" x14ac:dyDescent="0.25">
      <c r="A94" s="133"/>
      <c r="B94" s="133"/>
      <c r="C94" s="133"/>
      <c r="D94" s="133"/>
      <c r="E94" s="133"/>
      <c r="F94" s="133"/>
      <c r="G94" s="133"/>
      <c r="H94" s="133"/>
    </row>
    <row r="95" spans="1:8" ht="15.75" x14ac:dyDescent="0.25">
      <c r="A95" s="133"/>
      <c r="B95" s="133"/>
      <c r="C95" s="133"/>
      <c r="D95" s="133"/>
      <c r="E95" s="133"/>
      <c r="F95" s="133"/>
      <c r="G95" s="133"/>
      <c r="H95" s="133"/>
    </row>
    <row r="96" spans="1:8" ht="15.75" x14ac:dyDescent="0.25">
      <c r="A96" s="133"/>
      <c r="B96" s="133"/>
      <c r="C96" s="133"/>
      <c r="D96" s="133"/>
      <c r="E96" s="133"/>
      <c r="F96" s="133"/>
      <c r="G96" s="133"/>
      <c r="H96" s="133"/>
    </row>
    <row r="97" spans="1:8" ht="15.75" x14ac:dyDescent="0.25">
      <c r="A97" s="133"/>
      <c r="B97" s="133"/>
      <c r="C97" s="133"/>
      <c r="D97" s="133"/>
      <c r="E97" s="133"/>
      <c r="F97" s="133"/>
      <c r="G97" s="133"/>
      <c r="H97" s="133"/>
    </row>
    <row r="98" spans="1:8" ht="15.75" x14ac:dyDescent="0.25">
      <c r="A98" s="133"/>
      <c r="B98" s="133"/>
      <c r="C98" s="133"/>
      <c r="D98" s="133"/>
      <c r="E98" s="133"/>
      <c r="F98" s="133"/>
      <c r="G98" s="133"/>
      <c r="H98" s="133"/>
    </row>
    <row r="99" spans="1:8" ht="15.75" x14ac:dyDescent="0.25">
      <c r="A99" s="133"/>
      <c r="B99" s="133"/>
      <c r="C99" s="133"/>
      <c r="D99" s="133"/>
      <c r="E99" s="133"/>
      <c r="F99" s="133"/>
      <c r="G99" s="133"/>
      <c r="H99" s="133"/>
    </row>
    <row r="100" spans="1:8" ht="15.75" x14ac:dyDescent="0.25">
      <c r="A100" s="133"/>
      <c r="B100" s="133"/>
      <c r="C100" s="133"/>
      <c r="D100" s="133"/>
      <c r="E100" s="133"/>
      <c r="F100" s="133"/>
      <c r="G100" s="133"/>
      <c r="H100" s="133"/>
    </row>
    <row r="101" spans="1:8" ht="15.75" x14ac:dyDescent="0.25">
      <c r="A101" s="133"/>
      <c r="B101" s="133"/>
      <c r="C101" s="133"/>
      <c r="D101" s="133"/>
      <c r="E101" s="133"/>
      <c r="F101" s="133"/>
      <c r="G101" s="133"/>
      <c r="H101" s="133"/>
    </row>
    <row r="102" spans="1:8" ht="15.75" x14ac:dyDescent="0.25">
      <c r="A102" s="133"/>
      <c r="B102" s="133"/>
      <c r="C102" s="133"/>
      <c r="D102" s="133"/>
      <c r="E102" s="133"/>
      <c r="F102" s="133"/>
      <c r="G102" s="133"/>
      <c r="H102" s="133"/>
    </row>
    <row r="103" spans="1:8" ht="15.75" x14ac:dyDescent="0.25">
      <c r="A103" s="133"/>
      <c r="B103" s="133"/>
      <c r="C103" s="133"/>
      <c r="D103" s="133"/>
      <c r="E103" s="133"/>
      <c r="F103" s="133"/>
      <c r="G103" s="133"/>
      <c r="H103" s="133"/>
    </row>
    <row r="104" spans="1:8" ht="15.75" x14ac:dyDescent="0.25">
      <c r="A104" s="133"/>
      <c r="B104" s="133"/>
      <c r="C104" s="133"/>
      <c r="D104" s="133"/>
      <c r="E104" s="133"/>
      <c r="F104" s="133"/>
      <c r="G104" s="133"/>
      <c r="H104" s="133"/>
    </row>
    <row r="105" spans="1:8" ht="15.75" x14ac:dyDescent="0.25">
      <c r="A105" s="133"/>
      <c r="B105" s="133"/>
      <c r="C105" s="133"/>
      <c r="D105" s="133"/>
      <c r="E105" s="133"/>
      <c r="F105" s="133"/>
      <c r="G105" s="133"/>
      <c r="H105" s="133"/>
    </row>
    <row r="106" spans="1:8" ht="15.75" x14ac:dyDescent="0.25">
      <c r="A106" s="133"/>
      <c r="B106" s="133"/>
      <c r="C106" s="133"/>
      <c r="D106" s="133"/>
      <c r="E106" s="133"/>
      <c r="F106" s="133"/>
      <c r="G106" s="133"/>
      <c r="H106" s="133"/>
    </row>
    <row r="107" spans="1:8" ht="15.75" x14ac:dyDescent="0.25">
      <c r="A107" s="133"/>
      <c r="B107" s="133"/>
      <c r="C107" s="133"/>
      <c r="D107" s="133"/>
      <c r="E107" s="133"/>
      <c r="F107" s="133"/>
      <c r="G107" s="133"/>
      <c r="H107" s="133"/>
    </row>
    <row r="108" spans="1:8" ht="15.75" x14ac:dyDescent="0.25">
      <c r="A108" s="133"/>
      <c r="B108" s="133"/>
      <c r="C108" s="133"/>
      <c r="D108" s="133"/>
      <c r="E108" s="133"/>
      <c r="F108" s="133"/>
      <c r="G108" s="133"/>
      <c r="H108" s="133"/>
    </row>
    <row r="109" spans="1:8" ht="15.75" x14ac:dyDescent="0.25">
      <c r="A109" s="133"/>
      <c r="B109" s="133"/>
      <c r="C109" s="133"/>
      <c r="D109" s="133"/>
      <c r="E109" s="133"/>
      <c r="F109" s="133"/>
      <c r="G109" s="133"/>
      <c r="H109" s="133"/>
    </row>
    <row r="110" spans="1:8" ht="15.75" x14ac:dyDescent="0.25">
      <c r="A110" s="133"/>
      <c r="B110" s="133"/>
      <c r="C110" s="133"/>
      <c r="D110" s="133"/>
      <c r="E110" s="133"/>
      <c r="F110" s="133"/>
      <c r="G110" s="133"/>
      <c r="H110" s="133"/>
    </row>
    <row r="111" spans="1:8" ht="15.75" x14ac:dyDescent="0.25">
      <c r="A111" s="133"/>
      <c r="B111" s="133"/>
      <c r="C111" s="133"/>
      <c r="D111" s="133"/>
      <c r="E111" s="133"/>
      <c r="F111" s="133"/>
      <c r="G111" s="133"/>
      <c r="H111" s="133"/>
    </row>
    <row r="112" spans="1:8" ht="15.75" x14ac:dyDescent="0.25">
      <c r="A112" s="133"/>
      <c r="B112" s="133"/>
      <c r="C112" s="133"/>
      <c r="D112" s="133"/>
      <c r="E112" s="133"/>
      <c r="F112" s="133"/>
      <c r="G112" s="133"/>
      <c r="H112" s="133"/>
    </row>
    <row r="113" spans="1:8" ht="15.75" x14ac:dyDescent="0.25">
      <c r="A113" s="133"/>
      <c r="B113" s="133"/>
      <c r="C113" s="133"/>
      <c r="D113" s="133"/>
      <c r="E113" s="133"/>
      <c r="F113" s="133"/>
      <c r="G113" s="133"/>
      <c r="H113" s="133"/>
    </row>
    <row r="114" spans="1:8" ht="15.75" x14ac:dyDescent="0.25">
      <c r="A114" s="133"/>
      <c r="B114" s="133"/>
      <c r="C114" s="133"/>
      <c r="D114" s="133"/>
      <c r="E114" s="133"/>
      <c r="F114" s="133"/>
      <c r="G114" s="133"/>
      <c r="H114" s="133"/>
    </row>
    <row r="115" spans="1:8" ht="15.75" x14ac:dyDescent="0.25">
      <c r="A115" s="133"/>
      <c r="B115" s="133"/>
      <c r="C115" s="133"/>
      <c r="D115" s="133"/>
      <c r="E115" s="133"/>
      <c r="F115" s="133"/>
      <c r="G115" s="133"/>
      <c r="H115" s="133"/>
    </row>
    <row r="116" spans="1:8" ht="15.75" x14ac:dyDescent="0.25">
      <c r="A116" s="133"/>
      <c r="B116" s="133"/>
      <c r="C116" s="133"/>
      <c r="D116" s="133"/>
      <c r="E116" s="133"/>
      <c r="F116" s="133"/>
      <c r="G116" s="133"/>
      <c r="H116" s="133"/>
    </row>
    <row r="117" spans="1:8" ht="15.75" x14ac:dyDescent="0.25">
      <c r="A117" s="133"/>
      <c r="B117" s="133"/>
      <c r="C117" s="133"/>
      <c r="D117" s="133"/>
      <c r="E117" s="133"/>
      <c r="F117" s="133"/>
      <c r="G117" s="133"/>
      <c r="H117" s="133"/>
    </row>
    <row r="118" spans="1:8" ht="15.75" x14ac:dyDescent="0.25">
      <c r="A118" s="133"/>
      <c r="B118" s="133"/>
      <c r="C118" s="133"/>
      <c r="D118" s="133"/>
      <c r="E118" s="133"/>
      <c r="F118" s="133"/>
      <c r="G118" s="133"/>
      <c r="H118" s="133"/>
    </row>
    <row r="119" spans="1:8" ht="15.75" x14ac:dyDescent="0.25">
      <c r="A119" s="133"/>
      <c r="B119" s="133"/>
      <c r="C119" s="133"/>
      <c r="D119" s="133"/>
      <c r="E119" s="133"/>
      <c r="F119" s="133"/>
      <c r="G119" s="133"/>
      <c r="H119" s="133"/>
    </row>
    <row r="120" spans="1:8" ht="15.75" x14ac:dyDescent="0.25">
      <c r="A120" s="133"/>
      <c r="B120" s="133"/>
      <c r="C120" s="133"/>
      <c r="D120" s="133"/>
      <c r="E120" s="133"/>
      <c r="F120" s="133"/>
      <c r="G120" s="133"/>
      <c r="H120" s="133"/>
    </row>
    <row r="121" spans="1:8" ht="15.75" x14ac:dyDescent="0.25">
      <c r="A121" s="133"/>
      <c r="B121" s="133"/>
      <c r="C121" s="133"/>
      <c r="D121" s="133"/>
      <c r="E121" s="133"/>
      <c r="F121" s="133"/>
      <c r="G121" s="133"/>
      <c r="H121" s="133"/>
    </row>
    <row r="122" spans="1:8" ht="15.75" x14ac:dyDescent="0.25">
      <c r="A122" s="133"/>
      <c r="B122" s="133"/>
      <c r="C122" s="133"/>
      <c r="D122" s="133"/>
      <c r="E122" s="133"/>
      <c r="F122" s="133"/>
      <c r="G122" s="133"/>
      <c r="H122" s="133"/>
    </row>
    <row r="123" spans="1:8" ht="15.75" x14ac:dyDescent="0.25">
      <c r="A123" s="133"/>
      <c r="B123" s="133"/>
      <c r="C123" s="133"/>
      <c r="D123" s="133"/>
      <c r="E123" s="133"/>
      <c r="F123" s="133"/>
      <c r="G123" s="133"/>
      <c r="H123" s="133"/>
    </row>
    <row r="124" spans="1:8" ht="15.75" x14ac:dyDescent="0.25">
      <c r="A124" s="133"/>
      <c r="B124" s="133"/>
      <c r="C124" s="133"/>
      <c r="D124" s="133"/>
      <c r="E124" s="133"/>
      <c r="F124" s="133"/>
      <c r="G124" s="133"/>
      <c r="H124" s="133"/>
    </row>
    <row r="125" spans="1:8" ht="15.75" x14ac:dyDescent="0.25">
      <c r="A125" s="133"/>
      <c r="B125" s="133"/>
      <c r="C125" s="133"/>
      <c r="D125" s="133"/>
      <c r="E125" s="133"/>
      <c r="F125" s="133"/>
      <c r="G125" s="133"/>
      <c r="H125" s="133"/>
    </row>
    <row r="126" spans="1:8" ht="15.75" x14ac:dyDescent="0.25">
      <c r="A126" s="133"/>
      <c r="B126" s="133"/>
      <c r="C126" s="133"/>
      <c r="D126" s="133"/>
      <c r="E126" s="133"/>
      <c r="F126" s="133"/>
      <c r="G126" s="133"/>
      <c r="H126" s="133"/>
    </row>
    <row r="127" spans="1:8" ht="15.75" x14ac:dyDescent="0.25">
      <c r="A127" s="133"/>
      <c r="B127" s="133"/>
      <c r="C127" s="133"/>
      <c r="D127" s="133"/>
      <c r="E127" s="133"/>
      <c r="F127" s="133"/>
      <c r="G127" s="133"/>
      <c r="H127" s="133"/>
    </row>
    <row r="128" spans="1:8" ht="15.75" x14ac:dyDescent="0.25">
      <c r="A128" s="133"/>
      <c r="B128" s="133"/>
      <c r="C128" s="133"/>
      <c r="D128" s="133"/>
      <c r="E128" s="133"/>
      <c r="F128" s="133"/>
      <c r="G128" s="133"/>
      <c r="H128" s="133"/>
    </row>
    <row r="129" spans="1:8" ht="15.75" x14ac:dyDescent="0.25">
      <c r="A129" s="133"/>
      <c r="B129" s="133"/>
      <c r="C129" s="133"/>
      <c r="D129" s="133"/>
      <c r="E129" s="133"/>
      <c r="F129" s="133"/>
      <c r="G129" s="133"/>
      <c r="H129" s="133"/>
    </row>
    <row r="130" spans="1:8" ht="15.75" x14ac:dyDescent="0.25">
      <c r="A130" s="133"/>
      <c r="B130" s="133"/>
      <c r="C130" s="133"/>
      <c r="D130" s="133"/>
      <c r="E130" s="133"/>
      <c r="F130" s="133"/>
      <c r="G130" s="133"/>
      <c r="H130" s="133"/>
    </row>
    <row r="131" spans="1:8" ht="15.75" x14ac:dyDescent="0.25">
      <c r="A131" s="133"/>
      <c r="B131" s="133"/>
      <c r="C131" s="133"/>
      <c r="D131" s="133"/>
      <c r="E131" s="133"/>
      <c r="F131" s="133"/>
      <c r="G131" s="133"/>
      <c r="H131" s="133"/>
    </row>
    <row r="132" spans="1:8" ht="15.75" x14ac:dyDescent="0.25">
      <c r="A132" s="133"/>
      <c r="B132" s="133"/>
      <c r="C132" s="133"/>
      <c r="D132" s="133"/>
      <c r="E132" s="133"/>
      <c r="F132" s="133"/>
      <c r="G132" s="133"/>
      <c r="H132" s="133"/>
    </row>
    <row r="133" spans="1:8" ht="15.75" x14ac:dyDescent="0.25">
      <c r="A133" s="133"/>
      <c r="B133" s="133"/>
      <c r="C133" s="133"/>
      <c r="D133" s="133"/>
      <c r="E133" s="133"/>
      <c r="F133" s="133"/>
      <c r="G133" s="133"/>
      <c r="H133" s="133"/>
    </row>
    <row r="134" spans="1:8" ht="15.75" x14ac:dyDescent="0.25">
      <c r="A134" s="133"/>
      <c r="B134" s="133"/>
      <c r="C134" s="133"/>
      <c r="D134" s="133"/>
      <c r="E134" s="133"/>
      <c r="F134" s="133"/>
      <c r="G134" s="133"/>
      <c r="H134" s="133"/>
    </row>
    <row r="135" spans="1:8" ht="15.75" x14ac:dyDescent="0.25">
      <c r="A135" s="133"/>
      <c r="B135" s="133"/>
      <c r="C135" s="133"/>
      <c r="D135" s="133"/>
      <c r="E135" s="133"/>
      <c r="F135" s="133"/>
      <c r="G135" s="133"/>
      <c r="H135" s="133"/>
    </row>
    <row r="136" spans="1:8" ht="15.75" x14ac:dyDescent="0.25">
      <c r="A136" s="133"/>
      <c r="B136" s="133"/>
      <c r="C136" s="133"/>
      <c r="D136" s="133"/>
      <c r="E136" s="133"/>
      <c r="F136" s="133"/>
      <c r="G136" s="133"/>
      <c r="H136" s="133"/>
    </row>
    <row r="137" spans="1:8" ht="15.75" x14ac:dyDescent="0.25">
      <c r="A137" s="133"/>
      <c r="B137" s="133"/>
      <c r="C137" s="133"/>
      <c r="D137" s="133"/>
      <c r="E137" s="133"/>
      <c r="F137" s="133"/>
      <c r="G137" s="133"/>
      <c r="H137" s="133"/>
    </row>
    <row r="138" spans="1:8" ht="15.75" x14ac:dyDescent="0.25">
      <c r="A138" s="133"/>
      <c r="B138" s="133"/>
      <c r="C138" s="133"/>
      <c r="D138" s="133"/>
      <c r="E138" s="133"/>
      <c r="F138" s="133"/>
      <c r="G138" s="133"/>
      <c r="H138" s="133"/>
    </row>
    <row r="139" spans="1:8" ht="15.75" x14ac:dyDescent="0.25">
      <c r="A139" s="133"/>
      <c r="B139" s="133"/>
      <c r="C139" s="133"/>
      <c r="D139" s="133"/>
      <c r="E139" s="133"/>
      <c r="F139" s="133"/>
      <c r="G139" s="133"/>
      <c r="H139" s="133"/>
    </row>
    <row r="140" spans="1:8" ht="15.75" x14ac:dyDescent="0.25">
      <c r="A140" s="133"/>
      <c r="B140" s="133"/>
      <c r="C140" s="133"/>
      <c r="D140" s="133"/>
      <c r="E140" s="133"/>
      <c r="F140" s="133"/>
      <c r="G140" s="133"/>
      <c r="H140" s="133"/>
    </row>
    <row r="141" spans="1:8" ht="15.75" x14ac:dyDescent="0.25">
      <c r="A141" s="133"/>
      <c r="B141" s="133"/>
      <c r="C141" s="133"/>
      <c r="D141" s="133"/>
      <c r="E141" s="133"/>
      <c r="F141" s="133"/>
      <c r="G141" s="133"/>
      <c r="H141" s="133"/>
    </row>
    <row r="142" spans="1:8" ht="15.75" x14ac:dyDescent="0.25">
      <c r="A142" s="133"/>
      <c r="B142" s="133"/>
      <c r="C142" s="133"/>
      <c r="D142" s="133"/>
      <c r="E142" s="133"/>
      <c r="F142" s="133"/>
      <c r="G142" s="133"/>
      <c r="H142" s="133"/>
    </row>
    <row r="143" spans="1:8" ht="15.75" x14ac:dyDescent="0.25">
      <c r="A143" s="133"/>
      <c r="B143" s="133"/>
      <c r="C143" s="133"/>
      <c r="D143" s="133"/>
      <c r="E143" s="133"/>
      <c r="F143" s="133"/>
      <c r="G143" s="133"/>
      <c r="H143" s="133"/>
    </row>
    <row r="144" spans="1:8" ht="15.75" x14ac:dyDescent="0.25">
      <c r="A144" s="133"/>
      <c r="B144" s="133"/>
      <c r="C144" s="133"/>
      <c r="D144" s="133"/>
      <c r="E144" s="133"/>
      <c r="F144" s="133"/>
      <c r="G144" s="133"/>
      <c r="H144" s="133"/>
    </row>
    <row r="145" spans="1:8" ht="15.75" x14ac:dyDescent="0.25">
      <c r="A145" s="133"/>
      <c r="B145" s="133"/>
      <c r="C145" s="133"/>
      <c r="D145" s="133"/>
      <c r="E145" s="133"/>
      <c r="F145" s="133"/>
      <c r="G145" s="133"/>
      <c r="H145" s="133"/>
    </row>
    <row r="146" spans="1:8" ht="15.75" x14ac:dyDescent="0.25">
      <c r="A146" s="133"/>
      <c r="B146" s="133"/>
      <c r="C146" s="133"/>
      <c r="D146" s="133"/>
      <c r="E146" s="133"/>
      <c r="F146" s="133"/>
      <c r="G146" s="133"/>
      <c r="H146" s="133"/>
    </row>
    <row r="147" spans="1:8" ht="15.75" x14ac:dyDescent="0.25">
      <c r="A147" s="133"/>
      <c r="B147" s="133"/>
      <c r="C147" s="133"/>
      <c r="D147" s="133"/>
      <c r="E147" s="133"/>
      <c r="F147" s="133"/>
      <c r="G147" s="133"/>
      <c r="H147" s="133"/>
    </row>
    <row r="148" spans="1:8" ht="15.75" x14ac:dyDescent="0.25">
      <c r="A148" s="133"/>
      <c r="B148" s="133"/>
      <c r="C148" s="133"/>
      <c r="D148" s="133"/>
      <c r="E148" s="133"/>
      <c r="F148" s="133"/>
      <c r="G148" s="133"/>
      <c r="H148" s="133"/>
    </row>
    <row r="149" spans="1:8" ht="15.75" x14ac:dyDescent="0.25">
      <c r="A149" s="133"/>
      <c r="B149" s="133"/>
      <c r="C149" s="133"/>
      <c r="D149" s="133"/>
      <c r="E149" s="133"/>
      <c r="F149" s="133"/>
      <c r="G149" s="133"/>
      <c r="H149" s="133"/>
    </row>
    <row r="150" spans="1:8" ht="15.75" x14ac:dyDescent="0.25">
      <c r="A150" s="133"/>
      <c r="B150" s="133"/>
      <c r="C150" s="133"/>
      <c r="D150" s="133"/>
      <c r="E150" s="133"/>
      <c r="F150" s="133"/>
      <c r="G150" s="133"/>
      <c r="H150" s="133"/>
    </row>
    <row r="151" spans="1:8" ht="15.75" x14ac:dyDescent="0.25">
      <c r="A151" s="133"/>
      <c r="B151" s="133"/>
      <c r="C151" s="133"/>
      <c r="D151" s="133"/>
      <c r="E151" s="133"/>
      <c r="F151" s="133"/>
      <c r="G151" s="133"/>
      <c r="H151" s="133"/>
    </row>
    <row r="152" spans="1:8" ht="15.75" x14ac:dyDescent="0.25">
      <c r="A152" s="133"/>
      <c r="B152" s="133"/>
      <c r="C152" s="133"/>
      <c r="D152" s="133"/>
      <c r="E152" s="133"/>
      <c r="F152" s="133"/>
      <c r="G152" s="133"/>
      <c r="H152" s="133"/>
    </row>
    <row r="153" spans="1:8" ht="15.75" x14ac:dyDescent="0.25">
      <c r="A153" s="133"/>
      <c r="B153" s="133"/>
      <c r="C153" s="133"/>
      <c r="D153" s="133"/>
      <c r="E153" s="133"/>
      <c r="F153" s="133"/>
      <c r="G153" s="133"/>
      <c r="H153" s="133"/>
    </row>
    <row r="154" spans="1:8" ht="15.75" x14ac:dyDescent="0.25">
      <c r="A154" s="133"/>
      <c r="B154" s="133"/>
      <c r="C154" s="133"/>
      <c r="D154" s="133"/>
      <c r="E154" s="133"/>
      <c r="F154" s="133"/>
      <c r="G154" s="133"/>
      <c r="H154" s="133"/>
    </row>
    <row r="155" spans="1:8" ht="15.75" x14ac:dyDescent="0.25">
      <c r="A155" s="133"/>
      <c r="B155" s="133"/>
      <c r="C155" s="133"/>
      <c r="D155" s="133"/>
      <c r="E155" s="133"/>
      <c r="F155" s="133"/>
      <c r="G155" s="133"/>
      <c r="H155" s="133"/>
    </row>
    <row r="156" spans="1:8" ht="15.75" x14ac:dyDescent="0.25">
      <c r="A156" s="133"/>
      <c r="B156" s="133"/>
      <c r="C156" s="133"/>
      <c r="D156" s="133"/>
      <c r="E156" s="133"/>
      <c r="F156" s="133"/>
      <c r="G156" s="133"/>
      <c r="H156" s="133"/>
    </row>
    <row r="157" spans="1:8" ht="15.75" x14ac:dyDescent="0.25">
      <c r="A157" s="133"/>
      <c r="B157" s="133"/>
      <c r="C157" s="133"/>
      <c r="D157" s="133"/>
      <c r="E157" s="133"/>
      <c r="F157" s="133"/>
      <c r="G157" s="133"/>
      <c r="H157" s="133"/>
    </row>
    <row r="158" spans="1:8" ht="15.75" x14ac:dyDescent="0.25">
      <c r="A158" s="133"/>
      <c r="B158" s="133"/>
      <c r="C158" s="133"/>
      <c r="D158" s="133"/>
      <c r="E158" s="133"/>
      <c r="F158" s="133"/>
      <c r="G158" s="133"/>
      <c r="H158" s="133"/>
    </row>
    <row r="159" spans="1:8" ht="15.75" x14ac:dyDescent="0.25">
      <c r="A159" s="133"/>
      <c r="B159" s="133"/>
      <c r="C159" s="133"/>
      <c r="D159" s="133"/>
      <c r="E159" s="133"/>
      <c r="F159" s="133"/>
      <c r="G159" s="133"/>
      <c r="H159" s="133"/>
    </row>
    <row r="160" spans="1:8" ht="15.75" x14ac:dyDescent="0.25">
      <c r="A160" s="133"/>
      <c r="B160" s="133"/>
      <c r="C160" s="133"/>
      <c r="D160" s="133"/>
      <c r="E160" s="133"/>
      <c r="F160" s="133"/>
      <c r="G160" s="133"/>
      <c r="H160" s="133"/>
    </row>
    <row r="161" spans="1:8" ht="15.75" x14ac:dyDescent="0.25">
      <c r="A161" s="133"/>
      <c r="B161" s="133"/>
      <c r="C161" s="133"/>
      <c r="D161" s="133"/>
      <c r="E161" s="133"/>
      <c r="F161" s="133"/>
      <c r="G161" s="133"/>
      <c r="H161" s="133"/>
    </row>
    <row r="162" spans="1:8" ht="15.75" x14ac:dyDescent="0.25">
      <c r="A162" s="133"/>
      <c r="B162" s="133"/>
      <c r="C162" s="133"/>
      <c r="D162" s="133"/>
      <c r="E162" s="133"/>
      <c r="F162" s="133"/>
      <c r="G162" s="133"/>
      <c r="H162" s="133"/>
    </row>
  </sheetData>
  <dataConsolidate/>
  <mergeCells count="2">
    <mergeCell ref="A5:H5"/>
    <mergeCell ref="A6:H6"/>
  </mergeCells>
  <printOptions horizontalCentered="1"/>
  <pageMargins left="0.59055118110236227" right="0.59055118110236227" top="0.35433070866141736" bottom="0.35433070866141736" header="0.31496062992125984" footer="0.31496062992125984"/>
  <pageSetup orientation="portrait" r:id="rId1"/>
  <drawing r:id="rId2"/>
  <legacyDrawingHF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showGridLines="0" topLeftCell="A7" zoomScaleNormal="100" zoomScaleSheetLayoutView="100" zoomScalePageLayoutView="89" workbookViewId="0">
      <selection activeCell="M14" sqref="M14"/>
    </sheetView>
  </sheetViews>
  <sheetFormatPr baseColWidth="10" defaultRowHeight="15" x14ac:dyDescent="0.25"/>
  <cols>
    <col min="1" max="1" width="20.7109375" customWidth="1"/>
    <col min="2" max="2" width="10.42578125" customWidth="1"/>
    <col min="3" max="7" width="9.7109375" customWidth="1"/>
    <col min="8" max="8" width="10.28515625" customWidth="1"/>
    <col min="231" max="231" width="7.28515625" customWidth="1"/>
    <col min="232" max="232" width="12.85546875" customWidth="1"/>
    <col min="233" max="238" width="8.140625" customWidth="1"/>
    <col min="239" max="239" width="7.7109375" customWidth="1"/>
    <col min="240" max="242" width="14.140625" customWidth="1"/>
    <col min="487" max="487" width="7.28515625" customWidth="1"/>
    <col min="488" max="488" width="12.85546875" customWidth="1"/>
    <col min="489" max="494" width="8.140625" customWidth="1"/>
    <col min="495" max="495" width="7.7109375" customWidth="1"/>
    <col min="496" max="498" width="14.140625" customWidth="1"/>
    <col min="743" max="743" width="7.28515625" customWidth="1"/>
    <col min="744" max="744" width="12.85546875" customWidth="1"/>
    <col min="745" max="750" width="8.140625" customWidth="1"/>
    <col min="751" max="751" width="7.7109375" customWidth="1"/>
    <col min="752" max="754" width="14.140625" customWidth="1"/>
    <col min="999" max="999" width="7.28515625" customWidth="1"/>
    <col min="1000" max="1000" width="12.85546875" customWidth="1"/>
    <col min="1001" max="1006" width="8.140625" customWidth="1"/>
    <col min="1007" max="1007" width="7.7109375" customWidth="1"/>
    <col min="1008" max="1010" width="14.140625" customWidth="1"/>
    <col min="1255" max="1255" width="7.28515625" customWidth="1"/>
    <col min="1256" max="1256" width="12.85546875" customWidth="1"/>
    <col min="1257" max="1262" width="8.140625" customWidth="1"/>
    <col min="1263" max="1263" width="7.7109375" customWidth="1"/>
    <col min="1264" max="1266" width="14.140625" customWidth="1"/>
    <col min="1511" max="1511" width="7.28515625" customWidth="1"/>
    <col min="1512" max="1512" width="12.85546875" customWidth="1"/>
    <col min="1513" max="1518" width="8.140625" customWidth="1"/>
    <col min="1519" max="1519" width="7.7109375" customWidth="1"/>
    <col min="1520" max="1522" width="14.140625" customWidth="1"/>
    <col min="1767" max="1767" width="7.28515625" customWidth="1"/>
    <col min="1768" max="1768" width="12.85546875" customWidth="1"/>
    <col min="1769" max="1774" width="8.140625" customWidth="1"/>
    <col min="1775" max="1775" width="7.7109375" customWidth="1"/>
    <col min="1776" max="1778" width="14.140625" customWidth="1"/>
    <col min="2023" max="2023" width="7.28515625" customWidth="1"/>
    <col min="2024" max="2024" width="12.85546875" customWidth="1"/>
    <col min="2025" max="2030" width="8.140625" customWidth="1"/>
    <col min="2031" max="2031" width="7.7109375" customWidth="1"/>
    <col min="2032" max="2034" width="14.140625" customWidth="1"/>
    <col min="2279" max="2279" width="7.28515625" customWidth="1"/>
    <col min="2280" max="2280" width="12.85546875" customWidth="1"/>
    <col min="2281" max="2286" width="8.140625" customWidth="1"/>
    <col min="2287" max="2287" width="7.7109375" customWidth="1"/>
    <col min="2288" max="2290" width="14.140625" customWidth="1"/>
    <col min="2535" max="2535" width="7.28515625" customWidth="1"/>
    <col min="2536" max="2536" width="12.85546875" customWidth="1"/>
    <col min="2537" max="2542" width="8.140625" customWidth="1"/>
    <col min="2543" max="2543" width="7.7109375" customWidth="1"/>
    <col min="2544" max="2546" width="14.140625" customWidth="1"/>
    <col min="2791" max="2791" width="7.28515625" customWidth="1"/>
    <col min="2792" max="2792" width="12.85546875" customWidth="1"/>
    <col min="2793" max="2798" width="8.140625" customWidth="1"/>
    <col min="2799" max="2799" width="7.7109375" customWidth="1"/>
    <col min="2800" max="2802" width="14.140625" customWidth="1"/>
    <col min="3047" max="3047" width="7.28515625" customWidth="1"/>
    <col min="3048" max="3048" width="12.85546875" customWidth="1"/>
    <col min="3049" max="3054" width="8.140625" customWidth="1"/>
    <col min="3055" max="3055" width="7.7109375" customWidth="1"/>
    <col min="3056" max="3058" width="14.140625" customWidth="1"/>
    <col min="3303" max="3303" width="7.28515625" customWidth="1"/>
    <col min="3304" max="3304" width="12.85546875" customWidth="1"/>
    <col min="3305" max="3310" width="8.140625" customWidth="1"/>
    <col min="3311" max="3311" width="7.7109375" customWidth="1"/>
    <col min="3312" max="3314" width="14.140625" customWidth="1"/>
    <col min="3559" max="3559" width="7.28515625" customWidth="1"/>
    <col min="3560" max="3560" width="12.85546875" customWidth="1"/>
    <col min="3561" max="3566" width="8.140625" customWidth="1"/>
    <col min="3567" max="3567" width="7.7109375" customWidth="1"/>
    <col min="3568" max="3570" width="14.140625" customWidth="1"/>
    <col min="3815" max="3815" width="7.28515625" customWidth="1"/>
    <col min="3816" max="3816" width="12.85546875" customWidth="1"/>
    <col min="3817" max="3822" width="8.140625" customWidth="1"/>
    <col min="3823" max="3823" width="7.7109375" customWidth="1"/>
    <col min="3824" max="3826" width="14.140625" customWidth="1"/>
    <col min="4071" max="4071" width="7.28515625" customWidth="1"/>
    <col min="4072" max="4072" width="12.85546875" customWidth="1"/>
    <col min="4073" max="4078" width="8.140625" customWidth="1"/>
    <col min="4079" max="4079" width="7.7109375" customWidth="1"/>
    <col min="4080" max="4082" width="14.140625" customWidth="1"/>
    <col min="4327" max="4327" width="7.28515625" customWidth="1"/>
    <col min="4328" max="4328" width="12.85546875" customWidth="1"/>
    <col min="4329" max="4334" width="8.140625" customWidth="1"/>
    <col min="4335" max="4335" width="7.7109375" customWidth="1"/>
    <col min="4336" max="4338" width="14.140625" customWidth="1"/>
    <col min="4583" max="4583" width="7.28515625" customWidth="1"/>
    <col min="4584" max="4584" width="12.85546875" customWidth="1"/>
    <col min="4585" max="4590" width="8.140625" customWidth="1"/>
    <col min="4591" max="4591" width="7.7109375" customWidth="1"/>
    <col min="4592" max="4594" width="14.140625" customWidth="1"/>
    <col min="4839" max="4839" width="7.28515625" customWidth="1"/>
    <col min="4840" max="4840" width="12.85546875" customWidth="1"/>
    <col min="4841" max="4846" width="8.140625" customWidth="1"/>
    <col min="4847" max="4847" width="7.7109375" customWidth="1"/>
    <col min="4848" max="4850" width="14.140625" customWidth="1"/>
    <col min="5095" max="5095" width="7.28515625" customWidth="1"/>
    <col min="5096" max="5096" width="12.85546875" customWidth="1"/>
    <col min="5097" max="5102" width="8.140625" customWidth="1"/>
    <col min="5103" max="5103" width="7.7109375" customWidth="1"/>
    <col min="5104" max="5106" width="14.140625" customWidth="1"/>
    <col min="5351" max="5351" width="7.28515625" customWidth="1"/>
    <col min="5352" max="5352" width="12.85546875" customWidth="1"/>
    <col min="5353" max="5358" width="8.140625" customWidth="1"/>
    <col min="5359" max="5359" width="7.7109375" customWidth="1"/>
    <col min="5360" max="5362" width="14.140625" customWidth="1"/>
    <col min="5607" max="5607" width="7.28515625" customWidth="1"/>
    <col min="5608" max="5608" width="12.85546875" customWidth="1"/>
    <col min="5609" max="5614" width="8.140625" customWidth="1"/>
    <col min="5615" max="5615" width="7.7109375" customWidth="1"/>
    <col min="5616" max="5618" width="14.140625" customWidth="1"/>
    <col min="5863" max="5863" width="7.28515625" customWidth="1"/>
    <col min="5864" max="5864" width="12.85546875" customWidth="1"/>
    <col min="5865" max="5870" width="8.140625" customWidth="1"/>
    <col min="5871" max="5871" width="7.7109375" customWidth="1"/>
    <col min="5872" max="5874" width="14.140625" customWidth="1"/>
    <col min="6119" max="6119" width="7.28515625" customWidth="1"/>
    <col min="6120" max="6120" width="12.85546875" customWidth="1"/>
    <col min="6121" max="6126" width="8.140625" customWidth="1"/>
    <col min="6127" max="6127" width="7.7109375" customWidth="1"/>
    <col min="6128" max="6130" width="14.140625" customWidth="1"/>
    <col min="6375" max="6375" width="7.28515625" customWidth="1"/>
    <col min="6376" max="6376" width="12.85546875" customWidth="1"/>
    <col min="6377" max="6382" width="8.140625" customWidth="1"/>
    <col min="6383" max="6383" width="7.7109375" customWidth="1"/>
    <col min="6384" max="6386" width="14.140625" customWidth="1"/>
    <col min="6631" max="6631" width="7.28515625" customWidth="1"/>
    <col min="6632" max="6632" width="12.85546875" customWidth="1"/>
    <col min="6633" max="6638" width="8.140625" customWidth="1"/>
    <col min="6639" max="6639" width="7.7109375" customWidth="1"/>
    <col min="6640" max="6642" width="14.140625" customWidth="1"/>
    <col min="6887" max="6887" width="7.28515625" customWidth="1"/>
    <col min="6888" max="6888" width="12.85546875" customWidth="1"/>
    <col min="6889" max="6894" width="8.140625" customWidth="1"/>
    <col min="6895" max="6895" width="7.7109375" customWidth="1"/>
    <col min="6896" max="6898" width="14.140625" customWidth="1"/>
    <col min="7143" max="7143" width="7.28515625" customWidth="1"/>
    <col min="7144" max="7144" width="12.85546875" customWidth="1"/>
    <col min="7145" max="7150" width="8.140625" customWidth="1"/>
    <col min="7151" max="7151" width="7.7109375" customWidth="1"/>
    <col min="7152" max="7154" width="14.140625" customWidth="1"/>
    <col min="7399" max="7399" width="7.28515625" customWidth="1"/>
    <col min="7400" max="7400" width="12.85546875" customWidth="1"/>
    <col min="7401" max="7406" width="8.140625" customWidth="1"/>
    <col min="7407" max="7407" width="7.7109375" customWidth="1"/>
    <col min="7408" max="7410" width="14.140625" customWidth="1"/>
    <col min="7655" max="7655" width="7.28515625" customWidth="1"/>
    <col min="7656" max="7656" width="12.85546875" customWidth="1"/>
    <col min="7657" max="7662" width="8.140625" customWidth="1"/>
    <col min="7663" max="7663" width="7.7109375" customWidth="1"/>
    <col min="7664" max="7666" width="14.140625" customWidth="1"/>
    <col min="7911" max="7911" width="7.28515625" customWidth="1"/>
    <col min="7912" max="7912" width="12.85546875" customWidth="1"/>
    <col min="7913" max="7918" width="8.140625" customWidth="1"/>
    <col min="7919" max="7919" width="7.7109375" customWidth="1"/>
    <col min="7920" max="7922" width="14.140625" customWidth="1"/>
    <col min="8167" max="8167" width="7.28515625" customWidth="1"/>
    <col min="8168" max="8168" width="12.85546875" customWidth="1"/>
    <col min="8169" max="8174" width="8.140625" customWidth="1"/>
    <col min="8175" max="8175" width="7.7109375" customWidth="1"/>
    <col min="8176" max="8178" width="14.140625" customWidth="1"/>
    <col min="8423" max="8423" width="7.28515625" customWidth="1"/>
    <col min="8424" max="8424" width="12.85546875" customWidth="1"/>
    <col min="8425" max="8430" width="8.140625" customWidth="1"/>
    <col min="8431" max="8431" width="7.7109375" customWidth="1"/>
    <col min="8432" max="8434" width="14.140625" customWidth="1"/>
    <col min="8679" max="8679" width="7.28515625" customWidth="1"/>
    <col min="8680" max="8680" width="12.85546875" customWidth="1"/>
    <col min="8681" max="8686" width="8.140625" customWidth="1"/>
    <col min="8687" max="8687" width="7.7109375" customWidth="1"/>
    <col min="8688" max="8690" width="14.140625" customWidth="1"/>
    <col min="8935" max="8935" width="7.28515625" customWidth="1"/>
    <col min="8936" max="8936" width="12.85546875" customWidth="1"/>
    <col min="8937" max="8942" width="8.140625" customWidth="1"/>
    <col min="8943" max="8943" width="7.7109375" customWidth="1"/>
    <col min="8944" max="8946" width="14.140625" customWidth="1"/>
    <col min="9191" max="9191" width="7.28515625" customWidth="1"/>
    <col min="9192" max="9192" width="12.85546875" customWidth="1"/>
    <col min="9193" max="9198" width="8.140625" customWidth="1"/>
    <col min="9199" max="9199" width="7.7109375" customWidth="1"/>
    <col min="9200" max="9202" width="14.140625" customWidth="1"/>
    <col min="9447" max="9447" width="7.28515625" customWidth="1"/>
    <col min="9448" max="9448" width="12.85546875" customWidth="1"/>
    <col min="9449" max="9454" width="8.140625" customWidth="1"/>
    <col min="9455" max="9455" width="7.7109375" customWidth="1"/>
    <col min="9456" max="9458" width="14.140625" customWidth="1"/>
    <col min="9703" max="9703" width="7.28515625" customWidth="1"/>
    <col min="9704" max="9704" width="12.85546875" customWidth="1"/>
    <col min="9705" max="9710" width="8.140625" customWidth="1"/>
    <col min="9711" max="9711" width="7.7109375" customWidth="1"/>
    <col min="9712" max="9714" width="14.140625" customWidth="1"/>
    <col min="9959" max="9959" width="7.28515625" customWidth="1"/>
    <col min="9960" max="9960" width="12.85546875" customWidth="1"/>
    <col min="9961" max="9966" width="8.140625" customWidth="1"/>
    <col min="9967" max="9967" width="7.7109375" customWidth="1"/>
    <col min="9968" max="9970" width="14.140625" customWidth="1"/>
    <col min="10215" max="10215" width="7.28515625" customWidth="1"/>
    <col min="10216" max="10216" width="12.85546875" customWidth="1"/>
    <col min="10217" max="10222" width="8.140625" customWidth="1"/>
    <col min="10223" max="10223" width="7.7109375" customWidth="1"/>
    <col min="10224" max="10226" width="14.140625" customWidth="1"/>
    <col min="10471" max="10471" width="7.28515625" customWidth="1"/>
    <col min="10472" max="10472" width="12.85546875" customWidth="1"/>
    <col min="10473" max="10478" width="8.140625" customWidth="1"/>
    <col min="10479" max="10479" width="7.7109375" customWidth="1"/>
    <col min="10480" max="10482" width="14.140625" customWidth="1"/>
    <col min="10727" max="10727" width="7.28515625" customWidth="1"/>
    <col min="10728" max="10728" width="12.85546875" customWidth="1"/>
    <col min="10729" max="10734" width="8.140625" customWidth="1"/>
    <col min="10735" max="10735" width="7.7109375" customWidth="1"/>
    <col min="10736" max="10738" width="14.140625" customWidth="1"/>
    <col min="10983" max="10983" width="7.28515625" customWidth="1"/>
    <col min="10984" max="10984" width="12.85546875" customWidth="1"/>
    <col min="10985" max="10990" width="8.140625" customWidth="1"/>
    <col min="10991" max="10991" width="7.7109375" customWidth="1"/>
    <col min="10992" max="10994" width="14.140625" customWidth="1"/>
    <col min="11239" max="11239" width="7.28515625" customWidth="1"/>
    <col min="11240" max="11240" width="12.85546875" customWidth="1"/>
    <col min="11241" max="11246" width="8.140625" customWidth="1"/>
    <col min="11247" max="11247" width="7.7109375" customWidth="1"/>
    <col min="11248" max="11250" width="14.140625" customWidth="1"/>
    <col min="11495" max="11495" width="7.28515625" customWidth="1"/>
    <col min="11496" max="11496" width="12.85546875" customWidth="1"/>
    <col min="11497" max="11502" width="8.140625" customWidth="1"/>
    <col min="11503" max="11503" width="7.7109375" customWidth="1"/>
    <col min="11504" max="11506" width="14.140625" customWidth="1"/>
    <col min="11751" max="11751" width="7.28515625" customWidth="1"/>
    <col min="11752" max="11752" width="12.85546875" customWidth="1"/>
    <col min="11753" max="11758" width="8.140625" customWidth="1"/>
    <col min="11759" max="11759" width="7.7109375" customWidth="1"/>
    <col min="11760" max="11762" width="14.140625" customWidth="1"/>
    <col min="12007" max="12007" width="7.28515625" customWidth="1"/>
    <col min="12008" max="12008" width="12.85546875" customWidth="1"/>
    <col min="12009" max="12014" width="8.140625" customWidth="1"/>
    <col min="12015" max="12015" width="7.7109375" customWidth="1"/>
    <col min="12016" max="12018" width="14.140625" customWidth="1"/>
    <col min="12263" max="12263" width="7.28515625" customWidth="1"/>
    <col min="12264" max="12264" width="12.85546875" customWidth="1"/>
    <col min="12265" max="12270" width="8.140625" customWidth="1"/>
    <col min="12271" max="12271" width="7.7109375" customWidth="1"/>
    <col min="12272" max="12274" width="14.140625" customWidth="1"/>
    <col min="12519" max="12519" width="7.28515625" customWidth="1"/>
    <col min="12520" max="12520" width="12.85546875" customWidth="1"/>
    <col min="12521" max="12526" width="8.140625" customWidth="1"/>
    <col min="12527" max="12527" width="7.7109375" customWidth="1"/>
    <col min="12528" max="12530" width="14.140625" customWidth="1"/>
    <col min="12775" max="12775" width="7.28515625" customWidth="1"/>
    <col min="12776" max="12776" width="12.85546875" customWidth="1"/>
    <col min="12777" max="12782" width="8.140625" customWidth="1"/>
    <col min="12783" max="12783" width="7.7109375" customWidth="1"/>
    <col min="12784" max="12786" width="14.140625" customWidth="1"/>
    <col min="13031" max="13031" width="7.28515625" customWidth="1"/>
    <col min="13032" max="13032" width="12.85546875" customWidth="1"/>
    <col min="13033" max="13038" width="8.140625" customWidth="1"/>
    <col min="13039" max="13039" width="7.7109375" customWidth="1"/>
    <col min="13040" max="13042" width="14.140625" customWidth="1"/>
    <col min="13287" max="13287" width="7.28515625" customWidth="1"/>
    <col min="13288" max="13288" width="12.85546875" customWidth="1"/>
    <col min="13289" max="13294" width="8.140625" customWidth="1"/>
    <col min="13295" max="13295" width="7.7109375" customWidth="1"/>
    <col min="13296" max="13298" width="14.140625" customWidth="1"/>
    <col min="13543" max="13543" width="7.28515625" customWidth="1"/>
    <col min="13544" max="13544" width="12.85546875" customWidth="1"/>
    <col min="13545" max="13550" width="8.140625" customWidth="1"/>
    <col min="13551" max="13551" width="7.7109375" customWidth="1"/>
    <col min="13552" max="13554" width="14.140625" customWidth="1"/>
    <col min="13799" max="13799" width="7.28515625" customWidth="1"/>
    <col min="13800" max="13800" width="12.85546875" customWidth="1"/>
    <col min="13801" max="13806" width="8.140625" customWidth="1"/>
    <col min="13807" max="13807" width="7.7109375" customWidth="1"/>
    <col min="13808" max="13810" width="14.140625" customWidth="1"/>
    <col min="14055" max="14055" width="7.28515625" customWidth="1"/>
    <col min="14056" max="14056" width="12.85546875" customWidth="1"/>
    <col min="14057" max="14062" width="8.140625" customWidth="1"/>
    <col min="14063" max="14063" width="7.7109375" customWidth="1"/>
    <col min="14064" max="14066" width="14.140625" customWidth="1"/>
    <col min="14311" max="14311" width="7.28515625" customWidth="1"/>
    <col min="14312" max="14312" width="12.85546875" customWidth="1"/>
    <col min="14313" max="14318" width="8.140625" customWidth="1"/>
    <col min="14319" max="14319" width="7.7109375" customWidth="1"/>
    <col min="14320" max="14322" width="14.140625" customWidth="1"/>
    <col min="14567" max="14567" width="7.28515625" customWidth="1"/>
    <col min="14568" max="14568" width="12.85546875" customWidth="1"/>
    <col min="14569" max="14574" width="8.140625" customWidth="1"/>
    <col min="14575" max="14575" width="7.7109375" customWidth="1"/>
    <col min="14576" max="14578" width="14.140625" customWidth="1"/>
    <col min="14823" max="14823" width="7.28515625" customWidth="1"/>
    <col min="14824" max="14824" width="12.85546875" customWidth="1"/>
    <col min="14825" max="14830" width="8.140625" customWidth="1"/>
    <col min="14831" max="14831" width="7.7109375" customWidth="1"/>
    <col min="14832" max="14834" width="14.140625" customWidth="1"/>
    <col min="15079" max="15079" width="7.28515625" customWidth="1"/>
    <col min="15080" max="15080" width="12.85546875" customWidth="1"/>
    <col min="15081" max="15086" width="8.140625" customWidth="1"/>
    <col min="15087" max="15087" width="7.7109375" customWidth="1"/>
    <col min="15088" max="15090" width="14.140625" customWidth="1"/>
    <col min="15335" max="15335" width="7.28515625" customWidth="1"/>
    <col min="15336" max="15336" width="12.85546875" customWidth="1"/>
    <col min="15337" max="15342" width="8.140625" customWidth="1"/>
    <col min="15343" max="15343" width="7.7109375" customWidth="1"/>
    <col min="15344" max="15346" width="14.140625" customWidth="1"/>
    <col min="15591" max="15591" width="7.28515625" customWidth="1"/>
    <col min="15592" max="15592" width="12.85546875" customWidth="1"/>
    <col min="15593" max="15598" width="8.140625" customWidth="1"/>
    <col min="15599" max="15599" width="7.7109375" customWidth="1"/>
    <col min="15600" max="15602" width="14.140625" customWidth="1"/>
    <col min="15847" max="15847" width="7.28515625" customWidth="1"/>
    <col min="15848" max="15848" width="12.85546875" customWidth="1"/>
    <col min="15849" max="15854" width="8.140625" customWidth="1"/>
    <col min="15855" max="15855" width="7.7109375" customWidth="1"/>
    <col min="15856" max="15858" width="14.140625" customWidth="1"/>
    <col min="16103" max="16103" width="7.28515625" customWidth="1"/>
    <col min="16104" max="16104" width="12.85546875" customWidth="1"/>
    <col min="16105" max="16110" width="8.140625" customWidth="1"/>
    <col min="16111" max="16111" width="7.7109375" customWidth="1"/>
    <col min="16112" max="16114" width="14.140625" customWidth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/>
    <row r="5" spans="1:8" ht="15" customHeight="1" x14ac:dyDescent="0.25">
      <c r="A5" s="250" t="s">
        <v>74</v>
      </c>
      <c r="B5" s="251"/>
      <c r="C5" s="251"/>
      <c r="D5" s="251"/>
      <c r="E5" s="251"/>
      <c r="F5" s="251"/>
      <c r="G5" s="251"/>
      <c r="H5" s="252"/>
    </row>
    <row r="6" spans="1:8" ht="15" customHeight="1" x14ac:dyDescent="0.25">
      <c r="A6" s="254" t="s">
        <v>41</v>
      </c>
      <c r="B6" s="255"/>
      <c r="C6" s="255"/>
      <c r="D6" s="255"/>
      <c r="E6" s="255"/>
      <c r="F6" s="255"/>
      <c r="G6" s="255"/>
      <c r="H6" s="256"/>
    </row>
    <row r="7" spans="1:8" ht="6.95" customHeight="1" x14ac:dyDescent="0.25"/>
    <row r="8" spans="1:8" ht="19.5" customHeight="1" x14ac:dyDescent="0.25">
      <c r="A8" s="146" t="s">
        <v>116</v>
      </c>
      <c r="B8" s="146" t="s">
        <v>119</v>
      </c>
      <c r="C8" s="147"/>
      <c r="D8" s="147"/>
      <c r="E8" s="147"/>
      <c r="F8" s="147"/>
      <c r="G8" s="147"/>
      <c r="H8" s="133"/>
    </row>
    <row r="9" spans="1:8" ht="19.5" customHeight="1" x14ac:dyDescent="0.25">
      <c r="A9" s="148">
        <v>2013</v>
      </c>
      <c r="B9" s="149">
        <f>SUM(Tabla13538[2013])</f>
        <v>2938</v>
      </c>
      <c r="C9" s="150"/>
      <c r="D9" s="147"/>
      <c r="E9" s="147"/>
      <c r="F9" s="147"/>
      <c r="G9" s="147"/>
      <c r="H9" s="133"/>
    </row>
    <row r="10" spans="1:8" ht="19.5" customHeight="1" x14ac:dyDescent="0.25">
      <c r="A10" s="148">
        <v>2014</v>
      </c>
      <c r="B10" s="149">
        <f>SUM(Tabla13538[2014])</f>
        <v>3208</v>
      </c>
      <c r="C10" s="150"/>
      <c r="D10" s="147"/>
      <c r="E10" s="147"/>
      <c r="F10" s="147"/>
      <c r="G10" s="147"/>
      <c r="H10" s="133"/>
    </row>
    <row r="11" spans="1:8" ht="19.5" customHeight="1" x14ac:dyDescent="0.25">
      <c r="A11" s="148">
        <v>2015</v>
      </c>
      <c r="B11" s="149">
        <f>SUM(Tabla13538[2015])</f>
        <v>3260</v>
      </c>
      <c r="C11" s="150"/>
      <c r="D11" s="147"/>
      <c r="E11" s="147"/>
      <c r="F11" s="147"/>
      <c r="G11" s="147"/>
      <c r="H11" s="133"/>
    </row>
    <row r="12" spans="1:8" ht="19.5" customHeight="1" x14ac:dyDescent="0.25">
      <c r="A12" s="148">
        <v>2016</v>
      </c>
      <c r="B12" s="149">
        <f>SUM(Tabla13538[2016])</f>
        <v>3085</v>
      </c>
      <c r="C12" s="150"/>
      <c r="D12" s="147"/>
      <c r="E12" s="147"/>
      <c r="F12" s="147"/>
      <c r="G12" s="147"/>
      <c r="H12" s="133"/>
    </row>
    <row r="13" spans="1:8" ht="19.5" customHeight="1" x14ac:dyDescent="0.25">
      <c r="A13" s="148">
        <v>2017</v>
      </c>
      <c r="B13" s="149">
        <f>SUM(Tabla13538[2017])</f>
        <v>3250</v>
      </c>
      <c r="C13" s="150"/>
      <c r="D13" s="147"/>
      <c r="E13" s="147"/>
      <c r="F13" s="147"/>
      <c r="G13" s="147"/>
      <c r="H13" s="133"/>
    </row>
    <row r="14" spans="1:8" ht="19.5" customHeight="1" x14ac:dyDescent="0.25">
      <c r="A14" s="148">
        <v>2018</v>
      </c>
      <c r="B14" s="149">
        <f>SUM(Tabla13538[2018])</f>
        <v>3058</v>
      </c>
      <c r="C14" s="150"/>
      <c r="D14" s="147"/>
      <c r="E14" s="147"/>
      <c r="F14" s="147"/>
      <c r="G14" s="147"/>
      <c r="H14" s="133"/>
    </row>
    <row r="15" spans="1:8" ht="19.5" customHeight="1" x14ac:dyDescent="0.25">
      <c r="A15" s="140" t="s">
        <v>121</v>
      </c>
      <c r="B15" s="209">
        <f>B14/B13-1</f>
        <v>-5.9076923076923027E-2</v>
      </c>
      <c r="C15" s="150"/>
      <c r="D15" s="147"/>
      <c r="E15" s="147"/>
      <c r="F15" s="147"/>
      <c r="G15" s="147"/>
      <c r="H15" s="133"/>
    </row>
    <row r="16" spans="1:8" ht="6.95" customHeight="1" x14ac:dyDescent="0.25">
      <c r="A16" s="151"/>
      <c r="B16" s="152">
        <v>1</v>
      </c>
      <c r="C16" s="153">
        <v>2</v>
      </c>
      <c r="D16" s="152">
        <v>3</v>
      </c>
      <c r="E16" s="153">
        <v>4</v>
      </c>
      <c r="F16" s="152">
        <v>5</v>
      </c>
      <c r="G16" s="152"/>
      <c r="H16" s="133"/>
    </row>
    <row r="17" spans="1:8" ht="29.1" customHeight="1" x14ac:dyDescent="0.25">
      <c r="A17" s="146" t="s">
        <v>122</v>
      </c>
      <c r="B17" s="146" t="s">
        <v>77</v>
      </c>
      <c r="C17" s="146" t="s">
        <v>78</v>
      </c>
      <c r="D17" s="146" t="s">
        <v>79</v>
      </c>
      <c r="E17" s="146" t="s">
        <v>80</v>
      </c>
      <c r="F17" s="146" t="s">
        <v>117</v>
      </c>
      <c r="G17" s="146" t="s">
        <v>123</v>
      </c>
      <c r="H17" s="146" t="s">
        <v>120</v>
      </c>
    </row>
    <row r="18" spans="1:8" ht="24" customHeight="1" x14ac:dyDescent="0.25">
      <c r="A18" s="195" t="s">
        <v>82</v>
      </c>
      <c r="B18" s="149">
        <v>281</v>
      </c>
      <c r="C18" s="149">
        <v>175</v>
      </c>
      <c r="D18" s="149">
        <v>279</v>
      </c>
      <c r="E18" s="149">
        <v>41</v>
      </c>
      <c r="F18" s="143">
        <v>126</v>
      </c>
      <c r="G18" s="143">
        <v>49</v>
      </c>
      <c r="H18" s="208">
        <f>Tabla13538[[#This Row],[2018]]/Tabla13538[[#This Row],[2017]]-1</f>
        <v>-0.61111111111111116</v>
      </c>
    </row>
    <row r="19" spans="1:8" ht="24" customHeight="1" x14ac:dyDescent="0.25">
      <c r="A19" s="195" t="s">
        <v>86</v>
      </c>
      <c r="B19" s="149">
        <v>40</v>
      </c>
      <c r="C19" s="149">
        <v>210</v>
      </c>
      <c r="D19" s="149">
        <v>260</v>
      </c>
      <c r="E19" s="149">
        <v>240</v>
      </c>
      <c r="F19" s="143">
        <v>211</v>
      </c>
      <c r="G19" s="143">
        <v>310</v>
      </c>
      <c r="H19" s="208">
        <f>Tabla13538[[#This Row],[2018]]/Tabla13538[[#This Row],[2017]]-1</f>
        <v>0.4691943127962086</v>
      </c>
    </row>
    <row r="20" spans="1:8" ht="24" customHeight="1" x14ac:dyDescent="0.25">
      <c r="A20" s="195" t="s">
        <v>90</v>
      </c>
      <c r="B20" s="149">
        <v>2139</v>
      </c>
      <c r="C20" s="149">
        <v>2315</v>
      </c>
      <c r="D20" s="149">
        <v>2167</v>
      </c>
      <c r="E20" s="149">
        <v>2133</v>
      </c>
      <c r="F20" s="143">
        <v>2343</v>
      </c>
      <c r="G20" s="143">
        <v>1956</v>
      </c>
      <c r="H20" s="208">
        <f>Tabla13538[[#This Row],[2018]]/Tabla13538[[#This Row],[2017]]-1</f>
        <v>-0.16517285531370041</v>
      </c>
    </row>
    <row r="21" spans="1:8" ht="24" customHeight="1" x14ac:dyDescent="0.25">
      <c r="A21" s="195" t="s">
        <v>93</v>
      </c>
      <c r="B21" s="149">
        <v>38</v>
      </c>
      <c r="C21" s="149">
        <v>59</v>
      </c>
      <c r="D21" s="149">
        <v>86</v>
      </c>
      <c r="E21" s="149">
        <v>135</v>
      </c>
      <c r="F21" s="143">
        <v>112</v>
      </c>
      <c r="G21" s="143">
        <v>141</v>
      </c>
      <c r="H21" s="208">
        <f>Tabla13538[[#This Row],[2018]]/Tabla13538[[#This Row],[2017]]-1</f>
        <v>0.2589285714285714</v>
      </c>
    </row>
    <row r="22" spans="1:8" ht="24" customHeight="1" x14ac:dyDescent="0.25">
      <c r="A22" s="195" t="s">
        <v>94</v>
      </c>
      <c r="B22" s="149">
        <v>147</v>
      </c>
      <c r="C22" s="149">
        <v>144</v>
      </c>
      <c r="D22" s="149">
        <v>152</v>
      </c>
      <c r="E22" s="149">
        <v>212</v>
      </c>
      <c r="F22" s="143">
        <v>128</v>
      </c>
      <c r="G22" s="143">
        <v>362</v>
      </c>
      <c r="H22" s="208">
        <f>Tabla13538[[#This Row],[2018]]/Tabla13538[[#This Row],[2017]]-1</f>
        <v>1.828125</v>
      </c>
    </row>
    <row r="23" spans="1:8" ht="24" customHeight="1" x14ac:dyDescent="0.25">
      <c r="A23" s="195" t="s">
        <v>98</v>
      </c>
      <c r="B23" s="149">
        <v>103</v>
      </c>
      <c r="C23" s="149">
        <v>150</v>
      </c>
      <c r="D23" s="149">
        <v>59</v>
      </c>
      <c r="E23" s="149">
        <v>97</v>
      </c>
      <c r="F23" s="143">
        <v>69</v>
      </c>
      <c r="G23" s="143">
        <v>44</v>
      </c>
      <c r="H23" s="208">
        <f>Tabla13538[[#This Row],[2018]]/Tabla13538[[#This Row],[2017]]-1</f>
        <v>-0.3623188405797102</v>
      </c>
    </row>
    <row r="24" spans="1:8" ht="24" customHeight="1" x14ac:dyDescent="0.25">
      <c r="A24" s="195" t="s">
        <v>106</v>
      </c>
      <c r="B24" s="149">
        <v>1</v>
      </c>
      <c r="C24" s="149">
        <v>12</v>
      </c>
      <c r="D24" s="149">
        <v>107</v>
      </c>
      <c r="E24" s="149">
        <v>81</v>
      </c>
      <c r="F24" s="143">
        <v>80</v>
      </c>
      <c r="G24" s="143">
        <v>36</v>
      </c>
      <c r="H24" s="208">
        <f>Tabla13538[[#This Row],[2018]]/Tabla13538[[#This Row],[2017]]-1</f>
        <v>-0.55000000000000004</v>
      </c>
    </row>
    <row r="25" spans="1:8" ht="24" customHeight="1" x14ac:dyDescent="0.25">
      <c r="A25" s="195" t="s">
        <v>108</v>
      </c>
      <c r="B25" s="149">
        <v>189</v>
      </c>
      <c r="C25" s="149">
        <v>143</v>
      </c>
      <c r="D25" s="149">
        <v>150</v>
      </c>
      <c r="E25" s="149">
        <v>146</v>
      </c>
      <c r="F25" s="143">
        <v>181</v>
      </c>
      <c r="G25" s="143">
        <v>160</v>
      </c>
      <c r="H25" s="208">
        <f>Tabla13538[[#This Row],[2018]]/Tabla13538[[#This Row],[2017]]-1</f>
        <v>-0.11602209944751385</v>
      </c>
    </row>
    <row r="26" spans="1:8" ht="14.1" customHeight="1" x14ac:dyDescent="0.25">
      <c r="A26" s="155"/>
      <c r="B26" s="149"/>
      <c r="C26" s="149"/>
      <c r="D26" s="149"/>
      <c r="E26" s="149"/>
      <c r="F26" s="143"/>
      <c r="G26" s="143"/>
      <c r="H26" s="156"/>
    </row>
    <row r="27" spans="1:8" ht="28.5" customHeight="1" x14ac:dyDescent="0.25">
      <c r="A27" s="253" t="s">
        <v>73</v>
      </c>
      <c r="B27" s="253"/>
      <c r="C27" s="253"/>
      <c r="D27" s="253"/>
      <c r="E27" s="253"/>
      <c r="F27" s="253"/>
      <c r="G27" s="253"/>
      <c r="H27" s="253"/>
    </row>
    <row r="28" spans="1:8" x14ac:dyDescent="0.25">
      <c r="A28" s="157"/>
      <c r="B28" s="154"/>
      <c r="C28" s="154"/>
      <c r="D28" s="154"/>
      <c r="E28" s="154"/>
      <c r="F28" s="154"/>
      <c r="G28" s="154"/>
      <c r="H28" s="158"/>
    </row>
    <row r="29" spans="1:8" ht="15.75" x14ac:dyDescent="0.25">
      <c r="A29" s="133"/>
      <c r="B29" s="133"/>
      <c r="C29" s="133"/>
      <c r="D29" s="133"/>
      <c r="E29" s="133"/>
      <c r="F29" s="133"/>
      <c r="G29" s="133"/>
      <c r="H29" s="133"/>
    </row>
    <row r="30" spans="1:8" ht="15.75" x14ac:dyDescent="0.25">
      <c r="A30" s="133"/>
      <c r="B30" s="133"/>
      <c r="C30" s="133"/>
      <c r="D30" s="133"/>
      <c r="E30" s="133"/>
      <c r="F30" s="133"/>
      <c r="G30" s="133"/>
      <c r="H30" s="133"/>
    </row>
    <row r="31" spans="1:8" ht="15.75" x14ac:dyDescent="0.25">
      <c r="A31" s="133"/>
      <c r="B31" s="133"/>
      <c r="C31" s="133"/>
      <c r="D31" s="133"/>
      <c r="E31" s="133"/>
      <c r="F31" s="133"/>
      <c r="G31" s="133"/>
      <c r="H31" s="133"/>
    </row>
    <row r="32" spans="1:8" ht="15.75" x14ac:dyDescent="0.25">
      <c r="A32" s="133"/>
      <c r="B32" s="133"/>
      <c r="C32" s="133"/>
      <c r="D32" s="133"/>
      <c r="E32" s="133"/>
      <c r="F32" s="133"/>
      <c r="G32" s="133"/>
      <c r="H32" s="133"/>
    </row>
    <row r="33" spans="1:8" ht="15.75" x14ac:dyDescent="0.25">
      <c r="A33" s="133"/>
      <c r="B33" s="133"/>
      <c r="C33" s="133"/>
      <c r="D33" s="133"/>
      <c r="E33" s="133"/>
      <c r="F33" s="133"/>
      <c r="G33" s="133"/>
      <c r="H33" s="133"/>
    </row>
    <row r="34" spans="1:8" ht="15.75" x14ac:dyDescent="0.25">
      <c r="A34" s="133"/>
      <c r="B34" s="133"/>
      <c r="C34" s="133"/>
      <c r="D34" s="133"/>
      <c r="E34" s="133"/>
      <c r="F34" s="133"/>
      <c r="G34" s="133"/>
      <c r="H34" s="133"/>
    </row>
    <row r="35" spans="1:8" ht="15.75" x14ac:dyDescent="0.25">
      <c r="A35" s="133"/>
      <c r="B35" s="133"/>
      <c r="C35" s="133"/>
      <c r="D35" s="133"/>
      <c r="E35" s="133"/>
      <c r="F35" s="133"/>
      <c r="G35" s="133"/>
      <c r="H35" s="133"/>
    </row>
    <row r="36" spans="1:8" ht="15.75" x14ac:dyDescent="0.25">
      <c r="A36" s="133"/>
      <c r="B36" s="133"/>
      <c r="C36" s="133"/>
      <c r="D36" s="133"/>
      <c r="E36" s="133"/>
      <c r="F36" s="133"/>
      <c r="G36" s="133"/>
      <c r="H36" s="133"/>
    </row>
    <row r="37" spans="1:8" ht="15.75" x14ac:dyDescent="0.25">
      <c r="A37" s="133"/>
      <c r="B37" s="133"/>
      <c r="C37" s="133"/>
      <c r="D37" s="133"/>
      <c r="E37" s="133"/>
      <c r="F37" s="133"/>
      <c r="G37" s="133"/>
      <c r="H37" s="133"/>
    </row>
    <row r="38" spans="1:8" ht="15.75" x14ac:dyDescent="0.25">
      <c r="A38" s="133"/>
      <c r="B38" s="133"/>
      <c r="C38" s="133"/>
      <c r="D38" s="133"/>
      <c r="E38" s="133"/>
      <c r="F38" s="133"/>
      <c r="G38" s="133"/>
      <c r="H38" s="133"/>
    </row>
    <row r="39" spans="1:8" ht="15.75" x14ac:dyDescent="0.25">
      <c r="A39" s="133"/>
      <c r="B39" s="133"/>
      <c r="C39" s="133"/>
      <c r="D39" s="133"/>
      <c r="E39" s="133"/>
      <c r="F39" s="133"/>
      <c r="G39" s="133"/>
      <c r="H39" s="133"/>
    </row>
    <row r="40" spans="1:8" ht="15.75" x14ac:dyDescent="0.25">
      <c r="A40" s="133"/>
      <c r="B40" s="133"/>
      <c r="C40" s="133"/>
      <c r="D40" s="133"/>
      <c r="E40" s="133"/>
      <c r="F40" s="133"/>
      <c r="G40" s="133"/>
      <c r="H40" s="133"/>
    </row>
    <row r="41" spans="1:8" ht="15.75" x14ac:dyDescent="0.25">
      <c r="A41" s="133"/>
      <c r="B41" s="133"/>
      <c r="C41" s="133"/>
      <c r="D41" s="133"/>
      <c r="E41" s="133"/>
      <c r="F41" s="133"/>
      <c r="G41" s="133"/>
      <c r="H41" s="133"/>
    </row>
    <row r="42" spans="1:8" ht="15.75" x14ac:dyDescent="0.25">
      <c r="A42" s="133"/>
      <c r="B42" s="133"/>
      <c r="C42" s="133"/>
      <c r="D42" s="133"/>
      <c r="E42" s="133"/>
      <c r="F42" s="133"/>
      <c r="G42" s="133"/>
      <c r="H42" s="133"/>
    </row>
    <row r="43" spans="1:8" ht="15.75" x14ac:dyDescent="0.25">
      <c r="A43" s="133"/>
      <c r="B43" s="133"/>
      <c r="C43" s="133"/>
      <c r="D43" s="133"/>
      <c r="E43" s="133"/>
      <c r="F43" s="133"/>
      <c r="G43" s="133"/>
      <c r="H43" s="133"/>
    </row>
    <row r="44" spans="1:8" ht="15.75" x14ac:dyDescent="0.25">
      <c r="A44" s="133"/>
      <c r="B44" s="133"/>
      <c r="C44" s="133"/>
      <c r="D44" s="133"/>
      <c r="E44" s="133"/>
      <c r="F44" s="133"/>
      <c r="G44" s="133"/>
      <c r="H44" s="133"/>
    </row>
    <row r="45" spans="1:8" ht="15.75" x14ac:dyDescent="0.25">
      <c r="A45" s="133"/>
      <c r="B45" s="133"/>
      <c r="C45" s="133"/>
      <c r="D45" s="133"/>
      <c r="E45" s="133"/>
      <c r="F45" s="133"/>
      <c r="G45" s="133"/>
      <c r="H45" s="133"/>
    </row>
    <row r="46" spans="1:8" ht="15.75" x14ac:dyDescent="0.25">
      <c r="A46" s="133"/>
      <c r="B46" s="133"/>
      <c r="C46" s="133"/>
      <c r="D46" s="133"/>
      <c r="E46" s="133"/>
      <c r="F46" s="133"/>
      <c r="G46" s="133"/>
      <c r="H46" s="133"/>
    </row>
    <row r="47" spans="1:8" ht="15.75" x14ac:dyDescent="0.25">
      <c r="A47" s="133"/>
      <c r="B47" s="133"/>
      <c r="C47" s="133"/>
      <c r="D47" s="133"/>
      <c r="E47" s="133"/>
      <c r="F47" s="133"/>
      <c r="G47" s="133"/>
      <c r="H47" s="133"/>
    </row>
    <row r="48" spans="1:8" ht="15.75" x14ac:dyDescent="0.25">
      <c r="A48" s="133"/>
      <c r="B48" s="133"/>
      <c r="C48" s="133"/>
      <c r="D48" s="133"/>
      <c r="E48" s="133"/>
      <c r="F48" s="133"/>
      <c r="G48" s="133"/>
      <c r="H48" s="133"/>
    </row>
    <row r="49" spans="1:8" ht="15.75" x14ac:dyDescent="0.25">
      <c r="A49" s="133"/>
      <c r="B49" s="133"/>
      <c r="C49" s="133"/>
      <c r="D49" s="133"/>
      <c r="E49" s="133"/>
      <c r="F49" s="133"/>
      <c r="G49" s="133"/>
      <c r="H49" s="133"/>
    </row>
    <row r="50" spans="1:8" ht="15.75" x14ac:dyDescent="0.25">
      <c r="A50" s="133"/>
      <c r="B50" s="133"/>
      <c r="C50" s="133"/>
      <c r="D50" s="133"/>
      <c r="E50" s="133"/>
      <c r="F50" s="133"/>
      <c r="G50" s="133"/>
      <c r="H50" s="133"/>
    </row>
    <row r="51" spans="1:8" ht="15.75" x14ac:dyDescent="0.25">
      <c r="A51" s="133"/>
      <c r="B51" s="133"/>
      <c r="C51" s="133"/>
      <c r="D51" s="133"/>
      <c r="E51" s="133"/>
      <c r="F51" s="133"/>
      <c r="G51" s="133"/>
      <c r="H51" s="133"/>
    </row>
    <row r="52" spans="1:8" ht="15.75" x14ac:dyDescent="0.25">
      <c r="A52" s="133"/>
      <c r="B52" s="133"/>
      <c r="C52" s="133"/>
      <c r="D52" s="133"/>
      <c r="E52" s="133"/>
      <c r="F52" s="133"/>
      <c r="G52" s="133"/>
      <c r="H52" s="133"/>
    </row>
    <row r="53" spans="1:8" ht="15.75" x14ac:dyDescent="0.25">
      <c r="A53" s="133"/>
      <c r="B53" s="133"/>
      <c r="C53" s="133"/>
      <c r="D53" s="133"/>
      <c r="E53" s="133"/>
      <c r="F53" s="133"/>
      <c r="G53" s="133"/>
      <c r="H53" s="133"/>
    </row>
    <row r="54" spans="1:8" ht="15.75" x14ac:dyDescent="0.25">
      <c r="A54" s="133"/>
      <c r="B54" s="133"/>
      <c r="C54" s="133"/>
      <c r="D54" s="133"/>
      <c r="E54" s="133"/>
      <c r="F54" s="133"/>
      <c r="G54" s="133"/>
      <c r="H54" s="133"/>
    </row>
    <row r="55" spans="1:8" ht="15.75" x14ac:dyDescent="0.25">
      <c r="A55" s="133"/>
      <c r="B55" s="133"/>
      <c r="C55" s="133"/>
      <c r="D55" s="133"/>
      <c r="E55" s="133"/>
      <c r="F55" s="133"/>
      <c r="G55" s="133"/>
      <c r="H55" s="133"/>
    </row>
    <row r="56" spans="1:8" ht="15.75" x14ac:dyDescent="0.25">
      <c r="A56" s="133"/>
      <c r="B56" s="133"/>
      <c r="C56" s="133"/>
      <c r="D56" s="133"/>
      <c r="E56" s="133"/>
      <c r="F56" s="133"/>
      <c r="G56" s="133"/>
      <c r="H56" s="133"/>
    </row>
    <row r="57" spans="1:8" ht="15.75" x14ac:dyDescent="0.25">
      <c r="A57" s="133"/>
      <c r="B57" s="133"/>
      <c r="C57" s="133"/>
      <c r="D57" s="133"/>
      <c r="E57" s="133"/>
      <c r="F57" s="133"/>
      <c r="G57" s="133"/>
      <c r="H57" s="133"/>
    </row>
    <row r="58" spans="1:8" ht="15.75" x14ac:dyDescent="0.25">
      <c r="A58" s="133"/>
      <c r="B58" s="133"/>
      <c r="C58" s="133"/>
      <c r="D58" s="133"/>
      <c r="E58" s="133"/>
      <c r="F58" s="133"/>
      <c r="G58" s="133"/>
      <c r="H58" s="133"/>
    </row>
    <row r="59" spans="1:8" ht="15.75" x14ac:dyDescent="0.25">
      <c r="A59" s="133"/>
      <c r="B59" s="133"/>
      <c r="C59" s="133"/>
      <c r="D59" s="133"/>
      <c r="E59" s="133"/>
      <c r="F59" s="133"/>
      <c r="G59" s="133"/>
      <c r="H59" s="133"/>
    </row>
    <row r="60" spans="1:8" ht="15.75" x14ac:dyDescent="0.25">
      <c r="A60" s="133"/>
      <c r="B60" s="133"/>
      <c r="C60" s="133"/>
      <c r="D60" s="133"/>
      <c r="E60" s="133"/>
      <c r="F60" s="133"/>
      <c r="G60" s="133"/>
      <c r="H60" s="133"/>
    </row>
    <row r="61" spans="1:8" ht="15.75" x14ac:dyDescent="0.25">
      <c r="A61" s="133"/>
      <c r="B61" s="133"/>
      <c r="C61" s="133"/>
      <c r="D61" s="133"/>
      <c r="E61" s="133"/>
      <c r="F61" s="133"/>
      <c r="G61" s="133"/>
      <c r="H61" s="133"/>
    </row>
    <row r="62" spans="1:8" ht="15.75" x14ac:dyDescent="0.25">
      <c r="A62" s="133"/>
      <c r="B62" s="133"/>
      <c r="C62" s="133"/>
      <c r="D62" s="133"/>
      <c r="E62" s="133"/>
      <c r="F62" s="133"/>
      <c r="G62" s="133"/>
      <c r="H62" s="133"/>
    </row>
    <row r="63" spans="1:8" ht="15.75" x14ac:dyDescent="0.25">
      <c r="A63" s="133"/>
      <c r="B63" s="133"/>
      <c r="C63" s="133"/>
      <c r="D63" s="133"/>
      <c r="E63" s="133"/>
      <c r="F63" s="133"/>
      <c r="G63" s="133"/>
      <c r="H63" s="133"/>
    </row>
    <row r="64" spans="1:8" ht="15.75" x14ac:dyDescent="0.25">
      <c r="A64" s="133"/>
      <c r="B64" s="133"/>
      <c r="C64" s="133"/>
      <c r="D64" s="133"/>
      <c r="E64" s="133"/>
      <c r="F64" s="133"/>
      <c r="G64" s="133"/>
      <c r="H64" s="133"/>
    </row>
    <row r="65" spans="1:8" ht="15.75" x14ac:dyDescent="0.25">
      <c r="A65" s="133"/>
      <c r="B65" s="133"/>
      <c r="C65" s="133"/>
      <c r="D65" s="133"/>
      <c r="E65" s="133"/>
      <c r="F65" s="133"/>
      <c r="G65" s="133"/>
      <c r="H65" s="133"/>
    </row>
    <row r="66" spans="1:8" ht="15.75" x14ac:dyDescent="0.25">
      <c r="A66" s="133"/>
      <c r="B66" s="133"/>
      <c r="C66" s="133"/>
      <c r="D66" s="133"/>
      <c r="E66" s="133"/>
      <c r="F66" s="133"/>
      <c r="G66" s="133"/>
      <c r="H66" s="133"/>
    </row>
    <row r="67" spans="1:8" ht="15.75" x14ac:dyDescent="0.25">
      <c r="A67" s="133"/>
      <c r="B67" s="133"/>
      <c r="C67" s="133"/>
      <c r="D67" s="133"/>
      <c r="E67" s="133"/>
      <c r="F67" s="133"/>
      <c r="G67" s="133"/>
      <c r="H67" s="133"/>
    </row>
    <row r="68" spans="1:8" ht="15.75" x14ac:dyDescent="0.25">
      <c r="A68" s="133"/>
      <c r="B68" s="133"/>
      <c r="C68" s="133"/>
      <c r="D68" s="133"/>
      <c r="E68" s="133"/>
      <c r="F68" s="133"/>
      <c r="G68" s="133"/>
      <c r="H68" s="133"/>
    </row>
    <row r="69" spans="1:8" ht="15.75" x14ac:dyDescent="0.25">
      <c r="A69" s="133"/>
      <c r="B69" s="133"/>
      <c r="C69" s="133"/>
      <c r="D69" s="133"/>
      <c r="E69" s="133"/>
      <c r="F69" s="133"/>
      <c r="G69" s="133"/>
      <c r="H69" s="133"/>
    </row>
    <row r="70" spans="1:8" ht="15.75" x14ac:dyDescent="0.25">
      <c r="A70" s="133"/>
      <c r="B70" s="133"/>
      <c r="C70" s="133"/>
      <c r="D70" s="133"/>
      <c r="E70" s="133"/>
      <c r="F70" s="133"/>
      <c r="G70" s="133"/>
      <c r="H70" s="133"/>
    </row>
    <row r="71" spans="1:8" ht="15.75" x14ac:dyDescent="0.25">
      <c r="A71" s="133"/>
      <c r="B71" s="133"/>
      <c r="C71" s="133"/>
      <c r="D71" s="133"/>
      <c r="E71" s="133"/>
      <c r="F71" s="133"/>
      <c r="G71" s="133"/>
      <c r="H71" s="133"/>
    </row>
    <row r="72" spans="1:8" ht="15.75" x14ac:dyDescent="0.25">
      <c r="A72" s="133"/>
      <c r="B72" s="133"/>
      <c r="C72" s="133"/>
      <c r="D72" s="133"/>
      <c r="E72" s="133"/>
      <c r="F72" s="133"/>
      <c r="G72" s="133"/>
      <c r="H72" s="133"/>
    </row>
    <row r="73" spans="1:8" ht="15.75" x14ac:dyDescent="0.25">
      <c r="A73" s="133"/>
      <c r="B73" s="133"/>
      <c r="C73" s="133"/>
      <c r="D73" s="133"/>
      <c r="E73" s="133"/>
      <c r="F73" s="133"/>
      <c r="G73" s="133"/>
      <c r="H73" s="133"/>
    </row>
    <row r="74" spans="1:8" ht="15.75" x14ac:dyDescent="0.25">
      <c r="A74" s="133"/>
      <c r="B74" s="133"/>
      <c r="C74" s="133"/>
      <c r="D74" s="133"/>
      <c r="E74" s="133"/>
      <c r="F74" s="133"/>
      <c r="G74" s="133"/>
      <c r="H74" s="133"/>
    </row>
    <row r="75" spans="1:8" ht="15.75" x14ac:dyDescent="0.25">
      <c r="A75" s="133"/>
      <c r="B75" s="133"/>
      <c r="C75" s="133"/>
      <c r="D75" s="133"/>
      <c r="E75" s="133"/>
      <c r="F75" s="133"/>
      <c r="G75" s="133"/>
      <c r="H75" s="133"/>
    </row>
    <row r="76" spans="1:8" ht="15.75" x14ac:dyDescent="0.25">
      <c r="A76" s="133"/>
      <c r="B76" s="133"/>
      <c r="C76" s="133"/>
      <c r="D76" s="133"/>
      <c r="E76" s="133"/>
      <c r="F76" s="133"/>
      <c r="G76" s="133"/>
      <c r="H76" s="133"/>
    </row>
    <row r="77" spans="1:8" ht="15.75" x14ac:dyDescent="0.25">
      <c r="A77" s="133"/>
      <c r="B77" s="133"/>
      <c r="C77" s="133"/>
      <c r="D77" s="133"/>
      <c r="E77" s="133"/>
      <c r="F77" s="133"/>
      <c r="G77" s="133"/>
      <c r="H77" s="133"/>
    </row>
    <row r="78" spans="1:8" ht="15.75" x14ac:dyDescent="0.25">
      <c r="A78" s="133"/>
      <c r="B78" s="133"/>
      <c r="C78" s="133"/>
      <c r="D78" s="133"/>
      <c r="E78" s="133"/>
      <c r="F78" s="133"/>
      <c r="G78" s="133"/>
      <c r="H78" s="133"/>
    </row>
    <row r="79" spans="1:8" ht="15.75" x14ac:dyDescent="0.25">
      <c r="A79" s="133"/>
      <c r="B79" s="133"/>
      <c r="C79" s="133"/>
      <c r="D79" s="133"/>
      <c r="E79" s="133"/>
      <c r="F79" s="133"/>
      <c r="G79" s="133"/>
      <c r="H79" s="133"/>
    </row>
    <row r="80" spans="1:8" ht="15.75" x14ac:dyDescent="0.25">
      <c r="A80" s="133"/>
      <c r="B80" s="133"/>
      <c r="C80" s="133"/>
      <c r="D80" s="133"/>
      <c r="E80" s="133"/>
      <c r="F80" s="133"/>
      <c r="G80" s="133"/>
      <c r="H80" s="133"/>
    </row>
    <row r="81" spans="1:8" ht="15.75" x14ac:dyDescent="0.25">
      <c r="A81" s="133"/>
      <c r="B81" s="133"/>
      <c r="C81" s="133"/>
      <c r="D81" s="133"/>
      <c r="E81" s="133"/>
      <c r="F81" s="133"/>
      <c r="G81" s="133"/>
      <c r="H81" s="133"/>
    </row>
    <row r="82" spans="1:8" ht="15.75" x14ac:dyDescent="0.25">
      <c r="A82" s="133"/>
      <c r="B82" s="133"/>
      <c r="C82" s="133"/>
      <c r="D82" s="133"/>
      <c r="E82" s="133"/>
      <c r="F82" s="133"/>
      <c r="G82" s="133"/>
      <c r="H82" s="133"/>
    </row>
    <row r="83" spans="1:8" ht="15.75" x14ac:dyDescent="0.25">
      <c r="A83" s="133"/>
      <c r="B83" s="133"/>
      <c r="C83" s="133"/>
      <c r="D83" s="133"/>
      <c r="E83" s="133"/>
      <c r="F83" s="133"/>
      <c r="G83" s="133"/>
      <c r="H83" s="133"/>
    </row>
    <row r="84" spans="1:8" ht="15.75" x14ac:dyDescent="0.25">
      <c r="A84" s="133"/>
      <c r="B84" s="133"/>
      <c r="C84" s="133"/>
      <c r="D84" s="133"/>
      <c r="E84" s="133"/>
      <c r="F84" s="133"/>
      <c r="G84" s="133"/>
      <c r="H84" s="133"/>
    </row>
    <row r="85" spans="1:8" ht="15.75" x14ac:dyDescent="0.25">
      <c r="A85" s="133"/>
      <c r="B85" s="133"/>
      <c r="C85" s="133"/>
      <c r="D85" s="133"/>
      <c r="E85" s="133"/>
      <c r="F85" s="133"/>
      <c r="G85" s="133"/>
      <c r="H85" s="133"/>
    </row>
    <row r="86" spans="1:8" ht="15.75" x14ac:dyDescent="0.25">
      <c r="A86" s="133"/>
      <c r="B86" s="133"/>
      <c r="C86" s="133"/>
      <c r="D86" s="133"/>
      <c r="E86" s="133"/>
      <c r="F86" s="133"/>
      <c r="G86" s="133"/>
      <c r="H86" s="133"/>
    </row>
    <row r="87" spans="1:8" ht="15.75" x14ac:dyDescent="0.25">
      <c r="A87" s="133"/>
      <c r="B87" s="133"/>
      <c r="C87" s="133"/>
      <c r="D87" s="133"/>
      <c r="E87" s="133"/>
      <c r="F87" s="133"/>
      <c r="G87" s="133"/>
      <c r="H87" s="133"/>
    </row>
    <row r="88" spans="1:8" ht="15.75" x14ac:dyDescent="0.25">
      <c r="A88" s="133"/>
      <c r="B88" s="133"/>
      <c r="C88" s="133"/>
      <c r="D88" s="133"/>
      <c r="E88" s="133"/>
      <c r="F88" s="133"/>
      <c r="G88" s="133"/>
      <c r="H88" s="133"/>
    </row>
    <row r="89" spans="1:8" ht="15.75" x14ac:dyDescent="0.25">
      <c r="A89" s="133"/>
      <c r="B89" s="133"/>
      <c r="C89" s="133"/>
      <c r="D89" s="133"/>
      <c r="E89" s="133"/>
      <c r="F89" s="133"/>
      <c r="G89" s="133"/>
      <c r="H89" s="133"/>
    </row>
    <row r="90" spans="1:8" ht="15.75" x14ac:dyDescent="0.25">
      <c r="A90" s="133"/>
      <c r="B90" s="133"/>
      <c r="C90" s="133"/>
      <c r="D90" s="133"/>
      <c r="E90" s="133"/>
      <c r="F90" s="133"/>
      <c r="G90" s="133"/>
      <c r="H90" s="133"/>
    </row>
    <row r="91" spans="1:8" ht="15.75" x14ac:dyDescent="0.25">
      <c r="A91" s="133"/>
      <c r="B91" s="133"/>
      <c r="C91" s="133"/>
      <c r="D91" s="133"/>
      <c r="E91" s="133"/>
      <c r="F91" s="133"/>
      <c r="G91" s="133"/>
      <c r="H91" s="133"/>
    </row>
    <row r="92" spans="1:8" ht="15.75" x14ac:dyDescent="0.25">
      <c r="A92" s="133"/>
      <c r="B92" s="133"/>
      <c r="C92" s="133"/>
      <c r="D92" s="133"/>
      <c r="E92" s="133"/>
      <c r="F92" s="133"/>
      <c r="G92" s="133"/>
      <c r="H92" s="133"/>
    </row>
    <row r="93" spans="1:8" ht="15.75" x14ac:dyDescent="0.25">
      <c r="A93" s="133"/>
      <c r="B93" s="133"/>
      <c r="C93" s="133"/>
      <c r="D93" s="133"/>
      <c r="E93" s="133"/>
      <c r="F93" s="133"/>
      <c r="G93" s="133"/>
      <c r="H93" s="133"/>
    </row>
    <row r="94" spans="1:8" ht="15.75" x14ac:dyDescent="0.25">
      <c r="A94" s="133"/>
      <c r="B94" s="133"/>
      <c r="C94" s="133"/>
      <c r="D94" s="133"/>
      <c r="E94" s="133"/>
      <c r="F94" s="133"/>
      <c r="G94" s="133"/>
      <c r="H94" s="133"/>
    </row>
    <row r="95" spans="1:8" ht="15.75" x14ac:dyDescent="0.25">
      <c r="A95" s="133"/>
      <c r="B95" s="133"/>
      <c r="C95" s="133"/>
      <c r="D95" s="133"/>
      <c r="E95" s="133"/>
      <c r="F95" s="133"/>
      <c r="G95" s="133"/>
      <c r="H95" s="133"/>
    </row>
    <row r="96" spans="1:8" ht="15.75" x14ac:dyDescent="0.25">
      <c r="A96" s="133"/>
      <c r="B96" s="133"/>
      <c r="C96" s="133"/>
      <c r="D96" s="133"/>
      <c r="E96" s="133"/>
      <c r="F96" s="133"/>
      <c r="G96" s="133"/>
      <c r="H96" s="133"/>
    </row>
    <row r="97" spans="1:8" ht="15.75" x14ac:dyDescent="0.25">
      <c r="A97" s="133"/>
      <c r="B97" s="133"/>
      <c r="C97" s="133"/>
      <c r="D97" s="133"/>
      <c r="E97" s="133"/>
      <c r="F97" s="133"/>
      <c r="G97" s="133"/>
      <c r="H97" s="133"/>
    </row>
    <row r="98" spans="1:8" ht="15.75" x14ac:dyDescent="0.25">
      <c r="A98" s="133"/>
      <c r="B98" s="133"/>
      <c r="C98" s="133"/>
      <c r="D98" s="133"/>
      <c r="E98" s="133"/>
      <c r="F98" s="133"/>
      <c r="G98" s="133"/>
      <c r="H98" s="133"/>
    </row>
    <row r="99" spans="1:8" ht="15.75" x14ac:dyDescent="0.25">
      <c r="A99" s="133"/>
      <c r="B99" s="133"/>
      <c r="C99" s="133"/>
      <c r="D99" s="133"/>
      <c r="E99" s="133"/>
      <c r="F99" s="133"/>
      <c r="G99" s="133"/>
      <c r="H99" s="133"/>
    </row>
    <row r="100" spans="1:8" ht="15.75" x14ac:dyDescent="0.25">
      <c r="A100" s="133"/>
      <c r="B100" s="133"/>
      <c r="C100" s="133"/>
      <c r="D100" s="133"/>
      <c r="E100" s="133"/>
      <c r="F100" s="133"/>
      <c r="G100" s="133"/>
      <c r="H100" s="133"/>
    </row>
    <row r="101" spans="1:8" ht="15.75" x14ac:dyDescent="0.25">
      <c r="A101" s="133"/>
      <c r="B101" s="133"/>
      <c r="C101" s="133"/>
      <c r="D101" s="133"/>
      <c r="E101" s="133"/>
      <c r="F101" s="133"/>
      <c r="G101" s="133"/>
      <c r="H101" s="133"/>
    </row>
    <row r="102" spans="1:8" ht="15.75" x14ac:dyDescent="0.25">
      <c r="A102" s="133"/>
      <c r="B102" s="133"/>
      <c r="C102" s="133"/>
      <c r="D102" s="133"/>
      <c r="E102" s="133"/>
      <c r="F102" s="133"/>
      <c r="G102" s="133"/>
      <c r="H102" s="133"/>
    </row>
    <row r="103" spans="1:8" ht="15.75" x14ac:dyDescent="0.25">
      <c r="A103" s="133"/>
      <c r="B103" s="133"/>
      <c r="C103" s="133"/>
      <c r="D103" s="133"/>
      <c r="E103" s="133"/>
      <c r="F103" s="133"/>
      <c r="G103" s="133"/>
      <c r="H103" s="133"/>
    </row>
    <row r="104" spans="1:8" ht="15.75" x14ac:dyDescent="0.25">
      <c r="A104" s="133"/>
      <c r="B104" s="133"/>
      <c r="C104" s="133"/>
      <c r="D104" s="133"/>
      <c r="E104" s="133"/>
      <c r="F104" s="133"/>
      <c r="G104" s="133"/>
      <c r="H104" s="133"/>
    </row>
    <row r="105" spans="1:8" ht="15.75" x14ac:dyDescent="0.25">
      <c r="A105" s="133"/>
      <c r="B105" s="133"/>
      <c r="C105" s="133"/>
      <c r="D105" s="133"/>
      <c r="E105" s="133"/>
      <c r="F105" s="133"/>
      <c r="G105" s="133"/>
      <c r="H105" s="133"/>
    </row>
    <row r="106" spans="1:8" ht="15.75" x14ac:dyDescent="0.25">
      <c r="A106" s="133"/>
      <c r="B106" s="133"/>
      <c r="C106" s="133"/>
      <c r="D106" s="133"/>
      <c r="E106" s="133"/>
      <c r="F106" s="133"/>
      <c r="G106" s="133"/>
      <c r="H106" s="133"/>
    </row>
    <row r="107" spans="1:8" ht="15.75" x14ac:dyDescent="0.25">
      <c r="A107" s="133"/>
      <c r="B107" s="133"/>
      <c r="C107" s="133"/>
      <c r="D107" s="133"/>
      <c r="E107" s="133"/>
      <c r="F107" s="133"/>
      <c r="G107" s="133"/>
      <c r="H107" s="133"/>
    </row>
    <row r="108" spans="1:8" ht="15.75" x14ac:dyDescent="0.25">
      <c r="A108" s="133"/>
      <c r="B108" s="133"/>
      <c r="C108" s="133"/>
      <c r="D108" s="133"/>
      <c r="E108" s="133"/>
      <c r="F108" s="133"/>
      <c r="G108" s="133"/>
      <c r="H108" s="133"/>
    </row>
    <row r="109" spans="1:8" ht="15.75" x14ac:dyDescent="0.25">
      <c r="A109" s="133"/>
      <c r="B109" s="133"/>
      <c r="C109" s="133"/>
      <c r="D109" s="133"/>
      <c r="E109" s="133"/>
      <c r="F109" s="133"/>
      <c r="G109" s="133"/>
      <c r="H109" s="133"/>
    </row>
    <row r="110" spans="1:8" ht="15.75" x14ac:dyDescent="0.25">
      <c r="A110" s="133"/>
      <c r="B110" s="133"/>
      <c r="C110" s="133"/>
      <c r="D110" s="133"/>
      <c r="E110" s="133"/>
      <c r="F110" s="133"/>
      <c r="G110" s="133"/>
      <c r="H110" s="133"/>
    </row>
    <row r="111" spans="1:8" ht="15.75" x14ac:dyDescent="0.25">
      <c r="A111" s="133"/>
      <c r="B111" s="133"/>
      <c r="C111" s="133"/>
      <c r="D111" s="133"/>
      <c r="E111" s="133"/>
      <c r="F111" s="133"/>
      <c r="G111" s="133"/>
      <c r="H111" s="133"/>
    </row>
    <row r="112" spans="1:8" ht="15.75" x14ac:dyDescent="0.25">
      <c r="A112" s="133"/>
      <c r="B112" s="133"/>
      <c r="C112" s="133"/>
      <c r="D112" s="133"/>
      <c r="E112" s="133"/>
      <c r="F112" s="133"/>
      <c r="G112" s="133"/>
      <c r="H112" s="133"/>
    </row>
    <row r="113" spans="1:8" ht="15.75" x14ac:dyDescent="0.25">
      <c r="A113" s="133"/>
      <c r="B113" s="133"/>
      <c r="C113" s="133"/>
      <c r="D113" s="133"/>
      <c r="E113" s="133"/>
      <c r="F113" s="133"/>
      <c r="G113" s="133"/>
      <c r="H113" s="133"/>
    </row>
    <row r="114" spans="1:8" ht="15.75" x14ac:dyDescent="0.25">
      <c r="A114" s="133"/>
      <c r="B114" s="133"/>
      <c r="C114" s="133"/>
      <c r="D114" s="133"/>
      <c r="E114" s="133"/>
      <c r="F114" s="133"/>
      <c r="G114" s="133"/>
      <c r="H114" s="133"/>
    </row>
    <row r="115" spans="1:8" ht="15.75" x14ac:dyDescent="0.25">
      <c r="A115" s="133"/>
      <c r="B115" s="133"/>
      <c r="C115" s="133"/>
      <c r="D115" s="133"/>
      <c r="E115" s="133"/>
      <c r="F115" s="133"/>
      <c r="G115" s="133"/>
      <c r="H115" s="133"/>
    </row>
    <row r="116" spans="1:8" ht="15.75" x14ac:dyDescent="0.25">
      <c r="A116" s="133"/>
      <c r="B116" s="133"/>
      <c r="C116" s="133"/>
      <c r="D116" s="133"/>
      <c r="E116" s="133"/>
      <c r="F116" s="133"/>
      <c r="G116" s="133"/>
      <c r="H116" s="133"/>
    </row>
    <row r="117" spans="1:8" ht="15.75" x14ac:dyDescent="0.25">
      <c r="A117" s="133"/>
      <c r="B117" s="133"/>
      <c r="C117" s="133"/>
      <c r="D117" s="133"/>
      <c r="E117" s="133"/>
      <c r="F117" s="133"/>
      <c r="G117" s="133"/>
      <c r="H117" s="133"/>
    </row>
    <row r="118" spans="1:8" ht="15.75" x14ac:dyDescent="0.25">
      <c r="A118" s="133"/>
      <c r="B118" s="133"/>
      <c r="C118" s="133"/>
      <c r="D118" s="133"/>
      <c r="E118" s="133"/>
      <c r="F118" s="133"/>
      <c r="G118" s="133"/>
      <c r="H118" s="133"/>
    </row>
    <row r="119" spans="1:8" ht="15.75" x14ac:dyDescent="0.25">
      <c r="A119" s="133"/>
      <c r="B119" s="133"/>
      <c r="C119" s="133"/>
      <c r="D119" s="133"/>
      <c r="E119" s="133"/>
      <c r="F119" s="133"/>
      <c r="G119" s="133"/>
      <c r="H119" s="133"/>
    </row>
    <row r="120" spans="1:8" ht="15.75" x14ac:dyDescent="0.25">
      <c r="A120" s="133"/>
      <c r="B120" s="133"/>
      <c r="C120" s="133"/>
      <c r="D120" s="133"/>
      <c r="E120" s="133"/>
      <c r="F120" s="133"/>
      <c r="G120" s="133"/>
      <c r="H120" s="133"/>
    </row>
    <row r="121" spans="1:8" ht="15.75" x14ac:dyDescent="0.25">
      <c r="A121" s="133"/>
      <c r="B121" s="133"/>
      <c r="C121" s="133"/>
      <c r="D121" s="133"/>
      <c r="E121" s="133"/>
      <c r="F121" s="133"/>
      <c r="G121" s="133"/>
      <c r="H121" s="133"/>
    </row>
    <row r="122" spans="1:8" ht="15.75" x14ac:dyDescent="0.25">
      <c r="A122" s="133"/>
      <c r="B122" s="133"/>
      <c r="C122" s="133"/>
      <c r="D122" s="133"/>
      <c r="E122" s="133"/>
      <c r="F122" s="133"/>
      <c r="G122" s="133"/>
      <c r="H122" s="133"/>
    </row>
    <row r="123" spans="1:8" ht="15.75" x14ac:dyDescent="0.25">
      <c r="A123" s="133"/>
      <c r="B123" s="133"/>
      <c r="C123" s="133"/>
      <c r="D123" s="133"/>
      <c r="E123" s="133"/>
      <c r="F123" s="133"/>
      <c r="G123" s="133"/>
      <c r="H123" s="133"/>
    </row>
    <row r="124" spans="1:8" ht="15.75" x14ac:dyDescent="0.25">
      <c r="A124" s="133"/>
      <c r="B124" s="133"/>
      <c r="C124" s="133"/>
      <c r="D124" s="133"/>
      <c r="E124" s="133"/>
      <c r="F124" s="133"/>
      <c r="G124" s="133"/>
      <c r="H124" s="133"/>
    </row>
    <row r="125" spans="1:8" ht="15.75" x14ac:dyDescent="0.25">
      <c r="A125" s="133"/>
      <c r="B125" s="133"/>
      <c r="C125" s="133"/>
      <c r="D125" s="133"/>
      <c r="E125" s="133"/>
      <c r="F125" s="133"/>
      <c r="G125" s="133"/>
      <c r="H125" s="133"/>
    </row>
    <row r="126" spans="1:8" ht="15.75" x14ac:dyDescent="0.25">
      <c r="A126" s="133"/>
      <c r="B126" s="133"/>
      <c r="C126" s="133"/>
      <c r="D126" s="133"/>
      <c r="E126" s="133"/>
      <c r="F126" s="133"/>
      <c r="G126" s="133"/>
      <c r="H126" s="133"/>
    </row>
    <row r="127" spans="1:8" ht="15.75" x14ac:dyDescent="0.25">
      <c r="A127" s="133"/>
      <c r="B127" s="133"/>
      <c r="C127" s="133"/>
      <c r="D127" s="133"/>
      <c r="E127" s="133"/>
      <c r="F127" s="133"/>
      <c r="G127" s="133"/>
      <c r="H127" s="133"/>
    </row>
    <row r="128" spans="1:8" ht="15.75" x14ac:dyDescent="0.25">
      <c r="A128" s="133"/>
      <c r="B128" s="133"/>
      <c r="C128" s="133"/>
      <c r="D128" s="133"/>
      <c r="E128" s="133"/>
      <c r="F128" s="133"/>
      <c r="G128" s="133"/>
      <c r="H128" s="133"/>
    </row>
    <row r="129" spans="1:8" ht="15.75" x14ac:dyDescent="0.25">
      <c r="A129" s="133"/>
      <c r="B129" s="133"/>
      <c r="C129" s="133"/>
      <c r="D129" s="133"/>
      <c r="E129" s="133"/>
      <c r="F129" s="133"/>
      <c r="G129" s="133"/>
      <c r="H129" s="133"/>
    </row>
    <row r="130" spans="1:8" ht="15.75" x14ac:dyDescent="0.25">
      <c r="A130" s="133"/>
      <c r="B130" s="133"/>
      <c r="C130" s="133"/>
      <c r="D130" s="133"/>
      <c r="E130" s="133"/>
      <c r="F130" s="133"/>
      <c r="G130" s="133"/>
      <c r="H130" s="133"/>
    </row>
    <row r="131" spans="1:8" ht="15.75" x14ac:dyDescent="0.25">
      <c r="A131" s="133"/>
      <c r="B131" s="133"/>
      <c r="C131" s="133"/>
      <c r="D131" s="133"/>
      <c r="E131" s="133"/>
      <c r="F131" s="133"/>
      <c r="G131" s="133"/>
      <c r="H131" s="133"/>
    </row>
    <row r="132" spans="1:8" ht="15.75" x14ac:dyDescent="0.25">
      <c r="A132" s="133"/>
      <c r="B132" s="133"/>
      <c r="C132" s="133"/>
      <c r="D132" s="133"/>
      <c r="E132" s="133"/>
      <c r="F132" s="133"/>
      <c r="G132" s="133"/>
      <c r="H132" s="133"/>
    </row>
    <row r="133" spans="1:8" ht="15.75" x14ac:dyDescent="0.25">
      <c r="A133" s="133"/>
      <c r="B133" s="133"/>
      <c r="C133" s="133"/>
      <c r="D133" s="133"/>
      <c r="E133" s="133"/>
      <c r="F133" s="133"/>
      <c r="G133" s="133"/>
      <c r="H133" s="133"/>
    </row>
    <row r="134" spans="1:8" ht="15.75" x14ac:dyDescent="0.25">
      <c r="A134" s="133"/>
      <c r="B134" s="133"/>
      <c r="C134" s="133"/>
      <c r="D134" s="133"/>
      <c r="E134" s="133"/>
      <c r="F134" s="133"/>
      <c r="G134" s="133"/>
      <c r="H134" s="133"/>
    </row>
    <row r="135" spans="1:8" ht="15.75" x14ac:dyDescent="0.25">
      <c r="A135" s="133"/>
      <c r="B135" s="133"/>
      <c r="C135" s="133"/>
      <c r="D135" s="133"/>
      <c r="E135" s="133"/>
      <c r="F135" s="133"/>
      <c r="G135" s="133"/>
      <c r="H135" s="133"/>
    </row>
    <row r="136" spans="1:8" ht="15.75" x14ac:dyDescent="0.25">
      <c r="A136" s="133"/>
      <c r="B136" s="133"/>
      <c r="C136" s="133"/>
      <c r="D136" s="133"/>
      <c r="E136" s="133"/>
      <c r="F136" s="133"/>
      <c r="G136" s="133"/>
      <c r="H136" s="133"/>
    </row>
    <row r="137" spans="1:8" ht="15.75" x14ac:dyDescent="0.25">
      <c r="A137" s="133"/>
      <c r="B137" s="133"/>
      <c r="C137" s="133"/>
      <c r="D137" s="133"/>
      <c r="E137" s="133"/>
      <c r="F137" s="133"/>
      <c r="G137" s="133"/>
      <c r="H137" s="133"/>
    </row>
  </sheetData>
  <dataConsolidate/>
  <mergeCells count="3">
    <mergeCell ref="A5:H5"/>
    <mergeCell ref="A27:H27"/>
    <mergeCell ref="A6:H6"/>
  </mergeCells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showGridLines="0" zoomScaleNormal="100" zoomScaleSheetLayoutView="100" workbookViewId="0">
      <selection activeCell="I1" sqref="I1:I1048576"/>
    </sheetView>
  </sheetViews>
  <sheetFormatPr baseColWidth="10" defaultRowHeight="15" x14ac:dyDescent="0.25"/>
  <cols>
    <col min="1" max="1" width="18.7109375" customWidth="1"/>
    <col min="2" max="7" width="9.7109375" customWidth="1"/>
    <col min="8" max="8" width="15.42578125" customWidth="1"/>
    <col min="9" max="9" width="11.42578125" style="120"/>
    <col min="10" max="10" width="11.42578125" style="121"/>
    <col min="239" max="239" width="7.5703125" customWidth="1"/>
    <col min="240" max="240" width="13.28515625" customWidth="1"/>
    <col min="241" max="241" width="8.85546875" customWidth="1"/>
    <col min="242" max="246" width="7.140625" customWidth="1"/>
    <col min="247" max="247" width="8.7109375" customWidth="1"/>
    <col min="495" max="495" width="7.5703125" customWidth="1"/>
    <col min="496" max="496" width="13.28515625" customWidth="1"/>
    <col min="497" max="497" width="8.85546875" customWidth="1"/>
    <col min="498" max="502" width="7.140625" customWidth="1"/>
    <col min="503" max="503" width="8.7109375" customWidth="1"/>
    <col min="751" max="751" width="7.5703125" customWidth="1"/>
    <col min="752" max="752" width="13.28515625" customWidth="1"/>
    <col min="753" max="753" width="8.85546875" customWidth="1"/>
    <col min="754" max="758" width="7.140625" customWidth="1"/>
    <col min="759" max="759" width="8.7109375" customWidth="1"/>
    <col min="1007" max="1007" width="7.5703125" customWidth="1"/>
    <col min="1008" max="1008" width="13.28515625" customWidth="1"/>
    <col min="1009" max="1009" width="8.85546875" customWidth="1"/>
    <col min="1010" max="1014" width="7.140625" customWidth="1"/>
    <col min="1015" max="1015" width="8.7109375" customWidth="1"/>
    <col min="1263" max="1263" width="7.5703125" customWidth="1"/>
    <col min="1264" max="1264" width="13.28515625" customWidth="1"/>
    <col min="1265" max="1265" width="8.85546875" customWidth="1"/>
    <col min="1266" max="1270" width="7.140625" customWidth="1"/>
    <col min="1271" max="1271" width="8.7109375" customWidth="1"/>
    <col min="1519" max="1519" width="7.5703125" customWidth="1"/>
    <col min="1520" max="1520" width="13.28515625" customWidth="1"/>
    <col min="1521" max="1521" width="8.85546875" customWidth="1"/>
    <col min="1522" max="1526" width="7.140625" customWidth="1"/>
    <col min="1527" max="1527" width="8.7109375" customWidth="1"/>
    <col min="1775" max="1775" width="7.5703125" customWidth="1"/>
    <col min="1776" max="1776" width="13.28515625" customWidth="1"/>
    <col min="1777" max="1777" width="8.85546875" customWidth="1"/>
    <col min="1778" max="1782" width="7.140625" customWidth="1"/>
    <col min="1783" max="1783" width="8.7109375" customWidth="1"/>
    <col min="2031" max="2031" width="7.5703125" customWidth="1"/>
    <col min="2032" max="2032" width="13.28515625" customWidth="1"/>
    <col min="2033" max="2033" width="8.85546875" customWidth="1"/>
    <col min="2034" max="2038" width="7.140625" customWidth="1"/>
    <col min="2039" max="2039" width="8.7109375" customWidth="1"/>
    <col min="2287" max="2287" width="7.5703125" customWidth="1"/>
    <col min="2288" max="2288" width="13.28515625" customWidth="1"/>
    <col min="2289" max="2289" width="8.85546875" customWidth="1"/>
    <col min="2290" max="2294" width="7.140625" customWidth="1"/>
    <col min="2295" max="2295" width="8.7109375" customWidth="1"/>
    <col min="2543" max="2543" width="7.5703125" customWidth="1"/>
    <col min="2544" max="2544" width="13.28515625" customWidth="1"/>
    <col min="2545" max="2545" width="8.85546875" customWidth="1"/>
    <col min="2546" max="2550" width="7.140625" customWidth="1"/>
    <col min="2551" max="2551" width="8.7109375" customWidth="1"/>
    <col min="2799" max="2799" width="7.5703125" customWidth="1"/>
    <col min="2800" max="2800" width="13.28515625" customWidth="1"/>
    <col min="2801" max="2801" width="8.85546875" customWidth="1"/>
    <col min="2802" max="2806" width="7.140625" customWidth="1"/>
    <col min="2807" max="2807" width="8.7109375" customWidth="1"/>
    <col min="3055" max="3055" width="7.5703125" customWidth="1"/>
    <col min="3056" max="3056" width="13.28515625" customWidth="1"/>
    <col min="3057" max="3057" width="8.85546875" customWidth="1"/>
    <col min="3058" max="3062" width="7.140625" customWidth="1"/>
    <col min="3063" max="3063" width="8.7109375" customWidth="1"/>
    <col min="3311" max="3311" width="7.5703125" customWidth="1"/>
    <col min="3312" max="3312" width="13.28515625" customWidth="1"/>
    <col min="3313" max="3313" width="8.85546875" customWidth="1"/>
    <col min="3314" max="3318" width="7.140625" customWidth="1"/>
    <col min="3319" max="3319" width="8.7109375" customWidth="1"/>
    <col min="3567" max="3567" width="7.5703125" customWidth="1"/>
    <col min="3568" max="3568" width="13.28515625" customWidth="1"/>
    <col min="3569" max="3569" width="8.85546875" customWidth="1"/>
    <col min="3570" max="3574" width="7.140625" customWidth="1"/>
    <col min="3575" max="3575" width="8.7109375" customWidth="1"/>
    <col min="3823" max="3823" width="7.5703125" customWidth="1"/>
    <col min="3824" max="3824" width="13.28515625" customWidth="1"/>
    <col min="3825" max="3825" width="8.85546875" customWidth="1"/>
    <col min="3826" max="3830" width="7.140625" customWidth="1"/>
    <col min="3831" max="3831" width="8.7109375" customWidth="1"/>
    <col min="4079" max="4079" width="7.5703125" customWidth="1"/>
    <col min="4080" max="4080" width="13.28515625" customWidth="1"/>
    <col min="4081" max="4081" width="8.85546875" customWidth="1"/>
    <col min="4082" max="4086" width="7.140625" customWidth="1"/>
    <col min="4087" max="4087" width="8.7109375" customWidth="1"/>
    <col min="4335" max="4335" width="7.5703125" customWidth="1"/>
    <col min="4336" max="4336" width="13.28515625" customWidth="1"/>
    <col min="4337" max="4337" width="8.85546875" customWidth="1"/>
    <col min="4338" max="4342" width="7.140625" customWidth="1"/>
    <col min="4343" max="4343" width="8.7109375" customWidth="1"/>
    <col min="4591" max="4591" width="7.5703125" customWidth="1"/>
    <col min="4592" max="4592" width="13.28515625" customWidth="1"/>
    <col min="4593" max="4593" width="8.85546875" customWidth="1"/>
    <col min="4594" max="4598" width="7.140625" customWidth="1"/>
    <col min="4599" max="4599" width="8.7109375" customWidth="1"/>
    <col min="4847" max="4847" width="7.5703125" customWidth="1"/>
    <col min="4848" max="4848" width="13.28515625" customWidth="1"/>
    <col min="4849" max="4849" width="8.85546875" customWidth="1"/>
    <col min="4850" max="4854" width="7.140625" customWidth="1"/>
    <col min="4855" max="4855" width="8.7109375" customWidth="1"/>
    <col min="5103" max="5103" width="7.5703125" customWidth="1"/>
    <col min="5104" max="5104" width="13.28515625" customWidth="1"/>
    <col min="5105" max="5105" width="8.85546875" customWidth="1"/>
    <col min="5106" max="5110" width="7.140625" customWidth="1"/>
    <col min="5111" max="5111" width="8.7109375" customWidth="1"/>
    <col min="5359" max="5359" width="7.5703125" customWidth="1"/>
    <col min="5360" max="5360" width="13.28515625" customWidth="1"/>
    <col min="5361" max="5361" width="8.85546875" customWidth="1"/>
    <col min="5362" max="5366" width="7.140625" customWidth="1"/>
    <col min="5367" max="5367" width="8.7109375" customWidth="1"/>
    <col min="5615" max="5615" width="7.5703125" customWidth="1"/>
    <col min="5616" max="5616" width="13.28515625" customWidth="1"/>
    <col min="5617" max="5617" width="8.85546875" customWidth="1"/>
    <col min="5618" max="5622" width="7.140625" customWidth="1"/>
    <col min="5623" max="5623" width="8.7109375" customWidth="1"/>
    <col min="5871" max="5871" width="7.5703125" customWidth="1"/>
    <col min="5872" max="5872" width="13.28515625" customWidth="1"/>
    <col min="5873" max="5873" width="8.85546875" customWidth="1"/>
    <col min="5874" max="5878" width="7.140625" customWidth="1"/>
    <col min="5879" max="5879" width="8.7109375" customWidth="1"/>
    <col min="6127" max="6127" width="7.5703125" customWidth="1"/>
    <col min="6128" max="6128" width="13.28515625" customWidth="1"/>
    <col min="6129" max="6129" width="8.85546875" customWidth="1"/>
    <col min="6130" max="6134" width="7.140625" customWidth="1"/>
    <col min="6135" max="6135" width="8.7109375" customWidth="1"/>
    <col min="6383" max="6383" width="7.5703125" customWidth="1"/>
    <col min="6384" max="6384" width="13.28515625" customWidth="1"/>
    <col min="6385" max="6385" width="8.85546875" customWidth="1"/>
    <col min="6386" max="6390" width="7.140625" customWidth="1"/>
    <col min="6391" max="6391" width="8.7109375" customWidth="1"/>
    <col min="6639" max="6639" width="7.5703125" customWidth="1"/>
    <col min="6640" max="6640" width="13.28515625" customWidth="1"/>
    <col min="6641" max="6641" width="8.85546875" customWidth="1"/>
    <col min="6642" max="6646" width="7.140625" customWidth="1"/>
    <col min="6647" max="6647" width="8.7109375" customWidth="1"/>
    <col min="6895" max="6895" width="7.5703125" customWidth="1"/>
    <col min="6896" max="6896" width="13.28515625" customWidth="1"/>
    <col min="6897" max="6897" width="8.85546875" customWidth="1"/>
    <col min="6898" max="6902" width="7.140625" customWidth="1"/>
    <col min="6903" max="6903" width="8.7109375" customWidth="1"/>
    <col min="7151" max="7151" width="7.5703125" customWidth="1"/>
    <col min="7152" max="7152" width="13.28515625" customWidth="1"/>
    <col min="7153" max="7153" width="8.85546875" customWidth="1"/>
    <col min="7154" max="7158" width="7.140625" customWidth="1"/>
    <col min="7159" max="7159" width="8.7109375" customWidth="1"/>
    <col min="7407" max="7407" width="7.5703125" customWidth="1"/>
    <col min="7408" max="7408" width="13.28515625" customWidth="1"/>
    <col min="7409" max="7409" width="8.85546875" customWidth="1"/>
    <col min="7410" max="7414" width="7.140625" customWidth="1"/>
    <col min="7415" max="7415" width="8.7109375" customWidth="1"/>
    <col min="7663" max="7663" width="7.5703125" customWidth="1"/>
    <col min="7664" max="7664" width="13.28515625" customWidth="1"/>
    <col min="7665" max="7665" width="8.85546875" customWidth="1"/>
    <col min="7666" max="7670" width="7.140625" customWidth="1"/>
    <col min="7671" max="7671" width="8.7109375" customWidth="1"/>
    <col min="7919" max="7919" width="7.5703125" customWidth="1"/>
    <col min="7920" max="7920" width="13.28515625" customWidth="1"/>
    <col min="7921" max="7921" width="8.85546875" customWidth="1"/>
    <col min="7922" max="7926" width="7.140625" customWidth="1"/>
    <col min="7927" max="7927" width="8.7109375" customWidth="1"/>
    <col min="8175" max="8175" width="7.5703125" customWidth="1"/>
    <col min="8176" max="8176" width="13.28515625" customWidth="1"/>
    <col min="8177" max="8177" width="8.85546875" customWidth="1"/>
    <col min="8178" max="8182" width="7.140625" customWidth="1"/>
    <col min="8183" max="8183" width="8.7109375" customWidth="1"/>
    <col min="8431" max="8431" width="7.5703125" customWidth="1"/>
    <col min="8432" max="8432" width="13.28515625" customWidth="1"/>
    <col min="8433" max="8433" width="8.85546875" customWidth="1"/>
    <col min="8434" max="8438" width="7.140625" customWidth="1"/>
    <col min="8439" max="8439" width="8.7109375" customWidth="1"/>
    <col min="8687" max="8687" width="7.5703125" customWidth="1"/>
    <col min="8688" max="8688" width="13.28515625" customWidth="1"/>
    <col min="8689" max="8689" width="8.85546875" customWidth="1"/>
    <col min="8690" max="8694" width="7.140625" customWidth="1"/>
    <col min="8695" max="8695" width="8.7109375" customWidth="1"/>
    <col min="8943" max="8943" width="7.5703125" customWidth="1"/>
    <col min="8944" max="8944" width="13.28515625" customWidth="1"/>
    <col min="8945" max="8945" width="8.85546875" customWidth="1"/>
    <col min="8946" max="8950" width="7.140625" customWidth="1"/>
    <col min="8951" max="8951" width="8.7109375" customWidth="1"/>
    <col min="9199" max="9199" width="7.5703125" customWidth="1"/>
    <col min="9200" max="9200" width="13.28515625" customWidth="1"/>
    <col min="9201" max="9201" width="8.85546875" customWidth="1"/>
    <col min="9202" max="9206" width="7.140625" customWidth="1"/>
    <col min="9207" max="9207" width="8.7109375" customWidth="1"/>
    <col min="9455" max="9455" width="7.5703125" customWidth="1"/>
    <col min="9456" max="9456" width="13.28515625" customWidth="1"/>
    <col min="9457" max="9457" width="8.85546875" customWidth="1"/>
    <col min="9458" max="9462" width="7.140625" customWidth="1"/>
    <col min="9463" max="9463" width="8.7109375" customWidth="1"/>
    <col min="9711" max="9711" width="7.5703125" customWidth="1"/>
    <col min="9712" max="9712" width="13.28515625" customWidth="1"/>
    <col min="9713" max="9713" width="8.85546875" customWidth="1"/>
    <col min="9714" max="9718" width="7.140625" customWidth="1"/>
    <col min="9719" max="9719" width="8.7109375" customWidth="1"/>
    <col min="9967" max="9967" width="7.5703125" customWidth="1"/>
    <col min="9968" max="9968" width="13.28515625" customWidth="1"/>
    <col min="9969" max="9969" width="8.85546875" customWidth="1"/>
    <col min="9970" max="9974" width="7.140625" customWidth="1"/>
    <col min="9975" max="9975" width="8.7109375" customWidth="1"/>
    <col min="10223" max="10223" width="7.5703125" customWidth="1"/>
    <col min="10224" max="10224" width="13.28515625" customWidth="1"/>
    <col min="10225" max="10225" width="8.85546875" customWidth="1"/>
    <col min="10226" max="10230" width="7.140625" customWidth="1"/>
    <col min="10231" max="10231" width="8.7109375" customWidth="1"/>
    <col min="10479" max="10479" width="7.5703125" customWidth="1"/>
    <col min="10480" max="10480" width="13.28515625" customWidth="1"/>
    <col min="10481" max="10481" width="8.85546875" customWidth="1"/>
    <col min="10482" max="10486" width="7.140625" customWidth="1"/>
    <col min="10487" max="10487" width="8.7109375" customWidth="1"/>
    <col min="10735" max="10735" width="7.5703125" customWidth="1"/>
    <col min="10736" max="10736" width="13.28515625" customWidth="1"/>
    <col min="10737" max="10737" width="8.85546875" customWidth="1"/>
    <col min="10738" max="10742" width="7.140625" customWidth="1"/>
    <col min="10743" max="10743" width="8.7109375" customWidth="1"/>
    <col min="10991" max="10991" width="7.5703125" customWidth="1"/>
    <col min="10992" max="10992" width="13.28515625" customWidth="1"/>
    <col min="10993" max="10993" width="8.85546875" customWidth="1"/>
    <col min="10994" max="10998" width="7.140625" customWidth="1"/>
    <col min="10999" max="10999" width="8.7109375" customWidth="1"/>
    <col min="11247" max="11247" width="7.5703125" customWidth="1"/>
    <col min="11248" max="11248" width="13.28515625" customWidth="1"/>
    <col min="11249" max="11249" width="8.85546875" customWidth="1"/>
    <col min="11250" max="11254" width="7.140625" customWidth="1"/>
    <col min="11255" max="11255" width="8.7109375" customWidth="1"/>
    <col min="11503" max="11503" width="7.5703125" customWidth="1"/>
    <col min="11504" max="11504" width="13.28515625" customWidth="1"/>
    <col min="11505" max="11505" width="8.85546875" customWidth="1"/>
    <col min="11506" max="11510" width="7.140625" customWidth="1"/>
    <col min="11511" max="11511" width="8.7109375" customWidth="1"/>
    <col min="11759" max="11759" width="7.5703125" customWidth="1"/>
    <col min="11760" max="11760" width="13.28515625" customWidth="1"/>
    <col min="11761" max="11761" width="8.85546875" customWidth="1"/>
    <col min="11762" max="11766" width="7.140625" customWidth="1"/>
    <col min="11767" max="11767" width="8.7109375" customWidth="1"/>
    <col min="12015" max="12015" width="7.5703125" customWidth="1"/>
    <col min="12016" max="12016" width="13.28515625" customWidth="1"/>
    <col min="12017" max="12017" width="8.85546875" customWidth="1"/>
    <col min="12018" max="12022" width="7.140625" customWidth="1"/>
    <col min="12023" max="12023" width="8.7109375" customWidth="1"/>
    <col min="12271" max="12271" width="7.5703125" customWidth="1"/>
    <col min="12272" max="12272" width="13.28515625" customWidth="1"/>
    <col min="12273" max="12273" width="8.85546875" customWidth="1"/>
    <col min="12274" max="12278" width="7.140625" customWidth="1"/>
    <col min="12279" max="12279" width="8.7109375" customWidth="1"/>
    <col min="12527" max="12527" width="7.5703125" customWidth="1"/>
    <col min="12528" max="12528" width="13.28515625" customWidth="1"/>
    <col min="12529" max="12529" width="8.85546875" customWidth="1"/>
    <col min="12530" max="12534" width="7.140625" customWidth="1"/>
    <col min="12535" max="12535" width="8.7109375" customWidth="1"/>
    <col min="12783" max="12783" width="7.5703125" customWidth="1"/>
    <col min="12784" max="12784" width="13.28515625" customWidth="1"/>
    <col min="12785" max="12785" width="8.85546875" customWidth="1"/>
    <col min="12786" max="12790" width="7.140625" customWidth="1"/>
    <col min="12791" max="12791" width="8.7109375" customWidth="1"/>
    <col min="13039" max="13039" width="7.5703125" customWidth="1"/>
    <col min="13040" max="13040" width="13.28515625" customWidth="1"/>
    <col min="13041" max="13041" width="8.85546875" customWidth="1"/>
    <col min="13042" max="13046" width="7.140625" customWidth="1"/>
    <col min="13047" max="13047" width="8.7109375" customWidth="1"/>
    <col min="13295" max="13295" width="7.5703125" customWidth="1"/>
    <col min="13296" max="13296" width="13.28515625" customWidth="1"/>
    <col min="13297" max="13297" width="8.85546875" customWidth="1"/>
    <col min="13298" max="13302" width="7.140625" customWidth="1"/>
    <col min="13303" max="13303" width="8.7109375" customWidth="1"/>
    <col min="13551" max="13551" width="7.5703125" customWidth="1"/>
    <col min="13552" max="13552" width="13.28515625" customWidth="1"/>
    <col min="13553" max="13553" width="8.85546875" customWidth="1"/>
    <col min="13554" max="13558" width="7.140625" customWidth="1"/>
    <col min="13559" max="13559" width="8.7109375" customWidth="1"/>
    <col min="13807" max="13807" width="7.5703125" customWidth="1"/>
    <col min="13808" max="13808" width="13.28515625" customWidth="1"/>
    <col min="13809" max="13809" width="8.85546875" customWidth="1"/>
    <col min="13810" max="13814" width="7.140625" customWidth="1"/>
    <col min="13815" max="13815" width="8.7109375" customWidth="1"/>
    <col min="14063" max="14063" width="7.5703125" customWidth="1"/>
    <col min="14064" max="14064" width="13.28515625" customWidth="1"/>
    <col min="14065" max="14065" width="8.85546875" customWidth="1"/>
    <col min="14066" max="14070" width="7.140625" customWidth="1"/>
    <col min="14071" max="14071" width="8.7109375" customWidth="1"/>
    <col min="14319" max="14319" width="7.5703125" customWidth="1"/>
    <col min="14320" max="14320" width="13.28515625" customWidth="1"/>
    <col min="14321" max="14321" width="8.85546875" customWidth="1"/>
    <col min="14322" max="14326" width="7.140625" customWidth="1"/>
    <col min="14327" max="14327" width="8.7109375" customWidth="1"/>
    <col min="14575" max="14575" width="7.5703125" customWidth="1"/>
    <col min="14576" max="14576" width="13.28515625" customWidth="1"/>
    <col min="14577" max="14577" width="8.85546875" customWidth="1"/>
    <col min="14578" max="14582" width="7.140625" customWidth="1"/>
    <col min="14583" max="14583" width="8.7109375" customWidth="1"/>
    <col min="14831" max="14831" width="7.5703125" customWidth="1"/>
    <col min="14832" max="14832" width="13.28515625" customWidth="1"/>
    <col min="14833" max="14833" width="8.85546875" customWidth="1"/>
    <col min="14834" max="14838" width="7.140625" customWidth="1"/>
    <col min="14839" max="14839" width="8.7109375" customWidth="1"/>
    <col min="15087" max="15087" width="7.5703125" customWidth="1"/>
    <col min="15088" max="15088" width="13.28515625" customWidth="1"/>
    <col min="15089" max="15089" width="8.85546875" customWidth="1"/>
    <col min="15090" max="15094" width="7.140625" customWidth="1"/>
    <col min="15095" max="15095" width="8.7109375" customWidth="1"/>
    <col min="15343" max="15343" width="7.5703125" customWidth="1"/>
    <col min="15344" max="15344" width="13.28515625" customWidth="1"/>
    <col min="15345" max="15345" width="8.85546875" customWidth="1"/>
    <col min="15346" max="15350" width="7.140625" customWidth="1"/>
    <col min="15351" max="15351" width="8.7109375" customWidth="1"/>
    <col min="15599" max="15599" width="7.5703125" customWidth="1"/>
    <col min="15600" max="15600" width="13.28515625" customWidth="1"/>
    <col min="15601" max="15601" width="8.85546875" customWidth="1"/>
    <col min="15602" max="15606" width="7.140625" customWidth="1"/>
    <col min="15607" max="15607" width="8.7109375" customWidth="1"/>
    <col min="15855" max="15855" width="7.5703125" customWidth="1"/>
    <col min="15856" max="15856" width="13.28515625" customWidth="1"/>
    <col min="15857" max="15857" width="8.85546875" customWidth="1"/>
    <col min="15858" max="15862" width="7.140625" customWidth="1"/>
    <col min="15863" max="15863" width="8.7109375" customWidth="1"/>
    <col min="16111" max="16111" width="7.5703125" customWidth="1"/>
    <col min="16112" max="16112" width="13.28515625" customWidth="1"/>
    <col min="16113" max="16113" width="8.85546875" customWidth="1"/>
    <col min="16114" max="16118" width="7.140625" customWidth="1"/>
    <col min="16119" max="16119" width="8.7109375" customWidth="1"/>
  </cols>
  <sheetData>
    <row r="1" spans="1:10" ht="15" customHeight="1" x14ac:dyDescent="0.25"/>
    <row r="2" spans="1:10" ht="15" customHeight="1" x14ac:dyDescent="0.25"/>
    <row r="3" spans="1:10" ht="15" customHeight="1" x14ac:dyDescent="0.25"/>
    <row r="4" spans="1:10" s="123" customFormat="1" ht="6.95" customHeight="1" x14ac:dyDescent="0.25">
      <c r="A4" s="122"/>
      <c r="B4" s="122"/>
      <c r="I4" s="124"/>
      <c r="J4" s="125"/>
    </row>
    <row r="5" spans="1:10" ht="14.1" customHeight="1" x14ac:dyDescent="0.25">
      <c r="A5" s="257" t="s">
        <v>115</v>
      </c>
      <c r="B5" s="258"/>
      <c r="C5" s="258"/>
      <c r="D5" s="258"/>
      <c r="E5" s="258"/>
      <c r="F5" s="258"/>
      <c r="G5" s="258"/>
      <c r="H5" s="259"/>
    </row>
    <row r="6" spans="1:10" s="121" customFormat="1" ht="14.1" customHeight="1" x14ac:dyDescent="0.25">
      <c r="A6" s="260" t="s">
        <v>41</v>
      </c>
      <c r="B6" s="261"/>
      <c r="C6" s="261"/>
      <c r="D6" s="261"/>
      <c r="E6" s="261"/>
      <c r="F6" s="261"/>
      <c r="G6" s="261"/>
      <c r="H6" s="262"/>
      <c r="I6" s="120"/>
    </row>
    <row r="7" spans="1:10" ht="6.95" customHeight="1" x14ac:dyDescent="0.25">
      <c r="A7" s="169"/>
      <c r="B7" s="170"/>
      <c r="C7" s="170"/>
      <c r="D7" s="170"/>
      <c r="E7" s="170"/>
      <c r="F7" s="170"/>
      <c r="G7" s="170"/>
      <c r="H7" s="170"/>
    </row>
    <row r="8" spans="1:10" ht="21.95" customHeight="1" x14ac:dyDescent="0.25">
      <c r="A8" s="189" t="s">
        <v>116</v>
      </c>
      <c r="B8" s="189" t="s">
        <v>119</v>
      </c>
      <c r="C8" s="170"/>
      <c r="D8" s="170"/>
      <c r="E8" s="170"/>
      <c r="F8" s="170"/>
      <c r="G8" s="170"/>
      <c r="H8" s="170"/>
    </row>
    <row r="9" spans="1:10" ht="15.95" customHeight="1" x14ac:dyDescent="0.25">
      <c r="A9" s="190">
        <v>2013</v>
      </c>
      <c r="B9" s="135">
        <v>0.8</v>
      </c>
      <c r="C9" s="170"/>
      <c r="D9" s="170"/>
      <c r="E9" s="170"/>
      <c r="F9" s="170"/>
      <c r="G9" s="170"/>
      <c r="H9" s="170"/>
    </row>
    <row r="10" spans="1:10" ht="15.95" customHeight="1" x14ac:dyDescent="0.25">
      <c r="A10" s="190">
        <v>2014</v>
      </c>
      <c r="B10" s="135">
        <v>1.2</v>
      </c>
      <c r="C10" s="170"/>
      <c r="D10" s="170"/>
      <c r="E10" s="170"/>
      <c r="F10" s="170"/>
      <c r="G10" s="170"/>
      <c r="H10" s="170"/>
    </row>
    <row r="11" spans="1:10" ht="15.95" customHeight="1" x14ac:dyDescent="0.25">
      <c r="A11" s="190">
        <v>2015</v>
      </c>
      <c r="B11" s="135">
        <v>0.9</v>
      </c>
      <c r="C11" s="170"/>
      <c r="D11" s="170"/>
      <c r="E11" s="170"/>
      <c r="F11" s="170"/>
      <c r="G11" s="170"/>
      <c r="H11" s="170"/>
    </row>
    <row r="12" spans="1:10" ht="15.95" customHeight="1" x14ac:dyDescent="0.25">
      <c r="A12" s="190">
        <v>2016</v>
      </c>
      <c r="B12" s="135">
        <v>0.5</v>
      </c>
      <c r="C12" s="170"/>
      <c r="D12" s="170"/>
      <c r="E12" s="170"/>
      <c r="F12" s="170"/>
      <c r="G12" s="170"/>
      <c r="H12" s="170"/>
    </row>
    <row r="13" spans="1:10" ht="15.95" customHeight="1" x14ac:dyDescent="0.25">
      <c r="A13" s="137">
        <v>2017</v>
      </c>
      <c r="B13" s="135">
        <v>0.6</v>
      </c>
      <c r="C13" s="170"/>
      <c r="D13" s="170"/>
      <c r="E13" s="170"/>
      <c r="F13" s="170"/>
      <c r="G13" s="170"/>
      <c r="H13" s="170"/>
    </row>
    <row r="14" spans="1:10" ht="15.95" customHeight="1" x14ac:dyDescent="0.25">
      <c r="A14" s="137">
        <v>2018</v>
      </c>
      <c r="B14" s="134">
        <v>0.4</v>
      </c>
      <c r="C14" s="170"/>
      <c r="D14" s="170"/>
      <c r="E14" s="170"/>
      <c r="F14" s="170"/>
      <c r="G14" s="170"/>
      <c r="H14" s="170"/>
    </row>
    <row r="15" spans="1:10" ht="15.95" customHeight="1" x14ac:dyDescent="0.25">
      <c r="A15" s="191" t="s">
        <v>62</v>
      </c>
      <c r="B15" s="201">
        <f>B14-B13</f>
        <v>-0.19999999999999996</v>
      </c>
      <c r="C15" s="170"/>
      <c r="D15" s="170"/>
      <c r="E15" s="170"/>
      <c r="F15" s="170"/>
      <c r="G15" s="170"/>
      <c r="H15" s="170"/>
    </row>
    <row r="16" spans="1:10" ht="6.95" customHeight="1" x14ac:dyDescent="0.25">
      <c r="A16" s="169"/>
      <c r="B16" s="170"/>
      <c r="C16" s="170"/>
      <c r="D16" s="170"/>
      <c r="E16" s="170"/>
      <c r="F16" s="170"/>
      <c r="G16" s="170"/>
      <c r="H16" s="170"/>
    </row>
    <row r="17" spans="1:9" ht="29.1" customHeight="1" x14ac:dyDescent="0.25">
      <c r="A17" s="178" t="s">
        <v>76</v>
      </c>
      <c r="B17" s="179" t="s">
        <v>77</v>
      </c>
      <c r="C17" s="179" t="s">
        <v>78</v>
      </c>
      <c r="D17" s="179" t="s">
        <v>79</v>
      </c>
      <c r="E17" s="179" t="s">
        <v>80</v>
      </c>
      <c r="F17" s="179" t="s">
        <v>117</v>
      </c>
      <c r="G17" s="179" t="s">
        <v>123</v>
      </c>
      <c r="H17" s="186" t="s">
        <v>137</v>
      </c>
    </row>
    <row r="18" spans="1:9" ht="14.1" customHeight="1" x14ac:dyDescent="0.25">
      <c r="A18" s="171" t="s">
        <v>81</v>
      </c>
      <c r="B18" s="172">
        <v>0.80440304826418285</v>
      </c>
      <c r="C18" s="173">
        <v>1.7864738409187582</v>
      </c>
      <c r="D18" s="174">
        <v>1.0506003430531732</v>
      </c>
      <c r="E18" s="174">
        <v>0.49313893653516294</v>
      </c>
      <c r="F18" s="174">
        <v>0.19446845289541917</v>
      </c>
      <c r="G18" s="174">
        <v>3.7537537537537538</v>
      </c>
      <c r="H18" s="174">
        <f>Tabla12[[#This Row],[2018]]-Tabla12[[#This Row],[2017]]</f>
        <v>3.5592853008583347</v>
      </c>
      <c r="I18" s="215"/>
    </row>
    <row r="19" spans="1:9" ht="14.1" customHeight="1" x14ac:dyDescent="0.25">
      <c r="A19" s="171" t="s">
        <v>82</v>
      </c>
      <c r="B19" s="172">
        <v>0.54272371576423073</v>
      </c>
      <c r="C19" s="173">
        <v>0.84325396825396826</v>
      </c>
      <c r="D19" s="174">
        <v>0.49660852713178294</v>
      </c>
      <c r="E19" s="174">
        <v>0.1816860465116279</v>
      </c>
      <c r="F19" s="174">
        <v>0.32138442521631644</v>
      </c>
      <c r="G19" s="174">
        <v>0.2424536307431204</v>
      </c>
      <c r="H19" s="174">
        <f>Tabla12[[#This Row],[2018]]-Tabla12[[#This Row],[2017]]</f>
        <v>-7.8930794473196036E-2</v>
      </c>
    </row>
    <row r="20" spans="1:9" ht="14.1" customHeight="1" x14ac:dyDescent="0.25">
      <c r="A20" s="171" t="s">
        <v>83</v>
      </c>
      <c r="B20" s="172">
        <v>2.3323615160349855</v>
      </c>
      <c r="C20" s="173">
        <v>11.569826707441386</v>
      </c>
      <c r="D20" s="174">
        <v>0</v>
      </c>
      <c r="E20" s="174">
        <v>0</v>
      </c>
      <c r="F20" s="174">
        <v>11.608093716719916</v>
      </c>
      <c r="G20" s="174">
        <v>0</v>
      </c>
      <c r="H20" s="174">
        <f>Tabla12[[#This Row],[2018]]-Tabla12[[#This Row],[2017]]</f>
        <v>-11.608093716719916</v>
      </c>
    </row>
    <row r="21" spans="1:9" ht="14.1" customHeight="1" x14ac:dyDescent="0.25">
      <c r="A21" s="171" t="s">
        <v>84</v>
      </c>
      <c r="B21" s="172">
        <v>3.678756476683938</v>
      </c>
      <c r="C21" s="173">
        <v>3.5453597497393115</v>
      </c>
      <c r="D21" s="174">
        <v>0</v>
      </c>
      <c r="E21" s="174">
        <v>5.2910052910052914E-2</v>
      </c>
      <c r="F21" s="174">
        <v>0.21798365122615804</v>
      </c>
      <c r="G21" s="174">
        <v>5.5279159756771695E-2</v>
      </c>
      <c r="H21" s="174">
        <f>Tabla12[[#This Row],[2018]]-Tabla12[[#This Row],[2017]]</f>
        <v>-0.16270449146938634</v>
      </c>
    </row>
    <row r="22" spans="1:9" ht="14.1" customHeight="1" x14ac:dyDescent="0.25">
      <c r="A22" s="171" t="s">
        <v>85</v>
      </c>
      <c r="B22" s="172">
        <v>0</v>
      </c>
      <c r="C22" s="173">
        <v>2.6451527575717497E-2</v>
      </c>
      <c r="D22" s="174">
        <v>1.3455328310010763E-2</v>
      </c>
      <c r="E22" s="174">
        <v>0.16146393972012918</v>
      </c>
      <c r="F22" s="174">
        <v>0.15887726731100227</v>
      </c>
      <c r="G22" s="174">
        <v>0</v>
      </c>
      <c r="H22" s="174">
        <f>Tabla12[[#This Row],[2018]]-Tabla12[[#This Row],[2017]]</f>
        <v>-0.15887726731100227</v>
      </c>
    </row>
    <row r="23" spans="1:9" ht="14.1" customHeight="1" x14ac:dyDescent="0.25">
      <c r="A23" s="171" t="s">
        <v>86</v>
      </c>
      <c r="B23" s="172">
        <v>1.8408289241622573</v>
      </c>
      <c r="C23" s="173">
        <v>3.9370888157894739</v>
      </c>
      <c r="D23" s="174">
        <v>4.6437397034596373</v>
      </c>
      <c r="E23" s="174">
        <v>1.6474464579901154</v>
      </c>
      <c r="F23" s="174">
        <v>1.0995052226498077</v>
      </c>
      <c r="G23" s="174">
        <v>0.69542540475931758</v>
      </c>
      <c r="H23" s="174">
        <f>Tabla12[[#This Row],[2018]]-Tabla12[[#This Row],[2017]]</f>
        <v>-0.40407981789049008</v>
      </c>
    </row>
    <row r="24" spans="1:9" ht="14.1" customHeight="1" x14ac:dyDescent="0.25">
      <c r="A24" s="171" t="s">
        <v>87</v>
      </c>
      <c r="B24" s="172">
        <v>2.2430617158788491</v>
      </c>
      <c r="C24" s="173">
        <v>0.53043697903510989</v>
      </c>
      <c r="D24" s="174">
        <v>2.7117884356790674</v>
      </c>
      <c r="E24" s="174">
        <v>0.48184670551322278</v>
      </c>
      <c r="F24" s="174">
        <v>2.1372088053002777E-2</v>
      </c>
      <c r="G24" s="174">
        <v>5.9606596463341946E-2</v>
      </c>
      <c r="H24" s="174">
        <f>Tabla12[[#This Row],[2018]]-Tabla12[[#This Row],[2017]]</f>
        <v>3.8234508410339166E-2</v>
      </c>
    </row>
    <row r="25" spans="1:9" ht="14.1" customHeight="1" x14ac:dyDescent="0.25">
      <c r="A25" s="171" t="s">
        <v>88</v>
      </c>
      <c r="B25" s="172">
        <v>0</v>
      </c>
      <c r="C25" s="173">
        <v>0</v>
      </c>
      <c r="D25" s="174">
        <v>5.5147058823529411</v>
      </c>
      <c r="E25" s="174">
        <v>1.8907563025210083</v>
      </c>
      <c r="F25" s="174">
        <v>0.90634441087613304</v>
      </c>
      <c r="G25" s="174">
        <v>0</v>
      </c>
      <c r="H25" s="174">
        <f>Tabla12[[#This Row],[2018]]-Tabla12[[#This Row],[2017]]</f>
        <v>-0.90634441087613304</v>
      </c>
    </row>
    <row r="26" spans="1:9" ht="14.1" customHeight="1" x14ac:dyDescent="0.25">
      <c r="A26" s="171" t="s">
        <v>89</v>
      </c>
      <c r="B26" s="172">
        <v>0.12432656444260257</v>
      </c>
      <c r="C26" s="173">
        <v>0.60410793395086582</v>
      </c>
      <c r="D26" s="174">
        <v>0.94097519247219841</v>
      </c>
      <c r="E26" s="174">
        <v>0.3849443969204448</v>
      </c>
      <c r="F26" s="174">
        <v>4.6685340802987862E-2</v>
      </c>
      <c r="G26" s="174">
        <v>0.19351717464925011</v>
      </c>
      <c r="H26" s="174">
        <f>Tabla12[[#This Row],[2018]]-Tabla12[[#This Row],[2017]]</f>
        <v>0.14683183384626225</v>
      </c>
    </row>
    <row r="27" spans="1:9" ht="14.1" customHeight="1" x14ac:dyDescent="0.25">
      <c r="A27" s="171" t="s">
        <v>90</v>
      </c>
      <c r="B27" s="172">
        <v>0.2024070021881838</v>
      </c>
      <c r="C27" s="173">
        <v>0.68234365307618572</v>
      </c>
      <c r="D27" s="174">
        <v>0.98913664951400804</v>
      </c>
      <c r="E27" s="174">
        <v>1.400800457404231</v>
      </c>
      <c r="F27" s="174">
        <v>0.78767519981466461</v>
      </c>
      <c r="G27" s="174">
        <v>0.13837383074113024</v>
      </c>
      <c r="H27" s="174">
        <f>Tabla12[[#This Row],[2018]]-Tabla12[[#This Row],[2017]]</f>
        <v>-0.64930136907353431</v>
      </c>
    </row>
    <row r="28" spans="1:9" ht="14.1" customHeight="1" x14ac:dyDescent="0.25">
      <c r="A28" s="171" t="s">
        <v>91</v>
      </c>
      <c r="B28" s="172">
        <v>2.8301886792452833</v>
      </c>
      <c r="C28" s="173">
        <v>0.25211330268426518</v>
      </c>
      <c r="D28" s="174">
        <v>0.3781004234724743</v>
      </c>
      <c r="E28" s="174">
        <v>1.5124016938898973E-2</v>
      </c>
      <c r="F28" s="174">
        <v>7.9491255961844198E-2</v>
      </c>
      <c r="G28" s="174">
        <v>1.1866059817945382</v>
      </c>
      <c r="H28" s="174">
        <f>Tabla12[[#This Row],[2018]]-Tabla12[[#This Row],[2017]]</f>
        <v>1.1071147258326941</v>
      </c>
    </row>
    <row r="29" spans="1:9" ht="14.1" customHeight="1" x14ac:dyDescent="0.25">
      <c r="A29" s="171" t="s">
        <v>92</v>
      </c>
      <c r="B29" s="172">
        <v>0</v>
      </c>
      <c r="C29" s="173">
        <v>0</v>
      </c>
      <c r="D29" s="174">
        <v>0.40398599515216804</v>
      </c>
      <c r="E29" s="174">
        <v>0.37705359547535683</v>
      </c>
      <c r="F29" s="174">
        <v>7.590847913862719</v>
      </c>
      <c r="G29" s="174">
        <v>0.10964912280701754</v>
      </c>
      <c r="H29" s="174">
        <f>Tabla12[[#This Row],[2018]]-Tabla12[[#This Row],[2017]]</f>
        <v>-7.4811987910557018</v>
      </c>
    </row>
    <row r="30" spans="1:9" ht="14.1" customHeight="1" x14ac:dyDescent="0.25">
      <c r="A30" s="171" t="s">
        <v>93</v>
      </c>
      <c r="B30" s="172">
        <v>0.76164569874192456</v>
      </c>
      <c r="C30" s="173">
        <v>6.1220366379310347</v>
      </c>
      <c r="D30" s="174">
        <v>0.2531818803886684</v>
      </c>
      <c r="E30" s="174">
        <v>0.45846448610921037</v>
      </c>
      <c r="F30" s="174">
        <v>0.20391517128874387</v>
      </c>
      <c r="G30" s="174">
        <v>0.10096930533117932</v>
      </c>
      <c r="H30" s="174">
        <f>Tabla12[[#This Row],[2018]]-Tabla12[[#This Row],[2017]]</f>
        <v>-0.10294586595756455</v>
      </c>
    </row>
    <row r="31" spans="1:9" ht="14.1" customHeight="1" x14ac:dyDescent="0.25">
      <c r="A31" s="171" t="s">
        <v>94</v>
      </c>
      <c r="B31" s="172">
        <v>0.50344406294104016</v>
      </c>
      <c r="C31" s="173">
        <v>0.65302102513595683</v>
      </c>
      <c r="D31" s="174">
        <v>0.63059654433093704</v>
      </c>
      <c r="E31" s="174">
        <v>0.48766132761592468</v>
      </c>
      <c r="F31" s="174">
        <v>0.52202013506235234</v>
      </c>
      <c r="G31" s="174">
        <v>0.47333868411845814</v>
      </c>
      <c r="H31" s="174">
        <f>Tabla12[[#This Row],[2018]]-Tabla12[[#This Row],[2017]]</f>
        <v>-4.86814509438942E-2</v>
      </c>
    </row>
    <row r="32" spans="1:9" ht="14.1" customHeight="1" x14ac:dyDescent="0.25">
      <c r="A32" s="171" t="s">
        <v>95</v>
      </c>
      <c r="B32" s="172">
        <v>7.622596764631151E-2</v>
      </c>
      <c r="C32" s="173">
        <v>0</v>
      </c>
      <c r="D32" s="174">
        <v>0.13414416025755679</v>
      </c>
      <c r="E32" s="174">
        <v>8.9429440171704525E-2</v>
      </c>
      <c r="F32" s="174">
        <v>4.469873055605221E-2</v>
      </c>
      <c r="G32" s="174">
        <v>4.4718719255880508E-2</v>
      </c>
      <c r="H32" s="174">
        <f>Tabla12[[#This Row],[2018]]-Tabla12[[#This Row],[2017]]</f>
        <v>1.998869982829804E-5</v>
      </c>
    </row>
    <row r="33" spans="1:10" ht="14.1" customHeight="1" x14ac:dyDescent="0.25">
      <c r="A33" s="171" t="s">
        <v>96</v>
      </c>
      <c r="B33" s="172">
        <v>0.66055827828681013</v>
      </c>
      <c r="C33" s="173">
        <v>0.37601838312095259</v>
      </c>
      <c r="D33" s="174">
        <v>0.63057186344857574</v>
      </c>
      <c r="E33" s="174">
        <v>0.21743857360295715</v>
      </c>
      <c r="F33" s="174">
        <v>0.10595465140919687</v>
      </c>
      <c r="G33" s="174">
        <v>0.34064296359378327</v>
      </c>
      <c r="H33" s="174">
        <f>Tabla12[[#This Row],[2018]]-Tabla12[[#This Row],[2017]]</f>
        <v>0.23468831218458641</v>
      </c>
    </row>
    <row r="34" spans="1:10" ht="14.1" customHeight="1" x14ac:dyDescent="0.25">
      <c r="A34" s="171" t="s">
        <v>97</v>
      </c>
      <c r="B34" s="172">
        <v>3.6549226210075734</v>
      </c>
      <c r="C34" s="173">
        <v>0.93071354705274045</v>
      </c>
      <c r="D34" s="174">
        <v>0.82808877111626367</v>
      </c>
      <c r="E34" s="174">
        <v>0</v>
      </c>
      <c r="F34" s="174">
        <v>6.2597809076682318E-2</v>
      </c>
      <c r="G34" s="174">
        <v>0</v>
      </c>
      <c r="H34" s="174">
        <f>Tabla12[[#This Row],[2018]]-Tabla12[[#This Row],[2017]]</f>
        <v>-6.2597809076682318E-2</v>
      </c>
    </row>
    <row r="35" spans="1:10" ht="14.1" customHeight="1" x14ac:dyDescent="0.25">
      <c r="A35" s="171" t="s">
        <v>98</v>
      </c>
      <c r="B35" s="172">
        <v>1.5589552672910245</v>
      </c>
      <c r="C35" s="173">
        <v>1.5643464070676947</v>
      </c>
      <c r="D35" s="174">
        <v>1.7678255745433118</v>
      </c>
      <c r="E35" s="174">
        <v>0.44463491723362081</v>
      </c>
      <c r="F35" s="174">
        <v>0.58803009916778792</v>
      </c>
      <c r="G35" s="174">
        <v>0.54798370099761129</v>
      </c>
      <c r="H35" s="174">
        <f>Tabla12[[#This Row],[2018]]-Tabla12[[#This Row],[2017]]</f>
        <v>-4.0046398170176634E-2</v>
      </c>
    </row>
    <row r="36" spans="1:10" ht="14.1" customHeight="1" x14ac:dyDescent="0.25">
      <c r="A36" s="171" t="s">
        <v>99</v>
      </c>
      <c r="B36" s="172">
        <v>1.387934588429298</v>
      </c>
      <c r="C36" s="173">
        <v>1.3249651324965133</v>
      </c>
      <c r="D36" s="174">
        <v>1.5432098765432098</v>
      </c>
      <c r="E36" s="174">
        <v>1.0521885521885523</v>
      </c>
      <c r="F36" s="174">
        <v>1.28099173553719</v>
      </c>
      <c r="G36" s="174">
        <v>0.43016534480440921</v>
      </c>
      <c r="H36" s="174">
        <f>Tabla12[[#This Row],[2018]]-Tabla12[[#This Row],[2017]]</f>
        <v>-0.85082639073278088</v>
      </c>
    </row>
    <row r="37" spans="1:10" ht="14.1" customHeight="1" x14ac:dyDescent="0.25">
      <c r="A37" s="171" t="s">
        <v>100</v>
      </c>
      <c r="B37" s="172">
        <v>6.2034739454094295E-2</v>
      </c>
      <c r="C37" s="173">
        <v>0</v>
      </c>
      <c r="D37" s="174">
        <v>0.14359563469270534</v>
      </c>
      <c r="E37" s="174">
        <v>2.8719126938541069E-2</v>
      </c>
      <c r="F37" s="174">
        <v>5.8513750731421885E-2</v>
      </c>
      <c r="G37" s="174">
        <v>0</v>
      </c>
      <c r="H37" s="174">
        <f>Tabla12[[#This Row],[2018]]-Tabla12[[#This Row],[2017]]</f>
        <v>-5.8513750731421885E-2</v>
      </c>
    </row>
    <row r="38" spans="1:10" ht="14.1" customHeight="1" x14ac:dyDescent="0.25">
      <c r="A38" s="171" t="s">
        <v>101</v>
      </c>
      <c r="B38" s="172">
        <v>1.4261460101867571</v>
      </c>
      <c r="C38" s="173">
        <v>1.2686291415198916</v>
      </c>
      <c r="D38" s="174">
        <v>1.130153999006458</v>
      </c>
      <c r="E38" s="174">
        <v>2.4838549428713365E-2</v>
      </c>
      <c r="F38" s="174">
        <v>0</v>
      </c>
      <c r="G38" s="174">
        <v>1.1598237067965669</v>
      </c>
      <c r="H38" s="174">
        <f>Tabla12[[#This Row],[2018]]-Tabla12[[#This Row],[2017]]</f>
        <v>1.1598237067965669</v>
      </c>
    </row>
    <row r="39" spans="1:10" ht="14.1" customHeight="1" x14ac:dyDescent="0.25">
      <c r="A39" s="171" t="s">
        <v>102</v>
      </c>
      <c r="B39" s="172">
        <v>0.31639679880885913</v>
      </c>
      <c r="C39" s="173">
        <v>0.19054878048780488</v>
      </c>
      <c r="D39" s="174">
        <v>0.51724137931034486</v>
      </c>
      <c r="E39" s="174">
        <v>0.24904214559386975</v>
      </c>
      <c r="F39" s="174">
        <v>0.29629629629629628</v>
      </c>
      <c r="G39" s="174">
        <v>0.29673590504451042</v>
      </c>
      <c r="H39" s="174">
        <f>Tabla12[[#This Row],[2018]]-Tabla12[[#This Row],[2017]]</f>
        <v>4.3960874821413753E-4</v>
      </c>
    </row>
    <row r="40" spans="1:10" ht="14.1" customHeight="1" x14ac:dyDescent="0.25">
      <c r="A40" s="171" t="s">
        <v>103</v>
      </c>
      <c r="B40" s="172">
        <v>0.97786374382119057</v>
      </c>
      <c r="C40" s="173">
        <v>1.0562571756601606</v>
      </c>
      <c r="D40" s="174">
        <v>1.1051022807430049</v>
      </c>
      <c r="E40" s="174">
        <v>0.28215377380672463</v>
      </c>
      <c r="F40" s="174">
        <v>0.14005602240896359</v>
      </c>
      <c r="G40" s="174">
        <v>0</v>
      </c>
      <c r="H40" s="174">
        <f>Tabla12[[#This Row],[2018]]-Tabla12[[#This Row],[2017]]</f>
        <v>-0.14005602240896359</v>
      </c>
    </row>
    <row r="41" spans="1:10" ht="14.1" customHeight="1" x14ac:dyDescent="0.25">
      <c r="A41" s="171" t="s">
        <v>104</v>
      </c>
      <c r="B41" s="172">
        <v>2.6976744186046511</v>
      </c>
      <c r="C41" s="173">
        <v>3.0819324549447225</v>
      </c>
      <c r="D41" s="174">
        <v>2.3212759897465109</v>
      </c>
      <c r="E41" s="174">
        <v>2.0649387638849328</v>
      </c>
      <c r="F41" s="174">
        <v>3.1004224894377641</v>
      </c>
      <c r="G41" s="174">
        <v>1.3157033448975584</v>
      </c>
      <c r="H41" s="174">
        <f>Tabla12[[#This Row],[2018]]-Tabla12[[#This Row],[2017]]</f>
        <v>-1.7847191445402057</v>
      </c>
    </row>
    <row r="42" spans="1:10" ht="14.1" customHeight="1" x14ac:dyDescent="0.25">
      <c r="A42" s="171" t="s">
        <v>105</v>
      </c>
      <c r="B42" s="172">
        <v>0.12839325018341893</v>
      </c>
      <c r="C42" s="173">
        <v>0</v>
      </c>
      <c r="D42" s="174">
        <v>0</v>
      </c>
      <c r="E42" s="174">
        <v>0</v>
      </c>
      <c r="F42" s="174">
        <v>3.5816618911174783E-2</v>
      </c>
      <c r="G42" s="174">
        <v>0</v>
      </c>
      <c r="H42" s="174">
        <f>Tabla12[[#This Row],[2018]]-Tabla12[[#This Row],[2017]]</f>
        <v>-3.5816618911174783E-2</v>
      </c>
    </row>
    <row r="43" spans="1:10" ht="14.1" customHeight="1" x14ac:dyDescent="0.25">
      <c r="A43" s="171" t="s">
        <v>106</v>
      </c>
      <c r="B43" s="172">
        <v>0.72178477690288712</v>
      </c>
      <c r="C43" s="173">
        <v>1.2498653162374744</v>
      </c>
      <c r="D43" s="174">
        <v>0.18880497556641493</v>
      </c>
      <c r="E43" s="174">
        <v>0.17769880053309639</v>
      </c>
      <c r="F43" s="174">
        <v>0.19039086123866053</v>
      </c>
      <c r="G43" s="174">
        <v>4.5940048237050647E-2</v>
      </c>
      <c r="H43" s="174">
        <f>Tabla12[[#This Row],[2018]]-Tabla12[[#This Row],[2017]]</f>
        <v>-0.14445081300160989</v>
      </c>
    </row>
    <row r="44" spans="1:10" ht="14.1" customHeight="1" x14ac:dyDescent="0.25">
      <c r="A44" s="171" t="s">
        <v>107</v>
      </c>
      <c r="B44" s="172">
        <v>0.51646223369916067</v>
      </c>
      <c r="C44" s="173">
        <v>0.38948393378773127</v>
      </c>
      <c r="D44" s="174">
        <v>1.2640449438202246</v>
      </c>
      <c r="E44" s="174">
        <v>1.75561797752809</v>
      </c>
      <c r="F44" s="174">
        <v>1.5151515151515151</v>
      </c>
      <c r="G44" s="174">
        <v>0</v>
      </c>
      <c r="H44" s="174">
        <f>Tabla12[[#This Row],[2018]]-Tabla12[[#This Row],[2017]]</f>
        <v>-1.5151515151515151</v>
      </c>
    </row>
    <row r="45" spans="1:10" ht="14.1" customHeight="1" x14ac:dyDescent="0.25">
      <c r="A45" s="171" t="s">
        <v>108</v>
      </c>
      <c r="B45" s="172">
        <v>0.61565523306948111</v>
      </c>
      <c r="C45" s="173">
        <v>0.21920210434020165</v>
      </c>
      <c r="D45" s="174">
        <v>0.75050927415031632</v>
      </c>
      <c r="E45" s="174">
        <v>0.81483864050605781</v>
      </c>
      <c r="F45" s="174">
        <v>0.15050526768436895</v>
      </c>
      <c r="G45" s="174">
        <v>0</v>
      </c>
      <c r="H45" s="174">
        <f>Tabla12[[#This Row],[2018]]-Tabla12[[#This Row],[2017]]</f>
        <v>-0.15050526768436895</v>
      </c>
    </row>
    <row r="46" spans="1:10" ht="14.1" customHeight="1" x14ac:dyDescent="0.25">
      <c r="A46" s="171" t="s">
        <v>109</v>
      </c>
      <c r="B46" s="172">
        <v>2.1399529210357371E-2</v>
      </c>
      <c r="C46" s="173">
        <v>2.1258503401360544E-2</v>
      </c>
      <c r="D46" s="174">
        <v>2.0665426741062205E-2</v>
      </c>
      <c r="E46" s="174">
        <v>0.57863194874974166</v>
      </c>
      <c r="F46" s="174">
        <v>0</v>
      </c>
      <c r="G46" s="174">
        <v>5.7055914796500573E-2</v>
      </c>
      <c r="H46" s="174">
        <f>Tabla12[[#This Row],[2018]]-Tabla12[[#This Row],[2017]]</f>
        <v>5.7055914796500573E-2</v>
      </c>
    </row>
    <row r="47" spans="1:10" ht="14.1" customHeight="1" x14ac:dyDescent="0.25">
      <c r="A47" s="171" t="s">
        <v>110</v>
      </c>
      <c r="B47" s="172">
        <v>1.4212620807276861</v>
      </c>
      <c r="C47" s="173">
        <v>0.35419126328217237</v>
      </c>
      <c r="D47" s="174">
        <v>2.501454333915067</v>
      </c>
      <c r="E47" s="174">
        <v>0.2326934264107039</v>
      </c>
      <c r="F47" s="174">
        <v>0.18633540372670807</v>
      </c>
      <c r="G47" s="174">
        <v>0</v>
      </c>
      <c r="H47" s="174">
        <f>Tabla12[[#This Row],[2018]]-Tabla12[[#This Row],[2017]]</f>
        <v>-0.18633540372670807</v>
      </c>
    </row>
    <row r="48" spans="1:10" s="129" customFormat="1" ht="14.1" customHeight="1" x14ac:dyDescent="0.2">
      <c r="A48" s="128" t="s">
        <v>111</v>
      </c>
      <c r="B48" s="175">
        <v>0.94783371973564579</v>
      </c>
      <c r="C48" s="175">
        <v>1.3577081442673884</v>
      </c>
      <c r="D48" s="176">
        <v>1.0535709371670734</v>
      </c>
      <c r="E48" s="176">
        <v>0.60541016538704973</v>
      </c>
      <c r="F48" s="176">
        <v>0.74160538500447448</v>
      </c>
      <c r="G48" s="176">
        <v>0.42568829816555903</v>
      </c>
      <c r="H48" s="174">
        <f>Tabla12[[#This Row],[2018]]-Tabla12[[#This Row],[2017]]</f>
        <v>-0.31591708683891545</v>
      </c>
      <c r="I48" s="127"/>
      <c r="J48" s="130"/>
    </row>
    <row r="49" spans="1:8" ht="14.1" customHeight="1" x14ac:dyDescent="0.25">
      <c r="A49" s="171" t="s">
        <v>63</v>
      </c>
      <c r="B49" s="172">
        <v>3.036815548495608E-2</v>
      </c>
      <c r="C49" s="173">
        <v>8.1093605189990731E-2</v>
      </c>
      <c r="D49" s="174">
        <v>3.8140536659786416E-2</v>
      </c>
      <c r="E49" s="174">
        <v>8.5255317239522579E-2</v>
      </c>
      <c r="F49" s="174">
        <v>0.18189167340339529</v>
      </c>
      <c r="G49" s="174">
        <v>0.10856780964444042</v>
      </c>
      <c r="H49" s="174">
        <f>Tabla12[[#This Row],[2018]]-Tabla12[[#This Row],[2017]]</f>
        <v>-7.3323863758954874E-2</v>
      </c>
    </row>
    <row r="50" spans="1:8" ht="14.1" customHeight="1" x14ac:dyDescent="0.25">
      <c r="A50" s="171" t="s">
        <v>64</v>
      </c>
      <c r="B50" s="172">
        <v>0</v>
      </c>
      <c r="C50" s="173">
        <v>0.54365206267988486</v>
      </c>
      <c r="D50" s="174">
        <v>0.25392794794477064</v>
      </c>
      <c r="E50" s="174">
        <v>0.22218695445167433</v>
      </c>
      <c r="F50" s="174">
        <v>0</v>
      </c>
      <c r="G50" s="174">
        <v>0</v>
      </c>
      <c r="H50" s="174">
        <f>Tabla12[[#This Row],[2018]]-Tabla12[[#This Row],[2017]]</f>
        <v>0</v>
      </c>
    </row>
    <row r="51" spans="1:8" ht="14.1" customHeight="1" x14ac:dyDescent="0.25">
      <c r="A51" s="128" t="s">
        <v>112</v>
      </c>
      <c r="B51" s="175">
        <v>2.6309930987027177E-2</v>
      </c>
      <c r="C51" s="175">
        <v>0.13963654025175051</v>
      </c>
      <c r="D51" s="177">
        <v>6.4867414935230863E-2</v>
      </c>
      <c r="E51" s="176">
        <v>0.10221532050400015</v>
      </c>
      <c r="F51" s="176">
        <v>0.15910117656302175</v>
      </c>
      <c r="G51" s="176">
        <v>9.4876660341555979E-2</v>
      </c>
      <c r="H51" s="174">
        <f>Tabla12[[#This Row],[2018]]-Tabla12[[#This Row],[2017]]</f>
        <v>-6.4224516221465772E-2</v>
      </c>
    </row>
    <row r="52" spans="1:8" ht="21" customHeight="1" x14ac:dyDescent="0.25">
      <c r="A52" s="202" t="s">
        <v>118</v>
      </c>
      <c r="B52" s="172"/>
      <c r="C52" s="142"/>
      <c r="D52" s="207"/>
      <c r="E52" s="170"/>
      <c r="F52" s="170"/>
      <c r="G52" s="170"/>
      <c r="H52" s="170"/>
    </row>
    <row r="53" spans="1:8" x14ac:dyDescent="0.25">
      <c r="A53" s="126"/>
    </row>
    <row r="54" spans="1:8" x14ac:dyDescent="0.25">
      <c r="A54" s="126"/>
    </row>
    <row r="55" spans="1:8" x14ac:dyDescent="0.25">
      <c r="A55" s="126"/>
    </row>
    <row r="56" spans="1:8" x14ac:dyDescent="0.25">
      <c r="A56" s="126"/>
    </row>
    <row r="57" spans="1:8" x14ac:dyDescent="0.25">
      <c r="A57" s="126"/>
    </row>
    <row r="58" spans="1:8" x14ac:dyDescent="0.25">
      <c r="A58" s="126"/>
    </row>
    <row r="59" spans="1:8" x14ac:dyDescent="0.25">
      <c r="A59" s="126"/>
    </row>
    <row r="60" spans="1:8" x14ac:dyDescent="0.25">
      <c r="A60" s="126"/>
    </row>
    <row r="61" spans="1:8" x14ac:dyDescent="0.25">
      <c r="A61" s="126"/>
    </row>
    <row r="62" spans="1:8" x14ac:dyDescent="0.25">
      <c r="A62" s="126"/>
    </row>
    <row r="63" spans="1:8" x14ac:dyDescent="0.25">
      <c r="A63" s="126"/>
    </row>
    <row r="64" spans="1:8" x14ac:dyDescent="0.25">
      <c r="A64" s="126"/>
    </row>
    <row r="65" spans="1:1" x14ac:dyDescent="0.25">
      <c r="A65" s="126"/>
    </row>
    <row r="66" spans="1:1" x14ac:dyDescent="0.25">
      <c r="A66" s="126"/>
    </row>
    <row r="67" spans="1:1" x14ac:dyDescent="0.25">
      <c r="A67" s="126"/>
    </row>
    <row r="68" spans="1:1" x14ac:dyDescent="0.25">
      <c r="A68" s="126"/>
    </row>
    <row r="69" spans="1:1" x14ac:dyDescent="0.25">
      <c r="A69" s="126"/>
    </row>
    <row r="70" spans="1:1" x14ac:dyDescent="0.25">
      <c r="A70" s="126"/>
    </row>
    <row r="71" spans="1:1" x14ac:dyDescent="0.25">
      <c r="A71" s="126"/>
    </row>
    <row r="72" spans="1:1" x14ac:dyDescent="0.25">
      <c r="A72" s="126"/>
    </row>
    <row r="73" spans="1:1" x14ac:dyDescent="0.25">
      <c r="A73" s="126"/>
    </row>
    <row r="74" spans="1:1" x14ac:dyDescent="0.25">
      <c r="A74" s="126"/>
    </row>
    <row r="75" spans="1:1" x14ac:dyDescent="0.25">
      <c r="A75" s="126"/>
    </row>
    <row r="76" spans="1:1" x14ac:dyDescent="0.25">
      <c r="A76" s="126"/>
    </row>
    <row r="77" spans="1:1" x14ac:dyDescent="0.25">
      <c r="A77" s="126"/>
    </row>
    <row r="78" spans="1:1" x14ac:dyDescent="0.25">
      <c r="A78" s="126"/>
    </row>
    <row r="79" spans="1:1" x14ac:dyDescent="0.25">
      <c r="A79" s="126"/>
    </row>
    <row r="80" spans="1:1" x14ac:dyDescent="0.25">
      <c r="A80" s="126"/>
    </row>
    <row r="81" spans="1:1" x14ac:dyDescent="0.25">
      <c r="A81" s="126"/>
    </row>
    <row r="82" spans="1:1" x14ac:dyDescent="0.25">
      <c r="A82" s="126"/>
    </row>
    <row r="83" spans="1:1" x14ac:dyDescent="0.25">
      <c r="A83" s="126"/>
    </row>
    <row r="84" spans="1:1" x14ac:dyDescent="0.25">
      <c r="A84" s="126"/>
    </row>
    <row r="85" spans="1:1" x14ac:dyDescent="0.25">
      <c r="A85" s="126"/>
    </row>
    <row r="86" spans="1:1" x14ac:dyDescent="0.25">
      <c r="A86" s="126"/>
    </row>
    <row r="87" spans="1:1" x14ac:dyDescent="0.25">
      <c r="A87" s="126"/>
    </row>
    <row r="88" spans="1:1" x14ac:dyDescent="0.25">
      <c r="A88" s="126"/>
    </row>
    <row r="89" spans="1:1" x14ac:dyDescent="0.25">
      <c r="A89" s="126"/>
    </row>
    <row r="90" spans="1:1" x14ac:dyDescent="0.25">
      <c r="A90" s="126"/>
    </row>
    <row r="91" spans="1:1" x14ac:dyDescent="0.25">
      <c r="A91" s="126"/>
    </row>
    <row r="92" spans="1:1" x14ac:dyDescent="0.25">
      <c r="A92" s="126"/>
    </row>
    <row r="93" spans="1:1" x14ac:dyDescent="0.25">
      <c r="A93" s="126"/>
    </row>
    <row r="94" spans="1:1" x14ac:dyDescent="0.25">
      <c r="A94" s="126"/>
    </row>
    <row r="95" spans="1:1" x14ac:dyDescent="0.25">
      <c r="A95" s="126"/>
    </row>
    <row r="96" spans="1:1" x14ac:dyDescent="0.25">
      <c r="A96" s="126"/>
    </row>
    <row r="97" spans="1:1" x14ac:dyDescent="0.25">
      <c r="A97" s="126"/>
    </row>
    <row r="98" spans="1:1" x14ac:dyDescent="0.25">
      <c r="A98" s="126"/>
    </row>
    <row r="99" spans="1:1" x14ac:dyDescent="0.25">
      <c r="A99" s="126"/>
    </row>
    <row r="100" spans="1:1" x14ac:dyDescent="0.25">
      <c r="A100" s="126"/>
    </row>
    <row r="101" spans="1:1" x14ac:dyDescent="0.25">
      <c r="A101" s="126"/>
    </row>
    <row r="102" spans="1:1" x14ac:dyDescent="0.25">
      <c r="A102" s="126"/>
    </row>
    <row r="103" spans="1:1" x14ac:dyDescent="0.25">
      <c r="A103" s="126"/>
    </row>
    <row r="104" spans="1:1" ht="15.75" x14ac:dyDescent="0.25">
      <c r="A104" s="133"/>
    </row>
    <row r="105" spans="1:1" ht="15.75" x14ac:dyDescent="0.25">
      <c r="A105" s="133"/>
    </row>
    <row r="106" spans="1:1" ht="15.75" x14ac:dyDescent="0.25">
      <c r="A106" s="133"/>
    </row>
    <row r="107" spans="1:1" ht="15.75" x14ac:dyDescent="0.25">
      <c r="A107" s="133"/>
    </row>
    <row r="108" spans="1:1" ht="15.75" x14ac:dyDescent="0.25">
      <c r="A108" s="133"/>
    </row>
    <row r="109" spans="1:1" ht="15.75" x14ac:dyDescent="0.25">
      <c r="A109" s="133"/>
    </row>
    <row r="110" spans="1:1" ht="15.75" x14ac:dyDescent="0.25">
      <c r="A110" s="133"/>
    </row>
    <row r="111" spans="1:1" ht="15.75" x14ac:dyDescent="0.25">
      <c r="A111" s="133"/>
    </row>
    <row r="112" spans="1:1" ht="15.75" x14ac:dyDescent="0.25">
      <c r="A112" s="133"/>
    </row>
    <row r="113" spans="1:1" ht="15.75" x14ac:dyDescent="0.25">
      <c r="A113" s="133"/>
    </row>
    <row r="114" spans="1:1" ht="15.75" x14ac:dyDescent="0.25">
      <c r="A114" s="133"/>
    </row>
    <row r="115" spans="1:1" ht="15.75" x14ac:dyDescent="0.25">
      <c r="A115" s="133"/>
    </row>
    <row r="116" spans="1:1" ht="15.75" x14ac:dyDescent="0.25">
      <c r="A116" s="133"/>
    </row>
    <row r="117" spans="1:1" ht="15.75" x14ac:dyDescent="0.25">
      <c r="A117" s="133"/>
    </row>
    <row r="118" spans="1:1" ht="15.75" x14ac:dyDescent="0.25">
      <c r="A118" s="133"/>
    </row>
    <row r="119" spans="1:1" ht="15.75" x14ac:dyDescent="0.25">
      <c r="A119" s="133"/>
    </row>
    <row r="120" spans="1:1" ht="15.75" x14ac:dyDescent="0.25">
      <c r="A120" s="133"/>
    </row>
    <row r="121" spans="1:1" ht="15.75" x14ac:dyDescent="0.25">
      <c r="A121" s="133"/>
    </row>
    <row r="122" spans="1:1" ht="15.75" x14ac:dyDescent="0.25">
      <c r="A122" s="133"/>
    </row>
    <row r="123" spans="1:1" ht="15.75" x14ac:dyDescent="0.25">
      <c r="A123" s="133"/>
    </row>
    <row r="124" spans="1:1" ht="15.75" x14ac:dyDescent="0.25">
      <c r="A124" s="133"/>
    </row>
    <row r="125" spans="1:1" ht="15.75" x14ac:dyDescent="0.25">
      <c r="A125" s="133"/>
    </row>
    <row r="126" spans="1:1" ht="15.75" x14ac:dyDescent="0.25">
      <c r="A126" s="133"/>
    </row>
    <row r="127" spans="1:1" ht="15.75" x14ac:dyDescent="0.25">
      <c r="A127" s="133"/>
    </row>
    <row r="128" spans="1:1" ht="15.75" x14ac:dyDescent="0.25">
      <c r="A128" s="133"/>
    </row>
    <row r="129" spans="1:1" ht="15.75" x14ac:dyDescent="0.25">
      <c r="A129" s="133"/>
    </row>
    <row r="130" spans="1:1" ht="15.75" x14ac:dyDescent="0.25">
      <c r="A130" s="133"/>
    </row>
    <row r="131" spans="1:1" ht="15.75" x14ac:dyDescent="0.25">
      <c r="A131" s="133"/>
    </row>
    <row r="132" spans="1:1" ht="15.75" x14ac:dyDescent="0.25">
      <c r="A132" s="133"/>
    </row>
    <row r="133" spans="1:1" ht="15.75" x14ac:dyDescent="0.25">
      <c r="A133" s="133"/>
    </row>
    <row r="134" spans="1:1" ht="15.75" x14ac:dyDescent="0.25">
      <c r="A134" s="133"/>
    </row>
    <row r="135" spans="1:1" ht="15.75" x14ac:dyDescent="0.25">
      <c r="A135" s="133"/>
    </row>
    <row r="136" spans="1:1" ht="15.75" x14ac:dyDescent="0.25">
      <c r="A136" s="133"/>
    </row>
    <row r="137" spans="1:1" ht="15.75" x14ac:dyDescent="0.25">
      <c r="A137" s="133"/>
    </row>
    <row r="138" spans="1:1" ht="15.75" x14ac:dyDescent="0.25">
      <c r="A138" s="133"/>
    </row>
    <row r="139" spans="1:1" ht="15.75" x14ac:dyDescent="0.25">
      <c r="A139" s="133"/>
    </row>
  </sheetData>
  <dataConsolidate/>
  <mergeCells count="2">
    <mergeCell ref="A5:H5"/>
    <mergeCell ref="A6:H6"/>
  </mergeCells>
  <printOptions horizontalCentered="1"/>
  <pageMargins left="0.59055118110236227" right="0.59055118110236227" top="0.35433070866141736" bottom="0.35433070866141736" header="0.31496062992125984" footer="0.31496062992125984"/>
  <pageSetup orientation="portrait" r:id="rId1"/>
  <drawing r:id="rId2"/>
  <legacyDrawingHF r:id="rId3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topLeftCell="A12" zoomScaleNormal="100" zoomScaleSheetLayoutView="100" workbookViewId="0">
      <selection activeCell="E12" sqref="E1:H1048576"/>
    </sheetView>
  </sheetViews>
  <sheetFormatPr baseColWidth="10" defaultRowHeight="14.25" x14ac:dyDescent="0.2"/>
  <cols>
    <col min="1" max="1" width="22.140625" style="126" customWidth="1"/>
    <col min="2" max="4" width="20.7109375" style="126" customWidth="1"/>
    <col min="5" max="6" width="11.42578125" style="180"/>
    <col min="7" max="7" width="11.42578125" style="181"/>
    <col min="8" max="235" width="11.42578125" style="126"/>
    <col min="236" max="236" width="7.5703125" style="126" customWidth="1"/>
    <col min="237" max="237" width="13.28515625" style="126" customWidth="1"/>
    <col min="238" max="238" width="8.85546875" style="126" customWidth="1"/>
    <col min="239" max="243" width="7.140625" style="126" customWidth="1"/>
    <col min="244" max="244" width="8.7109375" style="126" customWidth="1"/>
    <col min="245" max="491" width="11.42578125" style="126"/>
    <col min="492" max="492" width="7.5703125" style="126" customWidth="1"/>
    <col min="493" max="493" width="13.28515625" style="126" customWidth="1"/>
    <col min="494" max="494" width="8.85546875" style="126" customWidth="1"/>
    <col min="495" max="499" width="7.140625" style="126" customWidth="1"/>
    <col min="500" max="500" width="8.7109375" style="126" customWidth="1"/>
    <col min="501" max="747" width="11.42578125" style="126"/>
    <col min="748" max="748" width="7.5703125" style="126" customWidth="1"/>
    <col min="749" max="749" width="13.28515625" style="126" customWidth="1"/>
    <col min="750" max="750" width="8.85546875" style="126" customWidth="1"/>
    <col min="751" max="755" width="7.140625" style="126" customWidth="1"/>
    <col min="756" max="756" width="8.7109375" style="126" customWidth="1"/>
    <col min="757" max="1003" width="11.42578125" style="126"/>
    <col min="1004" max="1004" width="7.5703125" style="126" customWidth="1"/>
    <col min="1005" max="1005" width="13.28515625" style="126" customWidth="1"/>
    <col min="1006" max="1006" width="8.85546875" style="126" customWidth="1"/>
    <col min="1007" max="1011" width="7.140625" style="126" customWidth="1"/>
    <col min="1012" max="1012" width="8.7109375" style="126" customWidth="1"/>
    <col min="1013" max="1259" width="11.42578125" style="126"/>
    <col min="1260" max="1260" width="7.5703125" style="126" customWidth="1"/>
    <col min="1261" max="1261" width="13.28515625" style="126" customWidth="1"/>
    <col min="1262" max="1262" width="8.85546875" style="126" customWidth="1"/>
    <col min="1263" max="1267" width="7.140625" style="126" customWidth="1"/>
    <col min="1268" max="1268" width="8.7109375" style="126" customWidth="1"/>
    <col min="1269" max="1515" width="11.42578125" style="126"/>
    <col min="1516" max="1516" width="7.5703125" style="126" customWidth="1"/>
    <col min="1517" max="1517" width="13.28515625" style="126" customWidth="1"/>
    <col min="1518" max="1518" width="8.85546875" style="126" customWidth="1"/>
    <col min="1519" max="1523" width="7.140625" style="126" customWidth="1"/>
    <col min="1524" max="1524" width="8.7109375" style="126" customWidth="1"/>
    <col min="1525" max="1771" width="11.42578125" style="126"/>
    <col min="1772" max="1772" width="7.5703125" style="126" customWidth="1"/>
    <col min="1773" max="1773" width="13.28515625" style="126" customWidth="1"/>
    <col min="1774" max="1774" width="8.85546875" style="126" customWidth="1"/>
    <col min="1775" max="1779" width="7.140625" style="126" customWidth="1"/>
    <col min="1780" max="1780" width="8.7109375" style="126" customWidth="1"/>
    <col min="1781" max="2027" width="11.42578125" style="126"/>
    <col min="2028" max="2028" width="7.5703125" style="126" customWidth="1"/>
    <col min="2029" max="2029" width="13.28515625" style="126" customWidth="1"/>
    <col min="2030" max="2030" width="8.85546875" style="126" customWidth="1"/>
    <col min="2031" max="2035" width="7.140625" style="126" customWidth="1"/>
    <col min="2036" max="2036" width="8.7109375" style="126" customWidth="1"/>
    <col min="2037" max="2283" width="11.42578125" style="126"/>
    <col min="2284" max="2284" width="7.5703125" style="126" customWidth="1"/>
    <col min="2285" max="2285" width="13.28515625" style="126" customWidth="1"/>
    <col min="2286" max="2286" width="8.85546875" style="126" customWidth="1"/>
    <col min="2287" max="2291" width="7.140625" style="126" customWidth="1"/>
    <col min="2292" max="2292" width="8.7109375" style="126" customWidth="1"/>
    <col min="2293" max="2539" width="11.42578125" style="126"/>
    <col min="2540" max="2540" width="7.5703125" style="126" customWidth="1"/>
    <col min="2541" max="2541" width="13.28515625" style="126" customWidth="1"/>
    <col min="2542" max="2542" width="8.85546875" style="126" customWidth="1"/>
    <col min="2543" max="2547" width="7.140625" style="126" customWidth="1"/>
    <col min="2548" max="2548" width="8.7109375" style="126" customWidth="1"/>
    <col min="2549" max="2795" width="11.42578125" style="126"/>
    <col min="2796" max="2796" width="7.5703125" style="126" customWidth="1"/>
    <col min="2797" max="2797" width="13.28515625" style="126" customWidth="1"/>
    <col min="2798" max="2798" width="8.85546875" style="126" customWidth="1"/>
    <col min="2799" max="2803" width="7.140625" style="126" customWidth="1"/>
    <col min="2804" max="2804" width="8.7109375" style="126" customWidth="1"/>
    <col min="2805" max="3051" width="11.42578125" style="126"/>
    <col min="3052" max="3052" width="7.5703125" style="126" customWidth="1"/>
    <col min="3053" max="3053" width="13.28515625" style="126" customWidth="1"/>
    <col min="3054" max="3054" width="8.85546875" style="126" customWidth="1"/>
    <col min="3055" max="3059" width="7.140625" style="126" customWidth="1"/>
    <col min="3060" max="3060" width="8.7109375" style="126" customWidth="1"/>
    <col min="3061" max="3307" width="11.42578125" style="126"/>
    <col min="3308" max="3308" width="7.5703125" style="126" customWidth="1"/>
    <col min="3309" max="3309" width="13.28515625" style="126" customWidth="1"/>
    <col min="3310" max="3310" width="8.85546875" style="126" customWidth="1"/>
    <col min="3311" max="3315" width="7.140625" style="126" customWidth="1"/>
    <col min="3316" max="3316" width="8.7109375" style="126" customWidth="1"/>
    <col min="3317" max="3563" width="11.42578125" style="126"/>
    <col min="3564" max="3564" width="7.5703125" style="126" customWidth="1"/>
    <col min="3565" max="3565" width="13.28515625" style="126" customWidth="1"/>
    <col min="3566" max="3566" width="8.85546875" style="126" customWidth="1"/>
    <col min="3567" max="3571" width="7.140625" style="126" customWidth="1"/>
    <col min="3572" max="3572" width="8.7109375" style="126" customWidth="1"/>
    <col min="3573" max="3819" width="11.42578125" style="126"/>
    <col min="3820" max="3820" width="7.5703125" style="126" customWidth="1"/>
    <col min="3821" max="3821" width="13.28515625" style="126" customWidth="1"/>
    <col min="3822" max="3822" width="8.85546875" style="126" customWidth="1"/>
    <col min="3823" max="3827" width="7.140625" style="126" customWidth="1"/>
    <col min="3828" max="3828" width="8.7109375" style="126" customWidth="1"/>
    <col min="3829" max="4075" width="11.42578125" style="126"/>
    <col min="4076" max="4076" width="7.5703125" style="126" customWidth="1"/>
    <col min="4077" max="4077" width="13.28515625" style="126" customWidth="1"/>
    <col min="4078" max="4078" width="8.85546875" style="126" customWidth="1"/>
    <col min="4079" max="4083" width="7.140625" style="126" customWidth="1"/>
    <col min="4084" max="4084" width="8.7109375" style="126" customWidth="1"/>
    <col min="4085" max="4331" width="11.42578125" style="126"/>
    <col min="4332" max="4332" width="7.5703125" style="126" customWidth="1"/>
    <col min="4333" max="4333" width="13.28515625" style="126" customWidth="1"/>
    <col min="4334" max="4334" width="8.85546875" style="126" customWidth="1"/>
    <col min="4335" max="4339" width="7.140625" style="126" customWidth="1"/>
    <col min="4340" max="4340" width="8.7109375" style="126" customWidth="1"/>
    <col min="4341" max="4587" width="11.42578125" style="126"/>
    <col min="4588" max="4588" width="7.5703125" style="126" customWidth="1"/>
    <col min="4589" max="4589" width="13.28515625" style="126" customWidth="1"/>
    <col min="4590" max="4590" width="8.85546875" style="126" customWidth="1"/>
    <col min="4591" max="4595" width="7.140625" style="126" customWidth="1"/>
    <col min="4596" max="4596" width="8.7109375" style="126" customWidth="1"/>
    <col min="4597" max="4843" width="11.42578125" style="126"/>
    <col min="4844" max="4844" width="7.5703125" style="126" customWidth="1"/>
    <col min="4845" max="4845" width="13.28515625" style="126" customWidth="1"/>
    <col min="4846" max="4846" width="8.85546875" style="126" customWidth="1"/>
    <col min="4847" max="4851" width="7.140625" style="126" customWidth="1"/>
    <col min="4852" max="4852" width="8.7109375" style="126" customWidth="1"/>
    <col min="4853" max="5099" width="11.42578125" style="126"/>
    <col min="5100" max="5100" width="7.5703125" style="126" customWidth="1"/>
    <col min="5101" max="5101" width="13.28515625" style="126" customWidth="1"/>
    <col min="5102" max="5102" width="8.85546875" style="126" customWidth="1"/>
    <col min="5103" max="5107" width="7.140625" style="126" customWidth="1"/>
    <col min="5108" max="5108" width="8.7109375" style="126" customWidth="1"/>
    <col min="5109" max="5355" width="11.42578125" style="126"/>
    <col min="5356" max="5356" width="7.5703125" style="126" customWidth="1"/>
    <col min="5357" max="5357" width="13.28515625" style="126" customWidth="1"/>
    <col min="5358" max="5358" width="8.85546875" style="126" customWidth="1"/>
    <col min="5359" max="5363" width="7.140625" style="126" customWidth="1"/>
    <col min="5364" max="5364" width="8.7109375" style="126" customWidth="1"/>
    <col min="5365" max="5611" width="11.42578125" style="126"/>
    <col min="5612" max="5612" width="7.5703125" style="126" customWidth="1"/>
    <col min="5613" max="5613" width="13.28515625" style="126" customWidth="1"/>
    <col min="5614" max="5614" width="8.85546875" style="126" customWidth="1"/>
    <col min="5615" max="5619" width="7.140625" style="126" customWidth="1"/>
    <col min="5620" max="5620" width="8.7109375" style="126" customWidth="1"/>
    <col min="5621" max="5867" width="11.42578125" style="126"/>
    <col min="5868" max="5868" width="7.5703125" style="126" customWidth="1"/>
    <col min="5869" max="5869" width="13.28515625" style="126" customWidth="1"/>
    <col min="5870" max="5870" width="8.85546875" style="126" customWidth="1"/>
    <col min="5871" max="5875" width="7.140625" style="126" customWidth="1"/>
    <col min="5876" max="5876" width="8.7109375" style="126" customWidth="1"/>
    <col min="5877" max="6123" width="11.42578125" style="126"/>
    <col min="6124" max="6124" width="7.5703125" style="126" customWidth="1"/>
    <col min="6125" max="6125" width="13.28515625" style="126" customWidth="1"/>
    <col min="6126" max="6126" width="8.85546875" style="126" customWidth="1"/>
    <col min="6127" max="6131" width="7.140625" style="126" customWidth="1"/>
    <col min="6132" max="6132" width="8.7109375" style="126" customWidth="1"/>
    <col min="6133" max="6379" width="11.42578125" style="126"/>
    <col min="6380" max="6380" width="7.5703125" style="126" customWidth="1"/>
    <col min="6381" max="6381" width="13.28515625" style="126" customWidth="1"/>
    <col min="6382" max="6382" width="8.85546875" style="126" customWidth="1"/>
    <col min="6383" max="6387" width="7.140625" style="126" customWidth="1"/>
    <col min="6388" max="6388" width="8.7109375" style="126" customWidth="1"/>
    <col min="6389" max="6635" width="11.42578125" style="126"/>
    <col min="6636" max="6636" width="7.5703125" style="126" customWidth="1"/>
    <col min="6637" max="6637" width="13.28515625" style="126" customWidth="1"/>
    <col min="6638" max="6638" width="8.85546875" style="126" customWidth="1"/>
    <col min="6639" max="6643" width="7.140625" style="126" customWidth="1"/>
    <col min="6644" max="6644" width="8.7109375" style="126" customWidth="1"/>
    <col min="6645" max="6891" width="11.42578125" style="126"/>
    <col min="6892" max="6892" width="7.5703125" style="126" customWidth="1"/>
    <col min="6893" max="6893" width="13.28515625" style="126" customWidth="1"/>
    <col min="6894" max="6894" width="8.85546875" style="126" customWidth="1"/>
    <col min="6895" max="6899" width="7.140625" style="126" customWidth="1"/>
    <col min="6900" max="6900" width="8.7109375" style="126" customWidth="1"/>
    <col min="6901" max="7147" width="11.42578125" style="126"/>
    <col min="7148" max="7148" width="7.5703125" style="126" customWidth="1"/>
    <col min="7149" max="7149" width="13.28515625" style="126" customWidth="1"/>
    <col min="7150" max="7150" width="8.85546875" style="126" customWidth="1"/>
    <col min="7151" max="7155" width="7.140625" style="126" customWidth="1"/>
    <col min="7156" max="7156" width="8.7109375" style="126" customWidth="1"/>
    <col min="7157" max="7403" width="11.42578125" style="126"/>
    <col min="7404" max="7404" width="7.5703125" style="126" customWidth="1"/>
    <col min="7405" max="7405" width="13.28515625" style="126" customWidth="1"/>
    <col min="7406" max="7406" width="8.85546875" style="126" customWidth="1"/>
    <col min="7407" max="7411" width="7.140625" style="126" customWidth="1"/>
    <col min="7412" max="7412" width="8.7109375" style="126" customWidth="1"/>
    <col min="7413" max="7659" width="11.42578125" style="126"/>
    <col min="7660" max="7660" width="7.5703125" style="126" customWidth="1"/>
    <col min="7661" max="7661" width="13.28515625" style="126" customWidth="1"/>
    <col min="7662" max="7662" width="8.85546875" style="126" customWidth="1"/>
    <col min="7663" max="7667" width="7.140625" style="126" customWidth="1"/>
    <col min="7668" max="7668" width="8.7109375" style="126" customWidth="1"/>
    <col min="7669" max="7915" width="11.42578125" style="126"/>
    <col min="7916" max="7916" width="7.5703125" style="126" customWidth="1"/>
    <col min="7917" max="7917" width="13.28515625" style="126" customWidth="1"/>
    <col min="7918" max="7918" width="8.85546875" style="126" customWidth="1"/>
    <col min="7919" max="7923" width="7.140625" style="126" customWidth="1"/>
    <col min="7924" max="7924" width="8.7109375" style="126" customWidth="1"/>
    <col min="7925" max="8171" width="11.42578125" style="126"/>
    <col min="8172" max="8172" width="7.5703125" style="126" customWidth="1"/>
    <col min="8173" max="8173" width="13.28515625" style="126" customWidth="1"/>
    <col min="8174" max="8174" width="8.85546875" style="126" customWidth="1"/>
    <col min="8175" max="8179" width="7.140625" style="126" customWidth="1"/>
    <col min="8180" max="8180" width="8.7109375" style="126" customWidth="1"/>
    <col min="8181" max="8427" width="11.42578125" style="126"/>
    <col min="8428" max="8428" width="7.5703125" style="126" customWidth="1"/>
    <col min="8429" max="8429" width="13.28515625" style="126" customWidth="1"/>
    <col min="8430" max="8430" width="8.85546875" style="126" customWidth="1"/>
    <col min="8431" max="8435" width="7.140625" style="126" customWidth="1"/>
    <col min="8436" max="8436" width="8.7109375" style="126" customWidth="1"/>
    <col min="8437" max="8683" width="11.42578125" style="126"/>
    <col min="8684" max="8684" width="7.5703125" style="126" customWidth="1"/>
    <col min="8685" max="8685" width="13.28515625" style="126" customWidth="1"/>
    <col min="8686" max="8686" width="8.85546875" style="126" customWidth="1"/>
    <col min="8687" max="8691" width="7.140625" style="126" customWidth="1"/>
    <col min="8692" max="8692" width="8.7109375" style="126" customWidth="1"/>
    <col min="8693" max="8939" width="11.42578125" style="126"/>
    <col min="8940" max="8940" width="7.5703125" style="126" customWidth="1"/>
    <col min="8941" max="8941" width="13.28515625" style="126" customWidth="1"/>
    <col min="8942" max="8942" width="8.85546875" style="126" customWidth="1"/>
    <col min="8943" max="8947" width="7.140625" style="126" customWidth="1"/>
    <col min="8948" max="8948" width="8.7109375" style="126" customWidth="1"/>
    <col min="8949" max="9195" width="11.42578125" style="126"/>
    <col min="9196" max="9196" width="7.5703125" style="126" customWidth="1"/>
    <col min="9197" max="9197" width="13.28515625" style="126" customWidth="1"/>
    <col min="9198" max="9198" width="8.85546875" style="126" customWidth="1"/>
    <col min="9199" max="9203" width="7.140625" style="126" customWidth="1"/>
    <col min="9204" max="9204" width="8.7109375" style="126" customWidth="1"/>
    <col min="9205" max="9451" width="11.42578125" style="126"/>
    <col min="9452" max="9452" width="7.5703125" style="126" customWidth="1"/>
    <col min="9453" max="9453" width="13.28515625" style="126" customWidth="1"/>
    <col min="9454" max="9454" width="8.85546875" style="126" customWidth="1"/>
    <col min="9455" max="9459" width="7.140625" style="126" customWidth="1"/>
    <col min="9460" max="9460" width="8.7109375" style="126" customWidth="1"/>
    <col min="9461" max="9707" width="11.42578125" style="126"/>
    <col min="9708" max="9708" width="7.5703125" style="126" customWidth="1"/>
    <col min="9709" max="9709" width="13.28515625" style="126" customWidth="1"/>
    <col min="9710" max="9710" width="8.85546875" style="126" customWidth="1"/>
    <col min="9711" max="9715" width="7.140625" style="126" customWidth="1"/>
    <col min="9716" max="9716" width="8.7109375" style="126" customWidth="1"/>
    <col min="9717" max="9963" width="11.42578125" style="126"/>
    <col min="9964" max="9964" width="7.5703125" style="126" customWidth="1"/>
    <col min="9965" max="9965" width="13.28515625" style="126" customWidth="1"/>
    <col min="9966" max="9966" width="8.85546875" style="126" customWidth="1"/>
    <col min="9967" max="9971" width="7.140625" style="126" customWidth="1"/>
    <col min="9972" max="9972" width="8.7109375" style="126" customWidth="1"/>
    <col min="9973" max="10219" width="11.42578125" style="126"/>
    <col min="10220" max="10220" width="7.5703125" style="126" customWidth="1"/>
    <col min="10221" max="10221" width="13.28515625" style="126" customWidth="1"/>
    <col min="10222" max="10222" width="8.85546875" style="126" customWidth="1"/>
    <col min="10223" max="10227" width="7.140625" style="126" customWidth="1"/>
    <col min="10228" max="10228" width="8.7109375" style="126" customWidth="1"/>
    <col min="10229" max="10475" width="11.42578125" style="126"/>
    <col min="10476" max="10476" width="7.5703125" style="126" customWidth="1"/>
    <col min="10477" max="10477" width="13.28515625" style="126" customWidth="1"/>
    <col min="10478" max="10478" width="8.85546875" style="126" customWidth="1"/>
    <col min="10479" max="10483" width="7.140625" style="126" customWidth="1"/>
    <col min="10484" max="10484" width="8.7109375" style="126" customWidth="1"/>
    <col min="10485" max="10731" width="11.42578125" style="126"/>
    <col min="10732" max="10732" width="7.5703125" style="126" customWidth="1"/>
    <col min="10733" max="10733" width="13.28515625" style="126" customWidth="1"/>
    <col min="10734" max="10734" width="8.85546875" style="126" customWidth="1"/>
    <col min="10735" max="10739" width="7.140625" style="126" customWidth="1"/>
    <col min="10740" max="10740" width="8.7109375" style="126" customWidth="1"/>
    <col min="10741" max="10987" width="11.42578125" style="126"/>
    <col min="10988" max="10988" width="7.5703125" style="126" customWidth="1"/>
    <col min="10989" max="10989" width="13.28515625" style="126" customWidth="1"/>
    <col min="10990" max="10990" width="8.85546875" style="126" customWidth="1"/>
    <col min="10991" max="10995" width="7.140625" style="126" customWidth="1"/>
    <col min="10996" max="10996" width="8.7109375" style="126" customWidth="1"/>
    <col min="10997" max="11243" width="11.42578125" style="126"/>
    <col min="11244" max="11244" width="7.5703125" style="126" customWidth="1"/>
    <col min="11245" max="11245" width="13.28515625" style="126" customWidth="1"/>
    <col min="11246" max="11246" width="8.85546875" style="126" customWidth="1"/>
    <col min="11247" max="11251" width="7.140625" style="126" customWidth="1"/>
    <col min="11252" max="11252" width="8.7109375" style="126" customWidth="1"/>
    <col min="11253" max="11499" width="11.42578125" style="126"/>
    <col min="11500" max="11500" width="7.5703125" style="126" customWidth="1"/>
    <col min="11501" max="11501" width="13.28515625" style="126" customWidth="1"/>
    <col min="11502" max="11502" width="8.85546875" style="126" customWidth="1"/>
    <col min="11503" max="11507" width="7.140625" style="126" customWidth="1"/>
    <col min="11508" max="11508" width="8.7109375" style="126" customWidth="1"/>
    <col min="11509" max="11755" width="11.42578125" style="126"/>
    <col min="11756" max="11756" width="7.5703125" style="126" customWidth="1"/>
    <col min="11757" max="11757" width="13.28515625" style="126" customWidth="1"/>
    <col min="11758" max="11758" width="8.85546875" style="126" customWidth="1"/>
    <col min="11759" max="11763" width="7.140625" style="126" customWidth="1"/>
    <col min="11764" max="11764" width="8.7109375" style="126" customWidth="1"/>
    <col min="11765" max="12011" width="11.42578125" style="126"/>
    <col min="12012" max="12012" width="7.5703125" style="126" customWidth="1"/>
    <col min="12013" max="12013" width="13.28515625" style="126" customWidth="1"/>
    <col min="12014" max="12014" width="8.85546875" style="126" customWidth="1"/>
    <col min="12015" max="12019" width="7.140625" style="126" customWidth="1"/>
    <col min="12020" max="12020" width="8.7109375" style="126" customWidth="1"/>
    <col min="12021" max="12267" width="11.42578125" style="126"/>
    <col min="12268" max="12268" width="7.5703125" style="126" customWidth="1"/>
    <col min="12269" max="12269" width="13.28515625" style="126" customWidth="1"/>
    <col min="12270" max="12270" width="8.85546875" style="126" customWidth="1"/>
    <col min="12271" max="12275" width="7.140625" style="126" customWidth="1"/>
    <col min="12276" max="12276" width="8.7109375" style="126" customWidth="1"/>
    <col min="12277" max="12523" width="11.42578125" style="126"/>
    <col min="12524" max="12524" width="7.5703125" style="126" customWidth="1"/>
    <col min="12525" max="12525" width="13.28515625" style="126" customWidth="1"/>
    <col min="12526" max="12526" width="8.85546875" style="126" customWidth="1"/>
    <col min="12527" max="12531" width="7.140625" style="126" customWidth="1"/>
    <col min="12532" max="12532" width="8.7109375" style="126" customWidth="1"/>
    <col min="12533" max="12779" width="11.42578125" style="126"/>
    <col min="12780" max="12780" width="7.5703125" style="126" customWidth="1"/>
    <col min="12781" max="12781" width="13.28515625" style="126" customWidth="1"/>
    <col min="12782" max="12782" width="8.85546875" style="126" customWidth="1"/>
    <col min="12783" max="12787" width="7.140625" style="126" customWidth="1"/>
    <col min="12788" max="12788" width="8.7109375" style="126" customWidth="1"/>
    <col min="12789" max="13035" width="11.42578125" style="126"/>
    <col min="13036" max="13036" width="7.5703125" style="126" customWidth="1"/>
    <col min="13037" max="13037" width="13.28515625" style="126" customWidth="1"/>
    <col min="13038" max="13038" width="8.85546875" style="126" customWidth="1"/>
    <col min="13039" max="13043" width="7.140625" style="126" customWidth="1"/>
    <col min="13044" max="13044" width="8.7109375" style="126" customWidth="1"/>
    <col min="13045" max="13291" width="11.42578125" style="126"/>
    <col min="13292" max="13292" width="7.5703125" style="126" customWidth="1"/>
    <col min="13293" max="13293" width="13.28515625" style="126" customWidth="1"/>
    <col min="13294" max="13294" width="8.85546875" style="126" customWidth="1"/>
    <col min="13295" max="13299" width="7.140625" style="126" customWidth="1"/>
    <col min="13300" max="13300" width="8.7109375" style="126" customWidth="1"/>
    <col min="13301" max="13547" width="11.42578125" style="126"/>
    <col min="13548" max="13548" width="7.5703125" style="126" customWidth="1"/>
    <col min="13549" max="13549" width="13.28515625" style="126" customWidth="1"/>
    <col min="13550" max="13550" width="8.85546875" style="126" customWidth="1"/>
    <col min="13551" max="13555" width="7.140625" style="126" customWidth="1"/>
    <col min="13556" max="13556" width="8.7109375" style="126" customWidth="1"/>
    <col min="13557" max="13803" width="11.42578125" style="126"/>
    <col min="13804" max="13804" width="7.5703125" style="126" customWidth="1"/>
    <col min="13805" max="13805" width="13.28515625" style="126" customWidth="1"/>
    <col min="13806" max="13806" width="8.85546875" style="126" customWidth="1"/>
    <col min="13807" max="13811" width="7.140625" style="126" customWidth="1"/>
    <col min="13812" max="13812" width="8.7109375" style="126" customWidth="1"/>
    <col min="13813" max="14059" width="11.42578125" style="126"/>
    <col min="14060" max="14060" width="7.5703125" style="126" customWidth="1"/>
    <col min="14061" max="14061" width="13.28515625" style="126" customWidth="1"/>
    <col min="14062" max="14062" width="8.85546875" style="126" customWidth="1"/>
    <col min="14063" max="14067" width="7.140625" style="126" customWidth="1"/>
    <col min="14068" max="14068" width="8.7109375" style="126" customWidth="1"/>
    <col min="14069" max="14315" width="11.42578125" style="126"/>
    <col min="14316" max="14316" width="7.5703125" style="126" customWidth="1"/>
    <col min="14317" max="14317" width="13.28515625" style="126" customWidth="1"/>
    <col min="14318" max="14318" width="8.85546875" style="126" customWidth="1"/>
    <col min="14319" max="14323" width="7.140625" style="126" customWidth="1"/>
    <col min="14324" max="14324" width="8.7109375" style="126" customWidth="1"/>
    <col min="14325" max="14571" width="11.42578125" style="126"/>
    <col min="14572" max="14572" width="7.5703125" style="126" customWidth="1"/>
    <col min="14573" max="14573" width="13.28515625" style="126" customWidth="1"/>
    <col min="14574" max="14574" width="8.85546875" style="126" customWidth="1"/>
    <col min="14575" max="14579" width="7.140625" style="126" customWidth="1"/>
    <col min="14580" max="14580" width="8.7109375" style="126" customWidth="1"/>
    <col min="14581" max="14827" width="11.42578125" style="126"/>
    <col min="14828" max="14828" width="7.5703125" style="126" customWidth="1"/>
    <col min="14829" max="14829" width="13.28515625" style="126" customWidth="1"/>
    <col min="14830" max="14830" width="8.85546875" style="126" customWidth="1"/>
    <col min="14831" max="14835" width="7.140625" style="126" customWidth="1"/>
    <col min="14836" max="14836" width="8.7109375" style="126" customWidth="1"/>
    <col min="14837" max="15083" width="11.42578125" style="126"/>
    <col min="15084" max="15084" width="7.5703125" style="126" customWidth="1"/>
    <col min="15085" max="15085" width="13.28515625" style="126" customWidth="1"/>
    <col min="15086" max="15086" width="8.85546875" style="126" customWidth="1"/>
    <col min="15087" max="15091" width="7.140625" style="126" customWidth="1"/>
    <col min="15092" max="15092" width="8.7109375" style="126" customWidth="1"/>
    <col min="15093" max="15339" width="11.42578125" style="126"/>
    <col min="15340" max="15340" width="7.5703125" style="126" customWidth="1"/>
    <col min="15341" max="15341" width="13.28515625" style="126" customWidth="1"/>
    <col min="15342" max="15342" width="8.85546875" style="126" customWidth="1"/>
    <col min="15343" max="15347" width="7.140625" style="126" customWidth="1"/>
    <col min="15348" max="15348" width="8.7109375" style="126" customWidth="1"/>
    <col min="15349" max="15595" width="11.42578125" style="126"/>
    <col min="15596" max="15596" width="7.5703125" style="126" customWidth="1"/>
    <col min="15597" max="15597" width="13.28515625" style="126" customWidth="1"/>
    <col min="15598" max="15598" width="8.85546875" style="126" customWidth="1"/>
    <col min="15599" max="15603" width="7.140625" style="126" customWidth="1"/>
    <col min="15604" max="15604" width="8.7109375" style="126" customWidth="1"/>
    <col min="15605" max="15851" width="11.42578125" style="126"/>
    <col min="15852" max="15852" width="7.5703125" style="126" customWidth="1"/>
    <col min="15853" max="15853" width="13.28515625" style="126" customWidth="1"/>
    <col min="15854" max="15854" width="8.85546875" style="126" customWidth="1"/>
    <col min="15855" max="15859" width="7.140625" style="126" customWidth="1"/>
    <col min="15860" max="15860" width="8.7109375" style="126" customWidth="1"/>
    <col min="15861" max="16107" width="11.42578125" style="126"/>
    <col min="16108" max="16108" width="7.5703125" style="126" customWidth="1"/>
    <col min="16109" max="16109" width="13.28515625" style="126" customWidth="1"/>
    <col min="16110" max="16110" width="8.85546875" style="126" customWidth="1"/>
    <col min="16111" max="16115" width="7.140625" style="126" customWidth="1"/>
    <col min="16116" max="16116" width="8.7109375" style="126" customWidth="1"/>
    <col min="16117" max="16384" width="11.42578125" style="126"/>
  </cols>
  <sheetData>
    <row r="1" spans="1:6" ht="15" customHeight="1" x14ac:dyDescent="0.2"/>
    <row r="2" spans="1:6" ht="15" customHeight="1" x14ac:dyDescent="0.2"/>
    <row r="3" spans="1:6" ht="15" customHeight="1" x14ac:dyDescent="0.2"/>
    <row r="4" spans="1:6" ht="6.95" customHeight="1" x14ac:dyDescent="0.2">
      <c r="A4" s="187"/>
      <c r="B4" s="187"/>
      <c r="C4" s="187"/>
      <c r="D4" s="187"/>
    </row>
    <row r="5" spans="1:6" ht="15" customHeight="1" x14ac:dyDescent="0.2">
      <c r="A5" s="263" t="s">
        <v>75</v>
      </c>
      <c r="B5" s="264"/>
      <c r="C5" s="264"/>
      <c r="D5" s="265"/>
      <c r="E5" s="182"/>
    </row>
    <row r="6" spans="1:6" s="181" customFormat="1" ht="15" customHeight="1" x14ac:dyDescent="0.2">
      <c r="A6" s="266" t="s">
        <v>41</v>
      </c>
      <c r="B6" s="267"/>
      <c r="C6" s="267"/>
      <c r="D6" s="268"/>
      <c r="E6" s="182"/>
      <c r="F6" s="180"/>
    </row>
    <row r="7" spans="1:6" s="181" customFormat="1" ht="6.95" customHeight="1" x14ac:dyDescent="0.2">
      <c r="A7" s="188"/>
      <c r="B7" s="188"/>
      <c r="C7" s="188"/>
      <c r="D7" s="188"/>
      <c r="E7" s="182"/>
      <c r="F7" s="180"/>
    </row>
    <row r="8" spans="1:6" s="181" customFormat="1" ht="24.95" customHeight="1" x14ac:dyDescent="0.2">
      <c r="A8" s="189" t="s">
        <v>116</v>
      </c>
      <c r="B8" s="189" t="s">
        <v>119</v>
      </c>
      <c r="C8" s="188"/>
      <c r="D8" s="188"/>
      <c r="E8" s="182"/>
      <c r="F8" s="180"/>
    </row>
    <row r="9" spans="1:6" s="181" customFormat="1" ht="24.95" customHeight="1" x14ac:dyDescent="0.2">
      <c r="A9" s="203">
        <v>2017</v>
      </c>
      <c r="B9" s="149">
        <v>10459</v>
      </c>
      <c r="C9" s="188"/>
      <c r="D9" s="188"/>
      <c r="E9" s="182"/>
      <c r="F9" s="180"/>
    </row>
    <row r="10" spans="1:6" s="181" customFormat="1" ht="24.95" customHeight="1" x14ac:dyDescent="0.2">
      <c r="A10" s="203">
        <v>2018</v>
      </c>
      <c r="B10" s="143">
        <v>7534</v>
      </c>
      <c r="C10" s="188"/>
      <c r="D10" s="188"/>
      <c r="E10" s="182"/>
      <c r="F10" s="180"/>
    </row>
    <row r="11" spans="1:6" s="181" customFormat="1" ht="24.95" customHeight="1" x14ac:dyDescent="0.2">
      <c r="A11" s="191" t="s">
        <v>62</v>
      </c>
      <c r="B11" s="212">
        <f>B10/B9-1</f>
        <v>-0.27966344774835072</v>
      </c>
      <c r="C11" s="188"/>
      <c r="D11" s="188"/>
      <c r="E11" s="182"/>
      <c r="F11" s="180"/>
    </row>
    <row r="12" spans="1:6" ht="6.95" customHeight="1" x14ac:dyDescent="0.2">
      <c r="E12" s="182"/>
    </row>
    <row r="13" spans="1:6" ht="29.1" customHeight="1" x14ac:dyDescent="0.2">
      <c r="A13" s="184" t="s">
        <v>122</v>
      </c>
      <c r="B13" s="185" t="s">
        <v>117</v>
      </c>
      <c r="C13" s="185" t="s">
        <v>123</v>
      </c>
      <c r="D13" s="189" t="s">
        <v>120</v>
      </c>
      <c r="E13" s="183"/>
    </row>
    <row r="14" spans="1:6" ht="14.1" customHeight="1" x14ac:dyDescent="0.2">
      <c r="A14" s="195" t="s">
        <v>81</v>
      </c>
      <c r="B14" s="143">
        <v>30</v>
      </c>
      <c r="C14" s="149">
        <v>42</v>
      </c>
      <c r="D14" s="144">
        <f>IF(Tabla129[[#This Row],[2017]]=0,0,Tabla129[[#This Row],[2018]]/Tabla129[[#This Row],[2017]]-1)</f>
        <v>0.39999999999999991</v>
      </c>
      <c r="E14" s="183"/>
    </row>
    <row r="15" spans="1:6" ht="14.1" customHeight="1" x14ac:dyDescent="0.2">
      <c r="A15" s="195" t="s">
        <v>82</v>
      </c>
      <c r="B15" s="143">
        <v>5</v>
      </c>
      <c r="C15" s="149">
        <v>0</v>
      </c>
      <c r="D15" s="144">
        <f>IF(Tabla129[[#This Row],[2017]]=0,0,Tabla129[[#This Row],[2018]]/Tabla129[[#This Row],[2017]]-1)</f>
        <v>-1</v>
      </c>
      <c r="E15" s="183"/>
    </row>
    <row r="16" spans="1:6" ht="14.1" customHeight="1" x14ac:dyDescent="0.2">
      <c r="A16" s="195" t="s">
        <v>83</v>
      </c>
      <c r="B16" s="143">
        <v>0</v>
      </c>
      <c r="C16" s="149">
        <v>23</v>
      </c>
      <c r="D16" s="144">
        <f>IF(Tabla129[[#This Row],[2017]]=0,0,Tabla129[[#This Row],[2018]]/Tabla129[[#This Row],[2017]]-1)</f>
        <v>0</v>
      </c>
      <c r="E16" s="183"/>
    </row>
    <row r="17" spans="1:7" ht="14.1" customHeight="1" x14ac:dyDescent="0.2">
      <c r="A17" s="195" t="s">
        <v>84</v>
      </c>
      <c r="B17" s="143">
        <v>0</v>
      </c>
      <c r="C17" s="149">
        <v>17</v>
      </c>
      <c r="D17" s="144">
        <f>IF(Tabla129[[#This Row],[2017]]=0,0,Tabla129[[#This Row],[2018]]/Tabla129[[#This Row],[2017]]-1)</f>
        <v>0</v>
      </c>
      <c r="E17" s="183"/>
    </row>
    <row r="18" spans="1:7" s="180" customFormat="1" ht="14.1" customHeight="1" x14ac:dyDescent="0.2">
      <c r="A18" s="195" t="s">
        <v>85</v>
      </c>
      <c r="B18" s="143">
        <v>67</v>
      </c>
      <c r="C18" s="149">
        <v>23</v>
      </c>
      <c r="D18" s="144">
        <f>IF(Tabla129[[#This Row],[2017]]=0,0,Tabla129[[#This Row],[2018]]/Tabla129[[#This Row],[2017]]-1)</f>
        <v>-0.65671641791044777</v>
      </c>
      <c r="E18" s="183"/>
      <c r="G18" s="181"/>
    </row>
    <row r="19" spans="1:7" s="180" customFormat="1" ht="14.1" customHeight="1" x14ac:dyDescent="0.2">
      <c r="A19" s="195" t="s">
        <v>86</v>
      </c>
      <c r="B19" s="143">
        <v>23</v>
      </c>
      <c r="C19" s="149">
        <v>234</v>
      </c>
      <c r="D19" s="144">
        <f>IF(Tabla129[[#This Row],[2017]]=0,0,Tabla129[[#This Row],[2018]]/Tabla129[[#This Row],[2017]]-1)</f>
        <v>9.1739130434782616</v>
      </c>
      <c r="E19" s="183"/>
      <c r="G19" s="181"/>
    </row>
    <row r="20" spans="1:7" s="180" customFormat="1" ht="14.1" customHeight="1" x14ac:dyDescent="0.2">
      <c r="A20" s="195" t="s">
        <v>87</v>
      </c>
      <c r="B20" s="143">
        <v>28</v>
      </c>
      <c r="C20" s="149">
        <v>8</v>
      </c>
      <c r="D20" s="144">
        <f>IF(Tabla129[[#This Row],[2017]]=0,0,Tabla129[[#This Row],[2018]]/Tabla129[[#This Row],[2017]]-1)</f>
        <v>-0.7142857142857143</v>
      </c>
      <c r="E20" s="183"/>
      <c r="G20" s="181"/>
    </row>
    <row r="21" spans="1:7" s="180" customFormat="1" ht="14.1" customHeight="1" x14ac:dyDescent="0.2">
      <c r="A21" s="195" t="s">
        <v>88</v>
      </c>
      <c r="B21" s="143">
        <v>3</v>
      </c>
      <c r="C21" s="149">
        <v>0</v>
      </c>
      <c r="D21" s="144">
        <f>IF(Tabla129[[#This Row],[2017]]=0,0,Tabla129[[#This Row],[2018]]/Tabla129[[#This Row],[2017]]-1)</f>
        <v>-1</v>
      </c>
      <c r="E21" s="183"/>
      <c r="G21" s="181"/>
    </row>
    <row r="22" spans="1:7" s="180" customFormat="1" ht="14.1" customHeight="1" x14ac:dyDescent="0.2">
      <c r="A22" s="195" t="s">
        <v>89</v>
      </c>
      <c r="B22" s="143">
        <v>10</v>
      </c>
      <c r="C22" s="149">
        <v>158</v>
      </c>
      <c r="D22" s="144">
        <f>IF(Tabla129[[#This Row],[2017]]=0,0,Tabla129[[#This Row],[2018]]/Tabla129[[#This Row],[2017]]-1)</f>
        <v>14.8</v>
      </c>
      <c r="E22" s="183"/>
      <c r="G22" s="181"/>
    </row>
    <row r="23" spans="1:7" s="180" customFormat="1" ht="14.1" customHeight="1" x14ac:dyDescent="0.2">
      <c r="A23" s="195" t="s">
        <v>90</v>
      </c>
      <c r="B23" s="143">
        <v>2778</v>
      </c>
      <c r="C23" s="149">
        <v>640</v>
      </c>
      <c r="D23" s="144">
        <f>IF(Tabla129[[#This Row],[2017]]=0,0,Tabla129[[#This Row],[2018]]/Tabla129[[#This Row],[2017]]-1)</f>
        <v>-0.76961843052555801</v>
      </c>
      <c r="E23" s="183"/>
      <c r="G23" s="181"/>
    </row>
    <row r="24" spans="1:7" s="180" customFormat="1" ht="14.1" customHeight="1" x14ac:dyDescent="0.2">
      <c r="A24" s="195" t="s">
        <v>91</v>
      </c>
      <c r="B24" s="143">
        <v>401</v>
      </c>
      <c r="C24" s="149">
        <v>434</v>
      </c>
      <c r="D24" s="144">
        <f>IF(Tabla129[[#This Row],[2017]]=0,0,Tabla129[[#This Row],[2018]]/Tabla129[[#This Row],[2017]]-1)</f>
        <v>8.2294264339152212E-2</v>
      </c>
      <c r="E24" s="183"/>
      <c r="G24" s="181"/>
    </row>
    <row r="25" spans="1:7" s="180" customFormat="1" ht="14.1" customHeight="1" x14ac:dyDescent="0.2">
      <c r="A25" s="195" t="s">
        <v>92</v>
      </c>
      <c r="B25" s="143">
        <v>271</v>
      </c>
      <c r="C25" s="149">
        <v>19</v>
      </c>
      <c r="D25" s="144">
        <f>IF(Tabla129[[#This Row],[2017]]=0,0,Tabla129[[#This Row],[2018]]/Tabla129[[#This Row],[2017]]-1)</f>
        <v>-0.92988929889298899</v>
      </c>
      <c r="E25" s="183"/>
      <c r="G25" s="181"/>
    </row>
    <row r="26" spans="1:7" s="180" customFormat="1" ht="14.1" customHeight="1" x14ac:dyDescent="0.2">
      <c r="A26" s="195" t="s">
        <v>93</v>
      </c>
      <c r="B26" s="143">
        <v>66</v>
      </c>
      <c r="C26" s="149">
        <v>0</v>
      </c>
      <c r="D26" s="144">
        <f>IF(Tabla129[[#This Row],[2017]]=0,0,Tabla129[[#This Row],[2018]]/Tabla129[[#This Row],[2017]]-1)</f>
        <v>-1</v>
      </c>
      <c r="E26" s="183"/>
      <c r="G26" s="181"/>
    </row>
    <row r="27" spans="1:7" s="180" customFormat="1" ht="14.1" customHeight="1" x14ac:dyDescent="0.2">
      <c r="A27" s="195" t="s">
        <v>94</v>
      </c>
      <c r="B27" s="143">
        <v>0</v>
      </c>
      <c r="C27" s="149">
        <v>28</v>
      </c>
      <c r="D27" s="144">
        <f>IF(Tabla129[[#This Row],[2017]]=0,0,Tabla129[[#This Row],[2018]]/Tabla129[[#This Row],[2017]]-1)</f>
        <v>0</v>
      </c>
      <c r="E27" s="183"/>
      <c r="G27" s="181"/>
    </row>
    <row r="28" spans="1:7" s="180" customFormat="1" ht="14.1" customHeight="1" x14ac:dyDescent="0.2">
      <c r="A28" s="195" t="s">
        <v>95</v>
      </c>
      <c r="B28" s="143">
        <v>72</v>
      </c>
      <c r="C28" s="149">
        <v>377</v>
      </c>
      <c r="D28" s="144">
        <f>IF(Tabla129[[#This Row],[2017]]=0,0,Tabla129[[#This Row],[2018]]/Tabla129[[#This Row],[2017]]-1)</f>
        <v>4.2361111111111107</v>
      </c>
      <c r="E28" s="183"/>
      <c r="G28" s="181"/>
    </row>
    <row r="29" spans="1:7" s="180" customFormat="1" ht="14.1" customHeight="1" x14ac:dyDescent="0.2">
      <c r="A29" s="195" t="s">
        <v>96</v>
      </c>
      <c r="B29" s="143">
        <v>1</v>
      </c>
      <c r="C29" s="149">
        <v>0</v>
      </c>
      <c r="D29" s="144">
        <f>IF(Tabla129[[#This Row],[2017]]=0,0,Tabla129[[#This Row],[2018]]/Tabla129[[#This Row],[2017]]-1)</f>
        <v>-1</v>
      </c>
      <c r="E29" s="183"/>
      <c r="G29" s="181"/>
    </row>
    <row r="30" spans="1:7" s="180" customFormat="1" ht="14.1" customHeight="1" x14ac:dyDescent="0.2">
      <c r="A30" s="195" t="s">
        <v>97</v>
      </c>
      <c r="B30" s="143">
        <v>0</v>
      </c>
      <c r="C30" s="149">
        <v>0</v>
      </c>
      <c r="D30" s="144">
        <f>IF(Tabla129[[#This Row],[2017]]=0,0,Tabla129[[#This Row],[2018]]/Tabla129[[#This Row],[2017]]-1)</f>
        <v>0</v>
      </c>
      <c r="E30" s="183"/>
      <c r="G30" s="181"/>
    </row>
    <row r="31" spans="1:7" s="180" customFormat="1" ht="14.1" customHeight="1" x14ac:dyDescent="0.2">
      <c r="A31" s="195" t="s">
        <v>98</v>
      </c>
      <c r="B31" s="143">
        <v>5241</v>
      </c>
      <c r="C31" s="149">
        <v>4747</v>
      </c>
      <c r="D31" s="144">
        <f>IF(Tabla129[[#This Row],[2017]]=0,0,Tabla129[[#This Row],[2018]]/Tabla129[[#This Row],[2017]]-1)</f>
        <v>-9.4256821217324926E-2</v>
      </c>
      <c r="E31" s="183"/>
      <c r="G31" s="181"/>
    </row>
    <row r="32" spans="1:7" s="180" customFormat="1" ht="14.1" customHeight="1" x14ac:dyDescent="0.2">
      <c r="A32" s="195" t="s">
        <v>99</v>
      </c>
      <c r="B32" s="143">
        <v>775</v>
      </c>
      <c r="C32" s="149">
        <v>68</v>
      </c>
      <c r="D32" s="144">
        <f>IF(Tabla129[[#This Row],[2017]]=0,0,Tabla129[[#This Row],[2018]]/Tabla129[[#This Row],[2017]]-1)</f>
        <v>-0.91225806451612901</v>
      </c>
      <c r="E32" s="183"/>
      <c r="G32" s="181"/>
    </row>
    <row r="33" spans="1:7" s="180" customFormat="1" ht="14.1" customHeight="1" x14ac:dyDescent="0.2">
      <c r="A33" s="195" t="s">
        <v>100</v>
      </c>
      <c r="B33" s="143">
        <v>0</v>
      </c>
      <c r="C33" s="149">
        <v>0</v>
      </c>
      <c r="D33" s="144">
        <f>IF(Tabla129[[#This Row],[2017]]=0,0,Tabla129[[#This Row],[2018]]/Tabla129[[#This Row],[2017]]-1)</f>
        <v>0</v>
      </c>
      <c r="E33" s="183"/>
      <c r="G33" s="181"/>
    </row>
    <row r="34" spans="1:7" ht="14.1" customHeight="1" x14ac:dyDescent="0.2">
      <c r="A34" s="195" t="s">
        <v>101</v>
      </c>
      <c r="B34" s="143">
        <v>5</v>
      </c>
      <c r="C34" s="149">
        <v>2</v>
      </c>
      <c r="D34" s="144">
        <f>IF(Tabla129[[#This Row],[2017]]=0,0,Tabla129[[#This Row],[2018]]/Tabla129[[#This Row],[2017]]-1)</f>
        <v>-0.6</v>
      </c>
      <c r="E34" s="183"/>
    </row>
    <row r="35" spans="1:7" ht="14.1" customHeight="1" x14ac:dyDescent="0.2">
      <c r="A35" s="195" t="s">
        <v>102</v>
      </c>
      <c r="B35" s="143">
        <v>310</v>
      </c>
      <c r="C35" s="149">
        <v>0</v>
      </c>
      <c r="D35" s="144">
        <f>IF(Tabla129[[#This Row],[2017]]=0,0,Tabla129[[#This Row],[2018]]/Tabla129[[#This Row],[2017]]-1)</f>
        <v>-1</v>
      </c>
      <c r="E35" s="183"/>
    </row>
    <row r="36" spans="1:7" ht="14.1" customHeight="1" x14ac:dyDescent="0.2">
      <c r="A36" s="195" t="s">
        <v>103</v>
      </c>
      <c r="B36" s="143">
        <v>0</v>
      </c>
      <c r="C36" s="149">
        <v>0</v>
      </c>
      <c r="D36" s="144">
        <f>IF(Tabla129[[#This Row],[2017]]=0,0,Tabla129[[#This Row],[2018]]/Tabla129[[#This Row],[2017]]-1)</f>
        <v>0</v>
      </c>
      <c r="E36" s="183"/>
    </row>
    <row r="37" spans="1:7" ht="14.1" customHeight="1" x14ac:dyDescent="0.2">
      <c r="A37" s="195" t="s">
        <v>104</v>
      </c>
      <c r="B37" s="143">
        <v>0</v>
      </c>
      <c r="C37" s="149">
        <v>0</v>
      </c>
      <c r="D37" s="144">
        <f>IF(Tabla129[[#This Row],[2017]]=0,0,Tabla129[[#This Row],[2018]]/Tabla129[[#This Row],[2017]]-1)</f>
        <v>0</v>
      </c>
      <c r="E37" s="183"/>
    </row>
    <row r="38" spans="1:7" ht="14.1" customHeight="1" x14ac:dyDescent="0.2">
      <c r="A38" s="195" t="s">
        <v>105</v>
      </c>
      <c r="B38" s="143">
        <v>0</v>
      </c>
      <c r="C38" s="149">
        <v>0</v>
      </c>
      <c r="D38" s="144">
        <f>IF(Tabla129[[#This Row],[2017]]=0,0,Tabla129[[#This Row],[2018]]/Tabla129[[#This Row],[2017]]-1)</f>
        <v>0</v>
      </c>
      <c r="E38" s="183"/>
    </row>
    <row r="39" spans="1:7" ht="14.1" customHeight="1" x14ac:dyDescent="0.2">
      <c r="A39" s="195" t="s">
        <v>106</v>
      </c>
      <c r="B39" s="143">
        <v>16</v>
      </c>
      <c r="C39" s="149">
        <v>0</v>
      </c>
      <c r="D39" s="144">
        <f>IF(Tabla129[[#This Row],[2017]]=0,0,Tabla129[[#This Row],[2018]]/Tabla129[[#This Row],[2017]]-1)</f>
        <v>-1</v>
      </c>
      <c r="E39" s="183"/>
    </row>
    <row r="40" spans="1:7" ht="14.1" customHeight="1" x14ac:dyDescent="0.2">
      <c r="A40" s="195" t="s">
        <v>107</v>
      </c>
      <c r="B40" s="143">
        <v>41</v>
      </c>
      <c r="C40" s="149">
        <v>4</v>
      </c>
      <c r="D40" s="144">
        <f>IF(Tabla129[[#This Row],[2017]]=0,0,Tabla129[[#This Row],[2018]]/Tabla129[[#This Row],[2017]]-1)</f>
        <v>-0.90243902439024393</v>
      </c>
      <c r="E40" s="183"/>
    </row>
    <row r="41" spans="1:7" ht="14.1" customHeight="1" x14ac:dyDescent="0.2">
      <c r="A41" s="195" t="s">
        <v>108</v>
      </c>
      <c r="B41" s="143">
        <v>89</v>
      </c>
      <c r="C41" s="149">
        <v>194</v>
      </c>
      <c r="D41" s="144">
        <f>IF(Tabla129[[#This Row],[2017]]=0,0,Tabla129[[#This Row],[2018]]/Tabla129[[#This Row],[2017]]-1)</f>
        <v>1.1797752808988764</v>
      </c>
      <c r="E41" s="183"/>
    </row>
    <row r="42" spans="1:7" ht="14.1" customHeight="1" x14ac:dyDescent="0.2">
      <c r="A42" s="195" t="s">
        <v>109</v>
      </c>
      <c r="B42" s="143">
        <v>0</v>
      </c>
      <c r="C42" s="149">
        <v>0</v>
      </c>
      <c r="D42" s="144">
        <f>IF(Tabla129[[#This Row],[2017]]=0,0,Tabla129[[#This Row],[2018]]/Tabla129[[#This Row],[2017]]-1)</f>
        <v>0</v>
      </c>
      <c r="E42" s="183"/>
    </row>
    <row r="43" spans="1:7" ht="14.1" customHeight="1" x14ac:dyDescent="0.2">
      <c r="A43" s="195" t="s">
        <v>110</v>
      </c>
      <c r="B43" s="143">
        <v>0</v>
      </c>
      <c r="C43" s="149">
        <v>0</v>
      </c>
      <c r="D43" s="144">
        <f>IF(Tabla129[[#This Row],[2017]]=0,0,Tabla129[[#This Row],[2018]]/Tabla129[[#This Row],[2017]]-1)</f>
        <v>0</v>
      </c>
      <c r="E43" s="183"/>
    </row>
    <row r="44" spans="1:7" ht="14.1" customHeight="1" x14ac:dyDescent="0.2">
      <c r="A44" s="136" t="s">
        <v>111</v>
      </c>
      <c r="B44" s="199">
        <v>10232</v>
      </c>
      <c r="C44" s="199">
        <v>7018</v>
      </c>
      <c r="D44" s="211">
        <f>IF(Tabla129[[#This Row],[2017]]=0,0,Tabla129[[#This Row],[2018]]/Tabla129[[#This Row],[2017]]-1)</f>
        <v>-0.31411258795934327</v>
      </c>
      <c r="E44" s="183"/>
    </row>
    <row r="45" spans="1:7" ht="14.1" customHeight="1" x14ac:dyDescent="0.2">
      <c r="A45" s="195" t="s">
        <v>63</v>
      </c>
      <c r="B45" s="143">
        <v>23</v>
      </c>
      <c r="C45" s="149">
        <v>397</v>
      </c>
      <c r="D45" s="210">
        <f>IF(Tabla129[[#This Row],[2017]]=0,0,Tabla129[[#This Row],[2018]]/Tabla129[[#This Row],[2017]]-1)</f>
        <v>16.260869565217391</v>
      </c>
    </row>
    <row r="46" spans="1:7" ht="14.1" customHeight="1" x14ac:dyDescent="0.2">
      <c r="A46" s="195" t="s">
        <v>64</v>
      </c>
      <c r="B46" s="143">
        <v>80</v>
      </c>
      <c r="C46" s="149">
        <v>59</v>
      </c>
      <c r="D46" s="210">
        <f>IF(Tabla129[[#This Row],[2017]]=0,0,Tabla129[[#This Row],[2018]]/Tabla129[[#This Row],[2017]]-1)</f>
        <v>-0.26249999999999996</v>
      </c>
    </row>
    <row r="47" spans="1:7" ht="14.1" customHeight="1" x14ac:dyDescent="0.2">
      <c r="A47" s="136" t="s">
        <v>112</v>
      </c>
      <c r="B47" s="199">
        <v>103</v>
      </c>
      <c r="C47" s="199">
        <v>456</v>
      </c>
      <c r="D47" s="211">
        <f>IF(Tabla129[[#This Row],[2017]]=0,0,Tabla129[[#This Row],[2018]]/Tabla129[[#This Row],[2017]]-1)</f>
        <v>3.4271844660194173</v>
      </c>
    </row>
    <row r="48" spans="1:7" ht="14.1" customHeight="1" x14ac:dyDescent="0.2">
      <c r="A48" s="136" t="s">
        <v>113</v>
      </c>
      <c r="B48" s="199">
        <v>96</v>
      </c>
      <c r="C48" s="199">
        <v>36</v>
      </c>
      <c r="D48" s="211">
        <f>IF(Tabla129[[#This Row],[2017]]=0,0,Tabla129[[#This Row],[2018]]/Tabla129[[#This Row],[2017]]-1)</f>
        <v>-0.625</v>
      </c>
    </row>
    <row r="49" spans="1:4" ht="14.1" customHeight="1" x14ac:dyDescent="0.2">
      <c r="A49" s="136" t="s">
        <v>114</v>
      </c>
      <c r="B49" s="199">
        <v>28</v>
      </c>
      <c r="C49" s="199">
        <v>24</v>
      </c>
      <c r="D49" s="211">
        <f>IF(Tabla129[[#This Row],[2017]]=0,0,Tabla129[[#This Row],[2018]]/Tabla129[[#This Row],[2017]]-1)</f>
        <v>-0.1428571428571429</v>
      </c>
    </row>
    <row r="50" spans="1:4" ht="7.5" customHeight="1" x14ac:dyDescent="0.2">
      <c r="A50" s="159"/>
      <c r="B50" s="143"/>
      <c r="C50" s="143"/>
      <c r="D50" s="143"/>
    </row>
    <row r="51" spans="1:4" ht="14.1" customHeight="1" x14ac:dyDescent="0.2">
      <c r="A51" s="204" t="s">
        <v>136</v>
      </c>
      <c r="B51" s="205"/>
      <c r="C51" s="203"/>
      <c r="D51" s="206"/>
    </row>
  </sheetData>
  <dataConsolidate/>
  <mergeCells count="2">
    <mergeCell ref="A5:D5"/>
    <mergeCell ref="A6:D6"/>
  </mergeCells>
  <printOptions horizontalCentered="1"/>
  <pageMargins left="0.59055118110236227" right="0.59055118110236227" top="0.35433070866141736" bottom="0.35433070866141736" header="0.31496062992125984" footer="0.31496062992125984"/>
  <pageSetup orientation="portrait" r:id="rId1"/>
  <drawing r:id="rId2"/>
  <legacyDrawingHF r:id="rId3"/>
  <tableParts count="2"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6"/>
  <sheetViews>
    <sheetView showGridLines="0" zoomScaleNormal="100" workbookViewId="0">
      <selection activeCell="L18" sqref="L18"/>
    </sheetView>
  </sheetViews>
  <sheetFormatPr baseColWidth="10" defaultRowHeight="12.75" x14ac:dyDescent="0.2"/>
  <cols>
    <col min="1" max="1" width="15" style="8" customWidth="1"/>
    <col min="2" max="7" width="9.7109375" style="8" customWidth="1"/>
    <col min="8" max="8" width="1" style="8" customWidth="1"/>
    <col min="9" max="10" width="9.7109375" style="8" customWidth="1"/>
    <col min="11" max="11" width="5.85546875" style="8" customWidth="1"/>
    <col min="12" max="12" width="11.7109375" style="8" customWidth="1"/>
    <col min="13" max="13" width="10.140625" style="8" customWidth="1"/>
    <col min="14" max="14" width="6.28515625" style="8" customWidth="1"/>
    <col min="15" max="16" width="13" style="8" customWidth="1"/>
    <col min="17" max="17" width="10.28515625" style="8" customWidth="1"/>
    <col min="18" max="16384" width="11.42578125" style="8"/>
  </cols>
  <sheetData>
    <row r="1" spans="1:17" s="87" customFormat="1" ht="21" customHeight="1" x14ac:dyDescent="0.15">
      <c r="C1" s="89"/>
      <c r="D1" s="89"/>
      <c r="E1" s="89"/>
      <c r="F1" s="89"/>
      <c r="G1" s="89"/>
      <c r="H1" s="89"/>
      <c r="I1" s="89"/>
      <c r="J1" s="89"/>
      <c r="K1" s="89"/>
    </row>
    <row r="2" spans="1:17" s="87" customFormat="1" ht="21" customHeight="1" x14ac:dyDescent="0.15">
      <c r="C2" s="89"/>
      <c r="D2" s="89"/>
      <c r="E2" s="89"/>
      <c r="F2" s="89"/>
      <c r="G2" s="89"/>
      <c r="H2" s="89"/>
      <c r="I2" s="89"/>
      <c r="J2" s="89"/>
      <c r="K2" s="89"/>
    </row>
    <row r="3" spans="1:17" s="87" customFormat="1" ht="21" customHeight="1" x14ac:dyDescent="0.15">
      <c r="C3" s="89"/>
      <c r="D3" s="89"/>
      <c r="E3" s="89"/>
      <c r="F3" s="89"/>
      <c r="G3" s="89"/>
      <c r="H3" s="89"/>
      <c r="I3" s="89"/>
      <c r="J3" s="89"/>
      <c r="K3" s="89"/>
    </row>
    <row r="4" spans="1:17" s="87" customFormat="1" ht="12.75" customHeight="1" x14ac:dyDescent="0.15">
      <c r="A4" s="91"/>
      <c r="B4" s="93"/>
      <c r="C4" s="93"/>
      <c r="D4" s="93"/>
      <c r="E4" s="93"/>
      <c r="F4" s="89"/>
      <c r="G4" s="89"/>
      <c r="H4" s="89"/>
      <c r="I4" s="89"/>
      <c r="J4" s="89"/>
      <c r="K4" s="89"/>
    </row>
    <row r="5" spans="1:17" s="87" customFormat="1" ht="12" customHeight="1" x14ac:dyDescent="0.15">
      <c r="A5" s="92"/>
      <c r="B5" s="93"/>
      <c r="C5" s="93"/>
      <c r="D5" s="93"/>
      <c r="E5" s="90"/>
      <c r="F5" s="89"/>
      <c r="G5" s="89"/>
      <c r="H5" s="89"/>
      <c r="I5" s="89"/>
      <c r="J5" s="89"/>
      <c r="K5" s="89"/>
    </row>
    <row r="6" spans="1:17" s="87" customFormat="1" ht="12" customHeight="1" x14ac:dyDescent="0.15">
      <c r="E6" s="90"/>
      <c r="F6" s="89"/>
      <c r="G6" s="89"/>
      <c r="H6" s="88"/>
      <c r="I6" s="88"/>
      <c r="J6" s="88"/>
      <c r="K6" s="88"/>
    </row>
    <row r="7" spans="1:17" s="1" customFormat="1" ht="24.75" customHeight="1" x14ac:dyDescent="0.15">
      <c r="A7" s="269" t="s">
        <v>38</v>
      </c>
      <c r="B7" s="269"/>
      <c r="C7" s="269"/>
      <c r="D7" s="269"/>
      <c r="E7" s="269"/>
      <c r="F7" s="269"/>
      <c r="G7" s="269"/>
      <c r="H7" s="269"/>
      <c r="I7" s="269"/>
      <c r="J7" s="269"/>
      <c r="K7" s="2"/>
      <c r="L7" s="2"/>
      <c r="M7" s="3"/>
      <c r="N7" s="3"/>
      <c r="O7" s="3"/>
      <c r="P7" s="3"/>
      <c r="Q7" s="3"/>
    </row>
    <row r="8" spans="1:17" s="1" customFormat="1" ht="15" customHeight="1" x14ac:dyDescent="0.15">
      <c r="A8" s="270" t="s">
        <v>34</v>
      </c>
      <c r="B8" s="270"/>
      <c r="C8" s="270"/>
      <c r="D8" s="270"/>
      <c r="E8" s="270"/>
      <c r="F8" s="270"/>
      <c r="G8" s="270"/>
      <c r="H8" s="270"/>
      <c r="I8" s="270"/>
      <c r="J8" s="270"/>
      <c r="K8" s="22"/>
      <c r="L8" s="22"/>
      <c r="M8" s="3"/>
      <c r="N8" s="3"/>
      <c r="O8" s="3"/>
      <c r="P8" s="3"/>
      <c r="Q8" s="3"/>
    </row>
    <row r="9" spans="1:17" s="1" customFormat="1" ht="1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23"/>
      <c r="L9" s="24"/>
      <c r="P9" s="4"/>
      <c r="Q9" s="4"/>
    </row>
    <row r="10" spans="1:17" s="5" customFormat="1" ht="24.95" customHeight="1" x14ac:dyDescent="0.25">
      <c r="A10" s="68"/>
      <c r="B10" s="274" t="s">
        <v>41</v>
      </c>
      <c r="C10" s="274"/>
      <c r="D10" s="274"/>
      <c r="E10" s="274"/>
      <c r="F10" s="274"/>
      <c r="G10" s="274"/>
      <c r="H10" s="81"/>
      <c r="I10" s="78"/>
      <c r="J10" s="78"/>
      <c r="K10" s="25"/>
      <c r="L10" s="26"/>
      <c r="O10" s="4"/>
      <c r="P10" s="4"/>
      <c r="Q10" s="4"/>
    </row>
    <row r="11" spans="1:17" s="5" customFormat="1" ht="24.95" customHeight="1" x14ac:dyDescent="0.25">
      <c r="A11" s="68"/>
      <c r="B11" s="272">
        <v>2013</v>
      </c>
      <c r="C11" s="272">
        <v>2014</v>
      </c>
      <c r="D11" s="272">
        <v>2015</v>
      </c>
      <c r="E11" s="272">
        <v>2016</v>
      </c>
      <c r="F11" s="272">
        <v>2017</v>
      </c>
      <c r="G11" s="272">
        <v>2018</v>
      </c>
      <c r="H11" s="72"/>
      <c r="I11" s="271" t="s">
        <v>62</v>
      </c>
      <c r="J11" s="271"/>
      <c r="K11" s="25"/>
      <c r="L11" s="26"/>
      <c r="O11" s="4"/>
      <c r="P11" s="4"/>
      <c r="Q11" s="4"/>
    </row>
    <row r="12" spans="1:17" s="6" customFormat="1" ht="24.95" customHeight="1" x14ac:dyDescent="0.25">
      <c r="A12" s="69"/>
      <c r="B12" s="273"/>
      <c r="C12" s="273"/>
      <c r="D12" s="273"/>
      <c r="E12" s="273"/>
      <c r="F12" s="273"/>
      <c r="G12" s="273"/>
      <c r="H12" s="72"/>
      <c r="I12" s="162" t="s">
        <v>0</v>
      </c>
      <c r="J12" s="162" t="s">
        <v>1</v>
      </c>
      <c r="K12" s="25"/>
      <c r="L12" s="26"/>
      <c r="M12" s="5"/>
      <c r="N12" s="5"/>
      <c r="O12" s="213"/>
      <c r="P12" s="213"/>
      <c r="Q12" s="5"/>
    </row>
    <row r="13" spans="1:17" s="6" customFormat="1" ht="90" customHeight="1" x14ac:dyDescent="0.25">
      <c r="A13" s="82" t="s">
        <v>36</v>
      </c>
      <c r="B13" s="75">
        <v>77627.478600000002</v>
      </c>
      <c r="C13" s="75">
        <v>88540.24308</v>
      </c>
      <c r="D13" s="75">
        <v>87260.673800000004</v>
      </c>
      <c r="E13" s="75">
        <v>83826.518730000011</v>
      </c>
      <c r="F13" s="75">
        <v>100494.15695999999</v>
      </c>
      <c r="G13" s="75">
        <v>80275.926240000015</v>
      </c>
      <c r="H13" s="76"/>
      <c r="I13" s="79">
        <f>G13-F13</f>
        <v>-20218.230719999978</v>
      </c>
      <c r="J13" s="80">
        <f>G13/F13-1</f>
        <v>-0.20118812209198889</v>
      </c>
      <c r="K13" s="25"/>
      <c r="L13" s="26"/>
      <c r="M13" s="5"/>
      <c r="N13" s="5"/>
      <c r="O13" s="213"/>
      <c r="P13" s="213"/>
      <c r="Q13" s="5"/>
    </row>
    <row r="14" spans="1:17" s="6" customFormat="1" ht="90" customHeight="1" x14ac:dyDescent="0.25">
      <c r="A14" s="82" t="s">
        <v>2</v>
      </c>
      <c r="B14" s="75">
        <v>272702.82199999999</v>
      </c>
      <c r="C14" s="75">
        <v>293113.7</v>
      </c>
      <c r="D14" s="75">
        <v>380021.59999999992</v>
      </c>
      <c r="E14" s="75">
        <v>377416.60000000003</v>
      </c>
      <c r="F14" s="75">
        <v>340334.69999999995</v>
      </c>
      <c r="G14" s="75">
        <v>340765.00000000006</v>
      </c>
      <c r="H14" s="76"/>
      <c r="I14" s="79">
        <f>G14-F14</f>
        <v>430.30000000010477</v>
      </c>
      <c r="J14" s="80">
        <f>G14/F14-1</f>
        <v>1.2643436005794761E-3</v>
      </c>
      <c r="K14" s="27"/>
      <c r="L14" s="26"/>
      <c r="M14" s="5"/>
      <c r="N14" s="5"/>
      <c r="O14" s="213"/>
      <c r="P14" s="213"/>
      <c r="Q14" s="5"/>
    </row>
    <row r="15" spans="1:17" s="6" customFormat="1" ht="90" customHeight="1" x14ac:dyDescent="0.25">
      <c r="A15" s="163" t="s">
        <v>37</v>
      </c>
      <c r="B15" s="164">
        <f t="shared" ref="B15:D15" si="0">IF(B14=0,0,(B13/B14)*100)</f>
        <v>28.465960869301167</v>
      </c>
      <c r="C15" s="164">
        <f t="shared" si="0"/>
        <v>30.206791112117926</v>
      </c>
      <c r="D15" s="164">
        <f t="shared" si="0"/>
        <v>22.962030000399984</v>
      </c>
      <c r="E15" s="164">
        <f>IF(E14=0,0,(E13/E14)*100)</f>
        <v>22.21060725203926</v>
      </c>
      <c r="F15" s="164">
        <f>IF(F14=0,0,(F13/F14)*100)</f>
        <v>29.528037240986592</v>
      </c>
      <c r="G15" s="164">
        <f>IF(G14=0,0,(G13/G14)*100)</f>
        <v>23.557562026616583</v>
      </c>
      <c r="H15" s="165"/>
      <c r="I15" s="278">
        <f>G15-F15</f>
        <v>-5.9704752143700084</v>
      </c>
      <c r="J15" s="278"/>
      <c r="K15" s="29"/>
      <c r="L15" s="26"/>
      <c r="M15" s="5"/>
      <c r="N15" s="5"/>
      <c r="O15" s="213"/>
      <c r="P15" s="213"/>
      <c r="Q15" s="5"/>
    </row>
    <row r="16" spans="1:17" s="6" customFormat="1" ht="9.75" customHeight="1" x14ac:dyDescent="0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29"/>
      <c r="L16" s="55"/>
      <c r="M16" s="7"/>
      <c r="O16" s="20"/>
      <c r="P16" s="20"/>
      <c r="Q16" s="20"/>
    </row>
    <row r="17" spans="1:36" ht="15" customHeight="1" x14ac:dyDescent="0.2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34"/>
      <c r="L17" s="48"/>
      <c r="O17" s="279"/>
      <c r="P17" s="279"/>
      <c r="Q17" s="279"/>
    </row>
    <row r="18" spans="1:36" ht="15" customHeight="1" x14ac:dyDescent="0.25">
      <c r="A18" s="35"/>
      <c r="B18" s="35"/>
      <c r="C18" s="36"/>
      <c r="D18" s="36"/>
      <c r="E18" s="36"/>
      <c r="F18" s="36"/>
      <c r="G18" s="36"/>
      <c r="H18" s="36"/>
      <c r="I18" s="33"/>
      <c r="J18" s="33"/>
      <c r="K18" s="37"/>
      <c r="L18" s="23"/>
      <c r="O18" s="279"/>
      <c r="P18" s="279"/>
      <c r="Q18" s="279"/>
    </row>
    <row r="19" spans="1:36" ht="15" customHeight="1" x14ac:dyDescent="0.2">
      <c r="A19" s="38"/>
      <c r="B19" s="38"/>
      <c r="C19" s="40"/>
      <c r="D19" s="40"/>
      <c r="E19" s="39"/>
      <c r="F19" s="39"/>
      <c r="G19" s="39"/>
      <c r="H19" s="39"/>
      <c r="I19" s="41"/>
      <c r="J19" s="41"/>
      <c r="K19" s="23"/>
      <c r="L19" s="23"/>
      <c r="O19" s="279"/>
      <c r="P19" s="279"/>
      <c r="Q19" s="279"/>
    </row>
    <row r="20" spans="1:36" ht="1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36" ht="1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37"/>
      <c r="O21" s="279"/>
      <c r="P21" s="279"/>
      <c r="Q21" s="279"/>
    </row>
    <row r="22" spans="1:36" ht="1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O22" s="279"/>
      <c r="P22" s="279"/>
      <c r="Q22" s="279"/>
    </row>
    <row r="23" spans="1:36" ht="15" customHeight="1" x14ac:dyDescent="0.2">
      <c r="A23" s="23"/>
      <c r="B23" s="23"/>
      <c r="C23" s="23"/>
      <c r="D23" s="23"/>
      <c r="E23" s="26"/>
      <c r="F23" s="26"/>
      <c r="G23" s="26"/>
      <c r="H23" s="26"/>
      <c r="I23" s="26"/>
      <c r="J23" s="26"/>
      <c r="K23" s="26"/>
      <c r="L23" s="26"/>
      <c r="M23" s="9"/>
      <c r="N23" s="9"/>
      <c r="O23" s="279"/>
      <c r="P23" s="279"/>
      <c r="Q23" s="279"/>
      <c r="AG23" s="280"/>
      <c r="AH23" s="275"/>
      <c r="AI23" s="10"/>
      <c r="AJ23" s="11"/>
    </row>
    <row r="24" spans="1:36" ht="15" customHeight="1" x14ac:dyDescent="0.2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6"/>
      <c r="L24" s="26"/>
      <c r="M24" s="9"/>
      <c r="N24" s="9"/>
      <c r="O24" s="279"/>
      <c r="P24" s="279"/>
      <c r="Q24" s="279"/>
      <c r="R24" s="9"/>
      <c r="AG24" s="280"/>
      <c r="AH24" s="276"/>
      <c r="AI24" s="10"/>
      <c r="AJ24" s="11"/>
    </row>
    <row r="25" spans="1:36" ht="15" customHeight="1" x14ac:dyDescent="0.2">
      <c r="A25" s="23"/>
      <c r="B25" s="23"/>
      <c r="C25" s="23"/>
      <c r="D25" s="23"/>
      <c r="E25" s="26"/>
      <c r="F25" s="26"/>
      <c r="G25" s="26"/>
      <c r="H25" s="26"/>
      <c r="I25" s="26"/>
      <c r="J25" s="26"/>
      <c r="K25" s="26"/>
      <c r="L25" s="26"/>
      <c r="M25" s="9"/>
      <c r="N25" s="9"/>
      <c r="O25" s="279"/>
      <c r="P25" s="279"/>
      <c r="Q25" s="279"/>
      <c r="R25" s="9"/>
      <c r="AG25" s="280"/>
      <c r="AH25" s="276"/>
      <c r="AI25" s="10"/>
      <c r="AJ25" s="11"/>
    </row>
    <row r="26" spans="1:36" ht="15" customHeight="1" x14ac:dyDescent="0.2">
      <c r="A26" s="23"/>
      <c r="B26" s="23"/>
      <c r="C26" s="23"/>
      <c r="D26" s="23"/>
      <c r="E26" s="26"/>
      <c r="F26" s="26"/>
      <c r="G26" s="26"/>
      <c r="H26" s="26"/>
      <c r="I26" s="26"/>
      <c r="J26" s="26"/>
      <c r="K26" s="26"/>
      <c r="L26" s="26"/>
      <c r="M26" s="9"/>
      <c r="N26" s="9"/>
      <c r="O26" s="9"/>
      <c r="P26" s="9"/>
      <c r="Q26" s="9"/>
      <c r="R26" s="9"/>
      <c r="AG26" s="280"/>
      <c r="AH26" s="277"/>
      <c r="AI26" s="10"/>
      <c r="AJ26" s="12"/>
    </row>
    <row r="27" spans="1:36" ht="15" customHeight="1" x14ac:dyDescent="0.2">
      <c r="A27" s="23"/>
      <c r="B27" s="23"/>
      <c r="C27" s="23"/>
      <c r="D27" s="23"/>
      <c r="E27" s="26"/>
      <c r="F27" s="26"/>
      <c r="G27" s="26"/>
      <c r="H27" s="26"/>
      <c r="I27" s="26"/>
      <c r="J27" s="26"/>
      <c r="K27" s="26"/>
      <c r="L27" s="26"/>
      <c r="M27" s="9"/>
      <c r="N27" s="9"/>
      <c r="O27" s="9"/>
      <c r="P27" s="9"/>
      <c r="Q27" s="9"/>
      <c r="R27" s="9"/>
      <c r="AG27" s="280"/>
      <c r="AH27" s="275"/>
      <c r="AI27" s="10"/>
      <c r="AJ27" s="11"/>
    </row>
    <row r="28" spans="1:36" ht="1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O28" s="9"/>
      <c r="P28" s="9"/>
      <c r="Q28" s="9"/>
      <c r="R28" s="9"/>
      <c r="AG28" s="280"/>
      <c r="AH28" s="276"/>
      <c r="AI28" s="10"/>
      <c r="AJ28" s="12"/>
    </row>
    <row r="29" spans="1:36" ht="1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O29" s="9"/>
      <c r="P29" s="9"/>
      <c r="Q29" s="9"/>
      <c r="R29" s="9"/>
      <c r="AG29" s="280"/>
      <c r="AH29" s="276"/>
      <c r="AI29" s="10"/>
      <c r="AJ29" s="11"/>
    </row>
    <row r="30" spans="1:36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AG30" s="280"/>
      <c r="AH30" s="277"/>
      <c r="AI30" s="10"/>
      <c r="AJ30" s="11"/>
    </row>
    <row r="31" spans="1:36" ht="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AG31" s="280"/>
      <c r="AH31" s="13"/>
      <c r="AI31" s="10"/>
      <c r="AJ31" s="11"/>
    </row>
    <row r="32" spans="1:36" ht="1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38.25" customHeight="1" x14ac:dyDescent="0.2">
      <c r="A34" s="131" t="s">
        <v>135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23.2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23.2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8.2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" hidden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" hidden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5" hidden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" hidden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" hidden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1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1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1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1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1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1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1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1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1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1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1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1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1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1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1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1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1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1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1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1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1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1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1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1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ht="1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ht="1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ht="1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ht="1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ht="1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ht="1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</sheetData>
  <dataConsolidate/>
  <mergeCells count="16">
    <mergeCell ref="AH23:AH26"/>
    <mergeCell ref="AH27:AH30"/>
    <mergeCell ref="I15:J15"/>
    <mergeCell ref="O17:Q19"/>
    <mergeCell ref="O21:Q25"/>
    <mergeCell ref="AG23:AG31"/>
    <mergeCell ref="A7:J7"/>
    <mergeCell ref="A8:J8"/>
    <mergeCell ref="I11:J11"/>
    <mergeCell ref="B11:B12"/>
    <mergeCell ref="E11:E12"/>
    <mergeCell ref="C11:C12"/>
    <mergeCell ref="D11:D12"/>
    <mergeCell ref="F11:F12"/>
    <mergeCell ref="G11:G12"/>
    <mergeCell ref="B10:G10"/>
  </mergeCells>
  <conditionalFormatting sqref="I13:I16 J13:J14">
    <cfRule type="cellIs" dxfId="7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9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0"/>
  <sheetViews>
    <sheetView showGridLines="0" zoomScaleNormal="100" zoomScaleSheetLayoutView="80" workbookViewId="0">
      <selection activeCell="L11" sqref="L11:M15"/>
    </sheetView>
  </sheetViews>
  <sheetFormatPr baseColWidth="10" defaultRowHeight="12.75" x14ac:dyDescent="0.2"/>
  <cols>
    <col min="1" max="1" width="15" style="8" customWidth="1"/>
    <col min="2" max="7" width="9.7109375" style="8" customWidth="1"/>
    <col min="8" max="8" width="1" style="8" customWidth="1"/>
    <col min="9" max="10" width="9.7109375" style="8" customWidth="1"/>
    <col min="11" max="11" width="5.140625" style="8" customWidth="1"/>
    <col min="12" max="15" width="13" style="8" customWidth="1"/>
    <col min="16" max="16" width="10.28515625" style="8" customWidth="1"/>
    <col min="17" max="16384" width="11.42578125" style="8"/>
  </cols>
  <sheetData>
    <row r="1" spans="1:16" s="87" customFormat="1" ht="21" customHeight="1" x14ac:dyDescent="0.15">
      <c r="C1" s="89"/>
      <c r="D1" s="89"/>
      <c r="E1" s="89"/>
      <c r="F1" s="89"/>
      <c r="G1" s="89"/>
      <c r="H1" s="89"/>
      <c r="I1" s="89"/>
      <c r="J1" s="89"/>
      <c r="K1" s="89"/>
    </row>
    <row r="2" spans="1:16" s="87" customFormat="1" ht="21" customHeight="1" x14ac:dyDescent="0.15">
      <c r="C2" s="89"/>
      <c r="D2" s="89"/>
      <c r="E2" s="89"/>
      <c r="F2" s="89"/>
      <c r="G2" s="89"/>
      <c r="H2" s="89"/>
      <c r="I2" s="89"/>
      <c r="J2" s="89"/>
      <c r="K2" s="89"/>
    </row>
    <row r="3" spans="1:16" s="87" customFormat="1" ht="21" customHeight="1" x14ac:dyDescent="0.15">
      <c r="C3" s="89"/>
      <c r="D3" s="89"/>
      <c r="E3" s="89"/>
      <c r="F3" s="89"/>
      <c r="G3" s="89"/>
      <c r="H3" s="89"/>
      <c r="I3" s="89"/>
      <c r="J3" s="89"/>
      <c r="K3" s="89"/>
    </row>
    <row r="4" spans="1:16" s="87" customFormat="1" ht="12.75" customHeight="1" x14ac:dyDescent="0.15">
      <c r="A4" s="91"/>
      <c r="B4" s="93"/>
      <c r="C4" s="93"/>
      <c r="D4" s="93"/>
      <c r="E4" s="93"/>
      <c r="F4" s="89"/>
      <c r="G4" s="89"/>
      <c r="H4" s="89"/>
      <c r="I4" s="89"/>
      <c r="J4" s="89"/>
      <c r="K4" s="89"/>
    </row>
    <row r="5" spans="1:16" s="87" customFormat="1" ht="12.75" customHeight="1" x14ac:dyDescent="0.15">
      <c r="A5" s="92"/>
      <c r="B5" s="93"/>
      <c r="C5" s="93"/>
      <c r="D5" s="93"/>
      <c r="E5" s="93"/>
      <c r="F5" s="89"/>
      <c r="G5" s="89"/>
      <c r="H5" s="89"/>
      <c r="I5" s="89"/>
      <c r="J5" s="89"/>
      <c r="K5" s="89"/>
    </row>
    <row r="6" spans="1:16" s="87" customFormat="1" ht="12" customHeight="1" x14ac:dyDescent="0.15">
      <c r="B6" s="93"/>
      <c r="C6" s="93"/>
      <c r="D6" s="93"/>
      <c r="E6" s="90"/>
      <c r="F6" s="89"/>
      <c r="G6" s="89"/>
      <c r="H6" s="89"/>
      <c r="I6" s="89"/>
      <c r="J6" s="89"/>
      <c r="K6" s="89"/>
    </row>
    <row r="7" spans="1:16" s="1" customFormat="1" ht="21.95" customHeight="1" x14ac:dyDescent="0.15">
      <c r="A7" s="269" t="s">
        <v>3</v>
      </c>
      <c r="B7" s="269"/>
      <c r="C7" s="269"/>
      <c r="D7" s="269"/>
      <c r="E7" s="269"/>
      <c r="F7" s="269"/>
      <c r="G7" s="269"/>
      <c r="H7" s="269"/>
      <c r="I7" s="269"/>
      <c r="J7" s="269"/>
      <c r="K7" s="22"/>
      <c r="L7" s="3"/>
      <c r="M7" s="3"/>
      <c r="N7" s="3"/>
      <c r="O7" s="3"/>
      <c r="P7" s="3"/>
    </row>
    <row r="8" spans="1:16" s="1" customFormat="1" ht="15" customHeight="1" x14ac:dyDescent="0.15">
      <c r="A8" s="270" t="s">
        <v>34</v>
      </c>
      <c r="B8" s="270"/>
      <c r="C8" s="270"/>
      <c r="D8" s="270"/>
      <c r="E8" s="270"/>
      <c r="F8" s="270"/>
      <c r="G8" s="270"/>
      <c r="H8" s="270"/>
      <c r="I8" s="270"/>
      <c r="J8" s="270"/>
      <c r="K8" s="22"/>
      <c r="L8" s="3"/>
      <c r="M8" s="3"/>
      <c r="N8" s="3"/>
      <c r="O8" s="3"/>
      <c r="P8" s="3"/>
    </row>
    <row r="9" spans="1:16" s="1" customFormat="1" ht="1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24"/>
      <c r="O9" s="17"/>
      <c r="P9" s="17"/>
    </row>
    <row r="10" spans="1:16" s="5" customFormat="1" ht="24.95" customHeight="1" x14ac:dyDescent="0.25">
      <c r="A10" s="68"/>
      <c r="B10" s="274" t="s">
        <v>41</v>
      </c>
      <c r="C10" s="274"/>
      <c r="D10" s="274"/>
      <c r="E10" s="274"/>
      <c r="F10" s="274"/>
      <c r="G10" s="274"/>
      <c r="H10" s="78"/>
      <c r="I10" s="78"/>
      <c r="J10" s="78"/>
      <c r="K10" s="26"/>
      <c r="N10" s="17"/>
      <c r="O10" s="17"/>
      <c r="P10" s="17"/>
    </row>
    <row r="11" spans="1:16" s="5" customFormat="1" ht="24.95" customHeight="1" x14ac:dyDescent="0.25">
      <c r="A11" s="68"/>
      <c r="B11" s="283">
        <v>2013</v>
      </c>
      <c r="C11" s="283">
        <v>2014</v>
      </c>
      <c r="D11" s="283">
        <v>2015</v>
      </c>
      <c r="E11" s="283">
        <v>2016</v>
      </c>
      <c r="F11" s="281">
        <v>2017</v>
      </c>
      <c r="G11" s="281">
        <v>2018</v>
      </c>
      <c r="H11" s="72"/>
      <c r="I11" s="271" t="s">
        <v>62</v>
      </c>
      <c r="J11" s="271"/>
      <c r="K11" s="26"/>
      <c r="N11" s="17"/>
      <c r="O11" s="17"/>
      <c r="P11" s="17"/>
    </row>
    <row r="12" spans="1:16" s="6" customFormat="1" ht="24.95" customHeight="1" x14ac:dyDescent="0.15">
      <c r="A12" s="69"/>
      <c r="B12" s="281"/>
      <c r="C12" s="281"/>
      <c r="D12" s="281"/>
      <c r="E12" s="281"/>
      <c r="F12" s="282"/>
      <c r="G12" s="282"/>
      <c r="H12" s="72"/>
      <c r="I12" s="162" t="s">
        <v>0</v>
      </c>
      <c r="J12" s="162" t="s">
        <v>1</v>
      </c>
      <c r="K12" s="45"/>
      <c r="L12" s="5"/>
      <c r="M12" s="5"/>
      <c r="N12" s="87"/>
      <c r="O12" s="87"/>
      <c r="P12" s="87"/>
    </row>
    <row r="13" spans="1:16" s="6" customFormat="1" ht="90" customHeight="1" x14ac:dyDescent="0.15">
      <c r="A13" s="82" t="s">
        <v>4</v>
      </c>
      <c r="B13" s="75">
        <v>272702.82199999999</v>
      </c>
      <c r="C13" s="75">
        <v>293113.7</v>
      </c>
      <c r="D13" s="75">
        <v>380021.59999999992</v>
      </c>
      <c r="E13" s="75">
        <v>377416.60000000003</v>
      </c>
      <c r="F13" s="75">
        <v>340334.69999999995</v>
      </c>
      <c r="G13" s="75">
        <v>340765.00000000006</v>
      </c>
      <c r="H13" s="76"/>
      <c r="I13" s="79">
        <f>G13-F13</f>
        <v>430.30000000010477</v>
      </c>
      <c r="J13" s="80">
        <f>G13/F13-1</f>
        <v>1.2643436005794761E-3</v>
      </c>
      <c r="K13" s="45"/>
      <c r="L13" s="5"/>
      <c r="M13" s="5"/>
      <c r="N13" s="87"/>
      <c r="O13" s="87"/>
      <c r="P13" s="87"/>
    </row>
    <row r="14" spans="1:16" s="6" customFormat="1" ht="90" customHeight="1" x14ac:dyDescent="0.15">
      <c r="A14" s="82" t="s">
        <v>5</v>
      </c>
      <c r="B14" s="75">
        <v>289428.73300000001</v>
      </c>
      <c r="C14" s="75">
        <v>314864.8</v>
      </c>
      <c r="D14" s="75">
        <v>378700.29999999993</v>
      </c>
      <c r="E14" s="75">
        <v>383632.00000000006</v>
      </c>
      <c r="F14" s="75">
        <v>341839.19999999995</v>
      </c>
      <c r="G14" s="75">
        <v>344938.7</v>
      </c>
      <c r="H14" s="76"/>
      <c r="I14" s="79">
        <f>G14-F14</f>
        <v>3099.5000000000582</v>
      </c>
      <c r="J14" s="80">
        <f>G14/F14-1</f>
        <v>9.0671286382604244E-3</v>
      </c>
      <c r="K14" s="52"/>
      <c r="L14" s="5"/>
      <c r="M14" s="5"/>
      <c r="N14" s="87"/>
      <c r="O14" s="87"/>
      <c r="P14" s="87"/>
    </row>
    <row r="15" spans="1:16" s="6" customFormat="1" ht="90" customHeight="1" x14ac:dyDescent="0.15">
      <c r="A15" s="163" t="s">
        <v>6</v>
      </c>
      <c r="B15" s="164">
        <f t="shared" ref="B15:D15" si="0">IF(B14=0,0,(B13/B14)*100)</f>
        <v>94.221060629802764</v>
      </c>
      <c r="C15" s="164">
        <f t="shared" si="0"/>
        <v>93.091923898765444</v>
      </c>
      <c r="D15" s="164">
        <f t="shared" si="0"/>
        <v>100.34890386936584</v>
      </c>
      <c r="E15" s="164">
        <f>IF(E14=0,0,(E13/E14)*100)</f>
        <v>98.379853609709301</v>
      </c>
      <c r="F15" s="164">
        <f>IF(F14=0,0,(F13/F14)*100)</f>
        <v>99.559880786053796</v>
      </c>
      <c r="G15" s="164">
        <f>IF(G14=0,0,(G13/G14)*100)</f>
        <v>98.790016892856627</v>
      </c>
      <c r="H15" s="77"/>
      <c r="I15" s="278">
        <f>G15-F15</f>
        <v>-0.76986389319716864</v>
      </c>
      <c r="J15" s="278"/>
      <c r="K15" s="29"/>
      <c r="L15" s="5"/>
      <c r="M15" s="5"/>
      <c r="N15" s="87"/>
      <c r="O15" s="87"/>
      <c r="P15" s="87"/>
    </row>
    <row r="16" spans="1:16" ht="8.25" customHeight="1" x14ac:dyDescent="0.25">
      <c r="A16" s="30"/>
      <c r="B16" s="284"/>
      <c r="C16" s="284"/>
      <c r="D16" s="284"/>
      <c r="E16" s="284"/>
      <c r="F16" s="31"/>
      <c r="G16" s="31"/>
      <c r="H16" s="32"/>
      <c r="I16" s="33"/>
      <c r="J16" s="33"/>
      <c r="K16" s="23"/>
      <c r="N16" s="279"/>
      <c r="O16" s="279"/>
      <c r="P16" s="279"/>
    </row>
    <row r="17" spans="1:35" ht="15" customHeight="1" x14ac:dyDescent="0.25">
      <c r="A17" s="35"/>
      <c r="B17" s="36"/>
      <c r="C17" s="36"/>
      <c r="D17" s="36"/>
      <c r="E17" s="36"/>
      <c r="F17" s="36"/>
      <c r="G17" s="36"/>
      <c r="H17" s="36"/>
      <c r="I17" s="33"/>
      <c r="J17" s="33"/>
      <c r="K17" s="23"/>
      <c r="N17" s="279"/>
      <c r="O17" s="279"/>
      <c r="P17" s="279"/>
    </row>
    <row r="18" spans="1:35" ht="15" customHeight="1" x14ac:dyDescent="0.2">
      <c r="A18" s="38"/>
      <c r="B18" s="39"/>
      <c r="C18" s="40"/>
      <c r="D18" s="40"/>
      <c r="E18" s="39"/>
      <c r="F18" s="39"/>
      <c r="G18" s="39"/>
      <c r="H18" s="39"/>
      <c r="I18" s="41"/>
      <c r="J18" s="41"/>
      <c r="K18" s="23"/>
      <c r="N18" s="279"/>
      <c r="O18" s="279"/>
      <c r="P18" s="279"/>
    </row>
    <row r="19" spans="1:35" ht="1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35" ht="1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N20" s="279"/>
      <c r="O20" s="279"/>
      <c r="P20" s="279"/>
    </row>
    <row r="21" spans="1:35" ht="1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N21" s="279"/>
      <c r="O21" s="279"/>
      <c r="P21" s="279"/>
    </row>
    <row r="22" spans="1:35" ht="15" customHeight="1" x14ac:dyDescent="0.2">
      <c r="A22" s="23"/>
      <c r="B22" s="23"/>
      <c r="C22" s="23"/>
      <c r="D22" s="23"/>
      <c r="E22" s="26"/>
      <c r="F22" s="26"/>
      <c r="G22" s="26"/>
      <c r="H22" s="26"/>
      <c r="I22" s="26"/>
      <c r="J22" s="26"/>
      <c r="K22" s="26"/>
      <c r="L22" s="9"/>
      <c r="M22" s="9"/>
      <c r="N22" s="279"/>
      <c r="O22" s="279"/>
      <c r="P22" s="279"/>
      <c r="AF22" s="280"/>
      <c r="AG22" s="275"/>
      <c r="AH22" s="18"/>
      <c r="AI22" s="11"/>
    </row>
    <row r="23" spans="1:35" ht="15" customHeight="1" x14ac:dyDescent="0.2">
      <c r="A23" s="23"/>
      <c r="B23" s="23"/>
      <c r="C23" s="23"/>
      <c r="D23" s="23"/>
      <c r="E23" s="26"/>
      <c r="F23" s="26"/>
      <c r="G23" s="26"/>
      <c r="H23" s="26"/>
      <c r="I23" s="26"/>
      <c r="J23" s="26"/>
      <c r="K23" s="51"/>
      <c r="L23" s="9"/>
      <c r="M23" s="9"/>
      <c r="N23" s="279"/>
      <c r="O23" s="279"/>
      <c r="P23" s="279"/>
      <c r="Q23" s="9"/>
      <c r="AF23" s="280"/>
      <c r="AG23" s="276"/>
      <c r="AH23" s="18"/>
      <c r="AI23" s="11"/>
    </row>
    <row r="24" spans="1:35" ht="15" customHeight="1" x14ac:dyDescent="0.2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6"/>
      <c r="L24" s="9"/>
      <c r="M24" s="9"/>
      <c r="N24" s="279"/>
      <c r="O24" s="279"/>
      <c r="P24" s="279"/>
      <c r="Q24" s="9"/>
      <c r="AF24" s="280"/>
      <c r="AG24" s="276"/>
      <c r="AH24" s="18"/>
      <c r="AI24" s="11"/>
    </row>
    <row r="25" spans="1:35" ht="15" customHeight="1" x14ac:dyDescent="0.2">
      <c r="A25" s="23"/>
      <c r="B25" s="23"/>
      <c r="C25" s="23"/>
      <c r="D25" s="23"/>
      <c r="E25" s="26"/>
      <c r="F25" s="26"/>
      <c r="G25" s="26"/>
      <c r="H25" s="26"/>
      <c r="I25" s="26"/>
      <c r="J25" s="26"/>
      <c r="K25" s="53"/>
      <c r="L25" s="9"/>
      <c r="M25" s="9"/>
      <c r="N25" s="9"/>
      <c r="O25" s="9"/>
      <c r="P25" s="9"/>
      <c r="Q25" s="9"/>
      <c r="AF25" s="280"/>
      <c r="AG25" s="277"/>
      <c r="AH25" s="18"/>
      <c r="AI25" s="12"/>
    </row>
    <row r="26" spans="1:35" ht="15" customHeight="1" x14ac:dyDescent="0.2">
      <c r="A26" s="23"/>
      <c r="B26" s="23"/>
      <c r="C26" s="23"/>
      <c r="D26" s="23"/>
      <c r="E26" s="26"/>
      <c r="F26" s="26"/>
      <c r="G26" s="26"/>
      <c r="H26" s="26"/>
      <c r="I26" s="26"/>
      <c r="J26" s="26"/>
      <c r="K26" s="53"/>
      <c r="L26" s="9"/>
      <c r="M26" s="9"/>
      <c r="N26" s="9"/>
      <c r="O26" s="9"/>
      <c r="P26" s="9"/>
      <c r="Q26" s="9"/>
      <c r="AF26" s="280"/>
      <c r="AG26" s="275"/>
      <c r="AH26" s="18"/>
      <c r="AI26" s="11"/>
    </row>
    <row r="27" spans="1:35" ht="1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54"/>
      <c r="N27" s="9"/>
      <c r="O27" s="9"/>
      <c r="P27" s="9"/>
      <c r="Q27" s="9"/>
      <c r="AF27" s="280"/>
      <c r="AG27" s="276"/>
      <c r="AH27" s="18"/>
      <c r="AI27" s="12"/>
    </row>
    <row r="28" spans="1:35" ht="1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54"/>
      <c r="N28" s="9"/>
      <c r="O28" s="9"/>
      <c r="P28" s="9"/>
      <c r="Q28" s="9"/>
      <c r="AF28" s="280"/>
      <c r="AG28" s="276"/>
      <c r="AH28" s="18"/>
      <c r="AI28" s="11"/>
    </row>
    <row r="29" spans="1:35" ht="1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54"/>
      <c r="AF29" s="280"/>
      <c r="AG29" s="277"/>
      <c r="AH29" s="18"/>
      <c r="AI29" s="11"/>
    </row>
    <row r="30" spans="1:35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54"/>
      <c r="AF30" s="280"/>
      <c r="AG30" s="15"/>
      <c r="AH30" s="18"/>
      <c r="AI30" s="11"/>
    </row>
    <row r="31" spans="1:35" ht="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54"/>
      <c r="AF31" s="280"/>
      <c r="AG31" s="16"/>
      <c r="AH31" s="18"/>
      <c r="AI31" s="11"/>
    </row>
    <row r="32" spans="1:35" ht="1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23.25" customHeight="1" x14ac:dyDescent="0.2">
      <c r="A34" s="23" t="s">
        <v>135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23.2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8.2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 hidden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" hidden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 hidden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" hidden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5" hidden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ht="1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ht="1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1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1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1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1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1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ht="1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ht="1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ht="1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ht="1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ht="1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ht="1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ht="1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ht="1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ht="1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ht="1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ht="1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</sheetData>
  <mergeCells count="17">
    <mergeCell ref="AG22:AG25"/>
    <mergeCell ref="AG26:AG29"/>
    <mergeCell ref="I15:J15"/>
    <mergeCell ref="B16:E16"/>
    <mergeCell ref="N16:P18"/>
    <mergeCell ref="N20:P24"/>
    <mergeCell ref="AF22:AF31"/>
    <mergeCell ref="F11:F12"/>
    <mergeCell ref="A7:J7"/>
    <mergeCell ref="A8:J8"/>
    <mergeCell ref="B11:B12"/>
    <mergeCell ref="C11:C12"/>
    <mergeCell ref="D11:D12"/>
    <mergeCell ref="E11:E12"/>
    <mergeCell ref="I11:J11"/>
    <mergeCell ref="G11:G12"/>
    <mergeCell ref="B10:G10"/>
  </mergeCells>
  <conditionalFormatting sqref="I13:I15 J13:J14">
    <cfRule type="cellIs" dxfId="6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9"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3"/>
  <sheetViews>
    <sheetView showGridLines="0" zoomScaleNormal="100" zoomScaleSheetLayoutView="80" workbookViewId="0">
      <selection activeCell="L18" sqref="L18"/>
    </sheetView>
  </sheetViews>
  <sheetFormatPr baseColWidth="10" defaultRowHeight="12.75" x14ac:dyDescent="0.2"/>
  <cols>
    <col min="1" max="1" width="15" style="8" customWidth="1"/>
    <col min="2" max="7" width="9.7109375" style="8" customWidth="1"/>
    <col min="8" max="8" width="1" style="8" customWidth="1"/>
    <col min="9" max="10" width="9.7109375" style="8" customWidth="1"/>
    <col min="11" max="11" width="3.85546875" style="8" customWidth="1"/>
    <col min="12" max="15" width="13" style="8" customWidth="1"/>
    <col min="16" max="16" width="10.28515625" style="8" customWidth="1"/>
    <col min="17" max="16384" width="11.42578125" style="8"/>
  </cols>
  <sheetData>
    <row r="1" spans="1:16" s="87" customFormat="1" ht="21" customHeight="1" x14ac:dyDescent="0.15">
      <c r="C1" s="89"/>
      <c r="D1" s="89"/>
      <c r="E1" s="89"/>
      <c r="F1" s="89"/>
      <c r="G1" s="89"/>
      <c r="H1" s="89"/>
      <c r="I1" s="89"/>
      <c r="J1" s="89"/>
      <c r="K1" s="89"/>
    </row>
    <row r="2" spans="1:16" s="87" customFormat="1" ht="21" customHeight="1" x14ac:dyDescent="0.15">
      <c r="C2" s="89"/>
      <c r="D2" s="89"/>
      <c r="E2" s="89"/>
      <c r="F2" s="89"/>
      <c r="G2" s="89"/>
      <c r="H2" s="89"/>
      <c r="I2" s="89"/>
      <c r="J2" s="89"/>
      <c r="K2" s="89"/>
    </row>
    <row r="3" spans="1:16" s="87" customFormat="1" ht="21" customHeight="1" x14ac:dyDescent="0.15">
      <c r="C3" s="89"/>
      <c r="D3" s="89"/>
      <c r="E3" s="89"/>
      <c r="F3" s="89"/>
      <c r="G3" s="89"/>
      <c r="H3" s="89"/>
      <c r="I3" s="89"/>
      <c r="J3" s="89"/>
      <c r="K3" s="89"/>
    </row>
    <row r="4" spans="1:16" s="87" customFormat="1" ht="12.75" customHeight="1" x14ac:dyDescent="0.15">
      <c r="A4" s="91"/>
      <c r="B4" s="93"/>
      <c r="C4" s="93"/>
      <c r="D4" s="93"/>
      <c r="E4" s="93"/>
      <c r="F4" s="89"/>
      <c r="G4" s="89"/>
      <c r="H4" s="89"/>
      <c r="I4" s="89"/>
      <c r="J4" s="89"/>
      <c r="K4" s="89"/>
    </row>
    <row r="5" spans="1:16" s="87" customFormat="1" ht="12.75" customHeight="1" x14ac:dyDescent="0.15">
      <c r="A5" s="92"/>
      <c r="B5" s="93"/>
      <c r="C5" s="93"/>
      <c r="D5" s="93"/>
      <c r="E5" s="93"/>
      <c r="F5" s="89"/>
      <c r="G5" s="89"/>
      <c r="H5" s="89"/>
      <c r="I5" s="89"/>
      <c r="J5" s="89"/>
      <c r="K5" s="89"/>
    </row>
    <row r="6" spans="1:16" s="87" customFormat="1" ht="12.75" customHeight="1" x14ac:dyDescent="0.15">
      <c r="B6" s="93"/>
      <c r="C6" s="93"/>
      <c r="D6" s="93"/>
      <c r="E6" s="93"/>
      <c r="F6" s="89"/>
      <c r="G6" s="89"/>
      <c r="H6" s="89"/>
      <c r="I6" s="89"/>
      <c r="J6" s="89"/>
      <c r="K6" s="89"/>
    </row>
    <row r="7" spans="1:16" s="1" customFormat="1" ht="21.95" customHeight="1" x14ac:dyDescent="0.15">
      <c r="A7" s="269" t="s">
        <v>7</v>
      </c>
      <c r="B7" s="269"/>
      <c r="C7" s="269"/>
      <c r="D7" s="269"/>
      <c r="E7" s="269"/>
      <c r="F7" s="269"/>
      <c r="G7" s="269"/>
      <c r="H7" s="269"/>
      <c r="I7" s="269"/>
      <c r="J7" s="269"/>
      <c r="K7" s="19"/>
      <c r="L7" s="3"/>
      <c r="M7" s="3"/>
      <c r="N7" s="3"/>
      <c r="O7" s="3"/>
      <c r="P7" s="3"/>
    </row>
    <row r="8" spans="1:16" s="1" customFormat="1" ht="15" customHeight="1" x14ac:dyDescent="0.15">
      <c r="A8" s="270" t="s">
        <v>34</v>
      </c>
      <c r="B8" s="270"/>
      <c r="C8" s="270"/>
      <c r="D8" s="270"/>
      <c r="E8" s="270"/>
      <c r="F8" s="270"/>
      <c r="G8" s="270"/>
      <c r="H8" s="270"/>
      <c r="I8" s="270"/>
      <c r="J8" s="270"/>
      <c r="K8" s="19"/>
      <c r="L8" s="3"/>
      <c r="M8" s="3"/>
      <c r="N8" s="3"/>
      <c r="O8" s="3"/>
      <c r="P8" s="3"/>
    </row>
    <row r="9" spans="1:16" s="1" customFormat="1" ht="1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24"/>
      <c r="O9" s="17"/>
      <c r="P9" s="17"/>
    </row>
    <row r="10" spans="1:16" s="5" customFormat="1" ht="24.95" customHeight="1" x14ac:dyDescent="0.25">
      <c r="A10" s="68"/>
      <c r="B10" s="274" t="s">
        <v>41</v>
      </c>
      <c r="C10" s="274"/>
      <c r="D10" s="274"/>
      <c r="E10" s="274"/>
      <c r="F10" s="274"/>
      <c r="G10" s="274"/>
      <c r="H10" s="78"/>
      <c r="I10" s="78"/>
      <c r="J10" s="78"/>
      <c r="K10" s="26"/>
      <c r="N10" s="17"/>
      <c r="O10" s="17"/>
      <c r="P10" s="17"/>
    </row>
    <row r="11" spans="1:16" s="5" customFormat="1" ht="24.95" customHeight="1" x14ac:dyDescent="0.25">
      <c r="A11" s="68"/>
      <c r="B11" s="281">
        <v>2013</v>
      </c>
      <c r="C11" s="281">
        <v>2014</v>
      </c>
      <c r="D11" s="281">
        <v>2015</v>
      </c>
      <c r="E11" s="281">
        <v>2016</v>
      </c>
      <c r="F11" s="281">
        <v>2017</v>
      </c>
      <c r="G11" s="281">
        <v>2018</v>
      </c>
      <c r="H11" s="72"/>
      <c r="I11" s="271" t="s">
        <v>62</v>
      </c>
      <c r="J11" s="271"/>
      <c r="K11" s="26"/>
      <c r="N11" s="17"/>
      <c r="O11" s="17"/>
      <c r="P11" s="17"/>
    </row>
    <row r="12" spans="1:16" s="6" customFormat="1" ht="24.95" customHeight="1" x14ac:dyDescent="0.25">
      <c r="A12" s="69"/>
      <c r="B12" s="282"/>
      <c r="C12" s="282"/>
      <c r="D12" s="282"/>
      <c r="E12" s="282"/>
      <c r="F12" s="282"/>
      <c r="G12" s="282"/>
      <c r="H12" s="72"/>
      <c r="I12" s="162" t="s">
        <v>0</v>
      </c>
      <c r="J12" s="162" t="s">
        <v>1</v>
      </c>
      <c r="K12" s="25"/>
      <c r="L12" s="5"/>
      <c r="M12" s="5"/>
      <c r="N12" s="213"/>
      <c r="O12" s="213"/>
      <c r="P12" s="213"/>
    </row>
    <row r="13" spans="1:16" s="6" customFormat="1" ht="90" customHeight="1" x14ac:dyDescent="0.25">
      <c r="A13" s="82" t="s">
        <v>8</v>
      </c>
      <c r="B13" s="75">
        <v>260665.1</v>
      </c>
      <c r="C13" s="75">
        <v>271865.40000000002</v>
      </c>
      <c r="D13" s="75">
        <v>355160.19999999995</v>
      </c>
      <c r="E13" s="75">
        <v>371403.9</v>
      </c>
      <c r="F13" s="75">
        <v>337092.49999999994</v>
      </c>
      <c r="G13" s="75">
        <v>338675.00000000006</v>
      </c>
      <c r="H13" s="76"/>
      <c r="I13" s="79">
        <f>G13-F13</f>
        <v>1582.5000000001164</v>
      </c>
      <c r="J13" s="80">
        <f>G13/F13-1</f>
        <v>4.6945571319447765E-3</v>
      </c>
      <c r="K13" s="25"/>
      <c r="L13" s="5"/>
      <c r="M13" s="5"/>
      <c r="N13" s="213"/>
      <c r="O13" s="213"/>
      <c r="P13" s="213"/>
    </row>
    <row r="14" spans="1:16" s="6" customFormat="1" ht="90" customHeight="1" x14ac:dyDescent="0.25">
      <c r="A14" s="82" t="s">
        <v>9</v>
      </c>
      <c r="B14" s="75">
        <v>254564.7</v>
      </c>
      <c r="C14" s="75">
        <v>271990.90000000002</v>
      </c>
      <c r="D14" s="75">
        <v>355160.19999999995</v>
      </c>
      <c r="E14" s="75">
        <v>371403.9</v>
      </c>
      <c r="F14" s="75">
        <v>337092.49999999994</v>
      </c>
      <c r="G14" s="75">
        <v>338675.00000000006</v>
      </c>
      <c r="H14" s="76"/>
      <c r="I14" s="79">
        <f>G14-F14</f>
        <v>1582.5000000001164</v>
      </c>
      <c r="J14" s="80">
        <f>G14/F14-1</f>
        <v>4.6945571319447765E-3</v>
      </c>
      <c r="K14" s="45"/>
      <c r="L14" s="5"/>
      <c r="M14" s="5"/>
      <c r="N14" s="213"/>
      <c r="O14" s="213"/>
      <c r="P14" s="213"/>
    </row>
    <row r="15" spans="1:16" s="6" customFormat="1" ht="90" customHeight="1" x14ac:dyDescent="0.25">
      <c r="A15" s="163" t="s">
        <v>10</v>
      </c>
      <c r="B15" s="164">
        <f t="shared" ref="B15:G15" si="0">IF(B14=0,0,(B13/B14)*100)</f>
        <v>102.39640452898615</v>
      </c>
      <c r="C15" s="164">
        <f t="shared" si="0"/>
        <v>99.953858750421432</v>
      </c>
      <c r="D15" s="164">
        <f t="shared" si="0"/>
        <v>100</v>
      </c>
      <c r="E15" s="166">
        <f t="shared" si="0"/>
        <v>100</v>
      </c>
      <c r="F15" s="167">
        <f t="shared" si="0"/>
        <v>100</v>
      </c>
      <c r="G15" s="167">
        <f t="shared" si="0"/>
        <v>100</v>
      </c>
      <c r="H15" s="77"/>
      <c r="I15" s="278">
        <f>G15-F15</f>
        <v>0</v>
      </c>
      <c r="J15" s="278"/>
      <c r="K15" s="29"/>
      <c r="L15" s="5"/>
      <c r="M15" s="5"/>
      <c r="N15" s="213"/>
      <c r="O15" s="213"/>
      <c r="P15" s="213"/>
    </row>
    <row r="16" spans="1:16" ht="8.25" customHeight="1" x14ac:dyDescent="0.25">
      <c r="A16" s="70"/>
      <c r="B16" s="285"/>
      <c r="C16" s="285"/>
      <c r="D16" s="285"/>
      <c r="E16" s="285"/>
      <c r="F16" s="71"/>
      <c r="G16" s="71"/>
      <c r="H16" s="72"/>
      <c r="I16" s="71"/>
      <c r="J16" s="71"/>
      <c r="K16" s="23"/>
      <c r="L16" s="5"/>
      <c r="M16" s="5"/>
      <c r="N16" s="279"/>
      <c r="O16" s="279"/>
      <c r="P16" s="279"/>
    </row>
    <row r="17" spans="1:35" ht="15" customHeight="1" x14ac:dyDescent="0.25">
      <c r="A17" s="35"/>
      <c r="B17" s="36"/>
      <c r="C17" s="36"/>
      <c r="D17" s="36"/>
      <c r="E17" s="36"/>
      <c r="F17" s="36"/>
      <c r="G17" s="36"/>
      <c r="H17" s="36"/>
      <c r="I17" s="33"/>
      <c r="J17" s="33"/>
      <c r="K17" s="23"/>
      <c r="N17" s="279"/>
      <c r="O17" s="279"/>
      <c r="P17" s="279"/>
    </row>
    <row r="18" spans="1:35" ht="15" customHeight="1" x14ac:dyDescent="0.2">
      <c r="A18" s="38"/>
      <c r="B18" s="39"/>
      <c r="C18" s="40"/>
      <c r="D18" s="40"/>
      <c r="E18" s="39"/>
      <c r="F18" s="39"/>
      <c r="G18" s="39"/>
      <c r="H18" s="39"/>
      <c r="I18" s="41"/>
      <c r="J18" s="41"/>
      <c r="K18" s="23"/>
      <c r="L18" s="14"/>
      <c r="N18" s="279"/>
      <c r="O18" s="279"/>
      <c r="P18" s="279"/>
    </row>
    <row r="19" spans="1:35" ht="1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4"/>
    </row>
    <row r="20" spans="1:35" ht="1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4"/>
      <c r="N20" s="279"/>
      <c r="O20" s="279"/>
      <c r="P20" s="279"/>
    </row>
    <row r="21" spans="1:35" ht="1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4"/>
      <c r="N21" s="279"/>
      <c r="O21" s="279"/>
      <c r="P21" s="279"/>
    </row>
    <row r="22" spans="1:35" ht="15" customHeight="1" x14ac:dyDescent="0.2">
      <c r="A22" s="23"/>
      <c r="B22" s="23"/>
      <c r="C22" s="23"/>
      <c r="D22" s="23"/>
      <c r="E22" s="26"/>
      <c r="F22" s="26"/>
      <c r="G22" s="26"/>
      <c r="H22" s="26"/>
      <c r="I22" s="26"/>
      <c r="J22" s="26"/>
      <c r="K22" s="26"/>
      <c r="L22" s="14"/>
      <c r="M22" s="9"/>
      <c r="N22" s="279"/>
      <c r="O22" s="279"/>
      <c r="P22" s="279"/>
      <c r="AF22" s="280"/>
      <c r="AG22" s="275"/>
      <c r="AH22" s="18"/>
      <c r="AI22" s="11"/>
    </row>
    <row r="23" spans="1:35" ht="15" customHeight="1" x14ac:dyDescent="0.2">
      <c r="A23" s="23"/>
      <c r="B23" s="23"/>
      <c r="C23" s="23"/>
      <c r="D23" s="23"/>
      <c r="E23" s="26"/>
      <c r="F23" s="26"/>
      <c r="G23" s="26"/>
      <c r="H23" s="26"/>
      <c r="I23" s="26"/>
      <c r="J23" s="26"/>
      <c r="K23" s="26"/>
      <c r="L23" s="9"/>
      <c r="M23" s="9"/>
      <c r="N23" s="279"/>
      <c r="O23" s="279"/>
      <c r="P23" s="279"/>
      <c r="Q23" s="9"/>
      <c r="AF23" s="280"/>
      <c r="AG23" s="276"/>
      <c r="AH23" s="18"/>
      <c r="AI23" s="11"/>
    </row>
    <row r="24" spans="1:35" ht="15" customHeight="1" x14ac:dyDescent="0.2">
      <c r="A24" s="23"/>
      <c r="B24" s="23"/>
      <c r="C24" s="23"/>
      <c r="D24" s="23"/>
      <c r="E24" s="26"/>
      <c r="F24" s="26"/>
      <c r="G24" s="26"/>
      <c r="H24" s="26"/>
      <c r="I24" s="26"/>
      <c r="J24" s="26"/>
      <c r="K24" s="26"/>
      <c r="L24" s="9"/>
      <c r="M24" s="9"/>
      <c r="N24" s="279"/>
      <c r="O24" s="279"/>
      <c r="P24" s="279"/>
      <c r="Q24" s="9"/>
      <c r="AF24" s="280"/>
      <c r="AG24" s="276"/>
      <c r="AH24" s="18"/>
      <c r="AI24" s="11"/>
    </row>
    <row r="25" spans="1:35" ht="15" customHeight="1" x14ac:dyDescent="0.2">
      <c r="A25" s="23"/>
      <c r="B25" s="23"/>
      <c r="C25" s="23"/>
      <c r="D25" s="23"/>
      <c r="E25" s="26"/>
      <c r="F25" s="26"/>
      <c r="G25" s="26"/>
      <c r="H25" s="26"/>
      <c r="I25" s="26"/>
      <c r="J25" s="26"/>
      <c r="K25" s="26"/>
      <c r="L25" s="9"/>
      <c r="M25" s="9"/>
      <c r="N25" s="9"/>
      <c r="O25" s="9"/>
      <c r="P25" s="9"/>
      <c r="Q25" s="9"/>
      <c r="AF25" s="280"/>
      <c r="AG25" s="277"/>
      <c r="AH25" s="18"/>
      <c r="AI25" s="12"/>
    </row>
    <row r="26" spans="1:35" ht="15" customHeight="1" x14ac:dyDescent="0.2">
      <c r="A26" s="23"/>
      <c r="B26" s="23"/>
      <c r="C26" s="23"/>
      <c r="D26" s="23"/>
      <c r="E26" s="26"/>
      <c r="F26" s="26"/>
      <c r="G26" s="26"/>
      <c r="H26" s="26"/>
      <c r="I26" s="26"/>
      <c r="J26" s="26"/>
      <c r="K26" s="26"/>
      <c r="L26" s="9"/>
      <c r="M26" s="9"/>
      <c r="N26" s="9"/>
      <c r="O26" s="9"/>
      <c r="P26" s="9"/>
      <c r="Q26" s="9"/>
      <c r="AF26" s="280"/>
      <c r="AG26" s="275"/>
      <c r="AH26" s="18"/>
      <c r="AI26" s="11"/>
    </row>
    <row r="27" spans="1:35" ht="1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N27" s="9"/>
      <c r="O27" s="9"/>
      <c r="P27" s="9"/>
      <c r="Q27" s="9"/>
      <c r="AF27" s="280"/>
      <c r="AG27" s="276"/>
      <c r="AH27" s="18"/>
      <c r="AI27" s="12"/>
    </row>
    <row r="28" spans="1:35" ht="1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N28" s="9"/>
      <c r="O28" s="9"/>
      <c r="P28" s="9"/>
      <c r="Q28" s="9"/>
      <c r="AF28" s="280"/>
      <c r="AG28" s="276"/>
      <c r="AH28" s="18"/>
      <c r="AI28" s="11"/>
    </row>
    <row r="29" spans="1:35" ht="1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AF29" s="280"/>
      <c r="AG29" s="277"/>
      <c r="AH29" s="18"/>
      <c r="AI29" s="11"/>
    </row>
    <row r="30" spans="1:35" ht="1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AF30" s="280"/>
      <c r="AG30" s="15"/>
      <c r="AH30" s="18"/>
      <c r="AI30" s="11"/>
    </row>
    <row r="31" spans="1:35" ht="1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35" ht="1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25.5" customHeight="1" x14ac:dyDescent="0.2">
      <c r="A34" s="23" t="s">
        <v>135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" hidden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 hidden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24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6.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7.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1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  <row r="62" spans="1:11" ht="1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ht="1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ht="1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ht="1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1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1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1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1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1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11" ht="1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</row>
    <row r="121" spans="1:11" ht="1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</row>
    <row r="122" spans="1:11" ht="1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</row>
    <row r="123" spans="1:11" ht="1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ht="1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 ht="1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 ht="1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 ht="1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ht="1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ht="1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ht="1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ht="1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</sheetData>
  <mergeCells count="17">
    <mergeCell ref="AG22:AG25"/>
    <mergeCell ref="AG26:AG29"/>
    <mergeCell ref="I15:J15"/>
    <mergeCell ref="B16:E16"/>
    <mergeCell ref="N16:P18"/>
    <mergeCell ref="N20:P24"/>
    <mergeCell ref="AF22:AF30"/>
    <mergeCell ref="F11:F12"/>
    <mergeCell ref="A7:J7"/>
    <mergeCell ref="A8:J8"/>
    <mergeCell ref="B11:B12"/>
    <mergeCell ref="C11:C12"/>
    <mergeCell ref="D11:D12"/>
    <mergeCell ref="E11:E12"/>
    <mergeCell ref="I11:J11"/>
    <mergeCell ref="G11:G12"/>
    <mergeCell ref="B10:G10"/>
  </mergeCells>
  <conditionalFormatting sqref="J13:J14 I13:I15">
    <cfRule type="cellIs" dxfId="5" priority="3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Análisis</vt:lpstr>
      <vt:lpstr>Resumen</vt:lpstr>
      <vt:lpstr>CAP</vt:lpstr>
      <vt:lpstr>SERV-TEC</vt:lpstr>
      <vt:lpstr>B-EXT</vt:lpstr>
      <vt:lpstr>CERT</vt:lpstr>
      <vt:lpstr>C-PSP</vt:lpstr>
      <vt:lpstr>EPRT</vt:lpstr>
      <vt:lpstr>EPR</vt:lpstr>
      <vt:lpstr>EGC</vt:lpstr>
      <vt:lpstr>EGI</vt:lpstr>
      <vt:lpstr>AUTOF</vt:lpstr>
      <vt:lpstr>CAIP</vt:lpstr>
      <vt:lpstr>CNPR</vt:lpstr>
      <vt:lpstr>AUTOF!Área_de_impresión</vt:lpstr>
      <vt:lpstr>'B-EXT'!Área_de_impresión</vt:lpstr>
      <vt:lpstr>CAIP!Área_de_impresión</vt:lpstr>
      <vt:lpstr>CERT!Área_de_impresión</vt:lpstr>
      <vt:lpstr>CNPR!Área_de_impresión</vt:lpstr>
      <vt:lpstr>'C-PSP'!Área_de_impresión</vt:lpstr>
      <vt:lpstr>EGC!Área_de_impresión</vt:lpstr>
      <vt:lpstr>EGI!Área_de_impresión</vt:lpstr>
      <vt:lpstr>EPR!Área_de_impresión</vt:lpstr>
      <vt:lpstr>EPRT!Área_de_impresión</vt:lpstr>
      <vt:lpstr>Resumen!Área_de_impresión</vt:lpstr>
      <vt:lpstr>Resumen!Títulos_a_imprimir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2018-07-06T17:24:47Z</dcterms:created>
  <dcterms:modified xsi:type="dcterms:W3CDTF">2018-07-06T17:25:30Z</dcterms:modified>
</cp:coreProperties>
</file>