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harts/chart2.xml" ContentType="application/vnd.openxmlformats-officedocument.drawingml.chart+xml"/>
  <Override PartName="/xl/drawings/drawing4.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charts/chart3.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4.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charts/chart5.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charts/chart6.xml" ContentType="application/vnd.openxmlformats-officedocument.drawingml.chart+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charts/chart7.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charts/chart8.xml" ContentType="application/vnd.openxmlformats-officedocument.drawingml.chart+xml"/>
  <Override PartName="/xl/drawings/drawing15.xml" ContentType="application/vnd.openxmlformats-officedocument.drawing+xml"/>
  <Override PartName="/xl/comments3.xml" ContentType="application/vnd.openxmlformats-officedocument.spreadsheetml.comments+xml"/>
  <Override PartName="/xl/drawings/drawing16.xml" ContentType="application/vnd.openxmlformats-officedocument.drawing+xml"/>
  <Override PartName="/xl/embeddings/oleObject1.bin" ContentType="application/vnd.openxmlformats-officedocument.oleObject"/>
  <Override PartName="/xl/comments4.xml" ContentType="application/vnd.openxmlformats-officedocument.spreadsheetml.comments+xml"/>
  <Override PartName="/xl/drawings/drawing17.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9.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harts/chart10.xml" ContentType="application/vnd.openxmlformats-officedocument.drawingml.chart+xml"/>
  <Override PartName="/xl/drawings/drawing20.xml" ContentType="application/vnd.openxmlformats-officedocument.drawing+xml"/>
  <Override PartName="/xl/comments5.xml" ContentType="application/vnd.openxmlformats-officedocument.spreadsheetml.comments+xml"/>
  <Override PartName="/xl/drawings/drawing2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charts/chart11.xml" ContentType="application/vnd.openxmlformats-officedocument.drawingml.chart+xml"/>
  <Override PartName="/xl/drawings/drawing22.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charts/chart12.xml" ContentType="application/vnd.openxmlformats-officedocument.drawingml.chart+xml"/>
  <Override PartName="/xl/drawings/drawing23.xml" ContentType="application/vnd.openxmlformats-officedocument.drawing+xml"/>
  <Override PartName="/xl/tables/table25.xml" ContentType="application/vnd.openxmlformats-officedocument.spreadsheetml.table+xml"/>
  <Override PartName="/xl/charts/chart13.xml" ContentType="application/vnd.openxmlformats-officedocument.drawingml.chart+xml"/>
  <Override PartName="/xl/drawings/drawing24.xml" ContentType="application/vnd.openxmlformats-officedocument.drawing+xml"/>
  <Override PartName="/xl/charts/chart1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5.xml" ContentType="application/vnd.openxmlformats-officedocument.drawing+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6.xml" ContentType="application/vnd.openxmlformats-officedocument.drawing+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7.xml" ContentType="application/vnd.openxmlformats-officedocument.drawing+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9.xml" ContentType="application/vnd.openxmlformats-officedocument.drawing+xml"/>
  <Override PartName="/xl/charts/chart1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0.xml" ContentType="application/vnd.openxmlformats-officedocument.drawing+xml"/>
  <Override PartName="/xl/charts/chart2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1.xml" ContentType="application/vnd.openxmlformats-officedocument.drawing+xml"/>
  <Override PartName="/xl/charts/chart21.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Users\Usuario\Desktop\Respaldo_0149039\2016\Estadística\Indicadores\Cuarto trimestre\"/>
    </mc:Choice>
  </mc:AlternateContent>
  <bookViews>
    <workbookView xWindow="0" yWindow="0" windowWidth="20490" windowHeight="7740" tabRatio="711" firstSheet="14" activeTab="19"/>
  </bookViews>
  <sheets>
    <sheet name="Resumen" sheetId="30" r:id="rId1"/>
    <sheet name="ABS" sheetId="7" r:id="rId2"/>
    <sheet name="Absorción" sheetId="10" state="hidden" r:id="rId3"/>
    <sheet name="MAT" sheetId="9" r:id="rId4"/>
    <sheet name="ACI" sheetId="3" r:id="rId5"/>
    <sheet name="Capacidad_instalada" sheetId="2" state="hidden" r:id="rId6"/>
    <sheet name="ET" sheetId="16" r:id="rId7"/>
    <sheet name="Eficiencia_terminal" sheetId="17" state="hidden" r:id="rId8"/>
    <sheet name="TIT" sheetId="11" r:id="rId9"/>
    <sheet name="Titulados" sheetId="12" state="hidden" r:id="rId10"/>
    <sheet name="COSTO" sheetId="20" r:id="rId11"/>
    <sheet name="Costo por alumno" sheetId="21" state="hidden" r:id="rId12"/>
    <sheet name="Becas " sheetId="14" r:id="rId13"/>
    <sheet name="Becas_conalep" sheetId="13" state="hidden" r:id="rId14"/>
    <sheet name="A-DOC" sheetId="15" r:id="rId15"/>
    <sheet name="Becados_externos" sheetId="6" state="hidden" r:id="rId16"/>
    <sheet name="Alumno_PSP" sheetId="19" state="hidden" r:id="rId17"/>
    <sheet name="A-PC" sheetId="32" r:id="rId18"/>
    <sheet name="Alumno_PC" sheetId="31" state="hidden" r:id="rId19"/>
    <sheet name="ADM-PC" sheetId="33" r:id="rId20"/>
    <sheet name="Administrativo_PC " sheetId="34" state="hidden" r:id="rId21"/>
    <sheet name="CAP" sheetId="4" r:id="rId22"/>
    <sheet name="B-EXT" sheetId="5" r:id="rId23"/>
    <sheet name="SNB" sheetId="1" r:id="rId24"/>
    <sheet name="C-PSP " sheetId="22" r:id="rId25"/>
    <sheet name="EPRT" sheetId="23" r:id="rId26"/>
    <sheet name="EPR" sheetId="24" r:id="rId27"/>
    <sheet name="EGC" sheetId="25" r:id="rId28"/>
    <sheet name="EGI" sheetId="26" r:id="rId29"/>
    <sheet name="AUTOF" sheetId="27" r:id="rId30"/>
    <sheet name="CAIP" sheetId="28" r:id="rId31"/>
    <sheet name="CNPR" sheetId="29" r:id="rId32"/>
  </sheets>
  <externalReferences>
    <externalReference r:id="rId33"/>
    <externalReference r:id="rId34"/>
    <externalReference r:id="rId35"/>
  </externalReferences>
  <definedNames>
    <definedName name="_xlnm._FilterDatabase" localSheetId="29" hidden="1">AUTOF!$C$21:$C$31</definedName>
    <definedName name="_xlnm._FilterDatabase" localSheetId="30" hidden="1">CAIP!$C$21:$C$28</definedName>
    <definedName name="_xlnm._FilterDatabase" localSheetId="31" hidden="1">CNPR!$C$22:$C$27</definedName>
    <definedName name="_xlnm._FilterDatabase" localSheetId="7" hidden="1">Eficiencia_terminal!$A$10:$D$10</definedName>
    <definedName name="_xlnm._FilterDatabase" localSheetId="27" hidden="1">EGC!$C$20:$C$25</definedName>
    <definedName name="_xlnm._FilterDatabase" localSheetId="28" hidden="1">EGI!$C$21:$C$30</definedName>
    <definedName name="_xlnm._FilterDatabase" localSheetId="26" hidden="1">EPR!$C$20:$C$29</definedName>
    <definedName name="_xlnm._FilterDatabase" localSheetId="25" hidden="1">EPRT!$C$20:$C$30</definedName>
    <definedName name="A_impresión_IM" localSheetId="1">#REF!</definedName>
    <definedName name="A_impresión_IM" localSheetId="2">#REF!</definedName>
    <definedName name="A_impresión_IM" localSheetId="4">#REF!</definedName>
    <definedName name="A_impresión_IM" localSheetId="20">#REF!</definedName>
    <definedName name="A_impresión_IM" localSheetId="19">#REF!</definedName>
    <definedName name="A_impresión_IM" localSheetId="14">#REF!</definedName>
    <definedName name="A_impresión_IM" localSheetId="18">#REF!</definedName>
    <definedName name="A_impresión_IM" localSheetId="16">#REF!</definedName>
    <definedName name="A_impresión_IM" localSheetId="17">#REF!</definedName>
    <definedName name="A_impresión_IM" localSheetId="29">#REF!</definedName>
    <definedName name="A_impresión_IM" localSheetId="15">#REF!</definedName>
    <definedName name="A_impresión_IM" localSheetId="12">#REF!</definedName>
    <definedName name="A_impresión_IM" localSheetId="13">#REF!</definedName>
    <definedName name="A_impresión_IM" localSheetId="22">#REF!</definedName>
    <definedName name="A_impresión_IM" localSheetId="30">#REF!</definedName>
    <definedName name="A_impresión_IM" localSheetId="21">#REF!</definedName>
    <definedName name="A_impresión_IM" localSheetId="5">#REF!</definedName>
    <definedName name="A_impresión_IM" localSheetId="31">#REF!</definedName>
    <definedName name="A_impresión_IM" localSheetId="10">#REF!</definedName>
    <definedName name="A_impresión_IM" localSheetId="11">#REF!</definedName>
    <definedName name="A_impresión_IM" localSheetId="24">#REF!</definedName>
    <definedName name="A_impresión_IM" localSheetId="7">#REF!</definedName>
    <definedName name="A_impresión_IM" localSheetId="27">#REF!</definedName>
    <definedName name="A_impresión_IM" localSheetId="28">#REF!</definedName>
    <definedName name="A_impresión_IM" localSheetId="26">#REF!</definedName>
    <definedName name="A_impresión_IM" localSheetId="25">#REF!</definedName>
    <definedName name="A_impresión_IM" localSheetId="6">#REF!</definedName>
    <definedName name="A_impresión_IM" localSheetId="3">#REF!</definedName>
    <definedName name="A_impresión_IM" localSheetId="0">#REF!</definedName>
    <definedName name="A_impresión_IM" localSheetId="8">#REF!</definedName>
    <definedName name="A_impresión_IM">#REF!</definedName>
    <definedName name="a_impresión_imn" localSheetId="1">#REF!</definedName>
    <definedName name="a_impresión_imn" localSheetId="2">#REF!</definedName>
    <definedName name="a_impresión_imn" localSheetId="4">#REF!</definedName>
    <definedName name="a_impresión_imn" localSheetId="20">#REF!</definedName>
    <definedName name="a_impresión_imn" localSheetId="19">#REF!</definedName>
    <definedName name="a_impresión_imn" localSheetId="14">#REF!</definedName>
    <definedName name="a_impresión_imn" localSheetId="18">#REF!</definedName>
    <definedName name="a_impresión_imn" localSheetId="16">#REF!</definedName>
    <definedName name="a_impresión_imn" localSheetId="17">#REF!</definedName>
    <definedName name="a_impresión_imn" localSheetId="29">#REF!</definedName>
    <definedName name="a_impresión_imn" localSheetId="15">#REF!</definedName>
    <definedName name="a_impresión_imn" localSheetId="12">#REF!</definedName>
    <definedName name="a_impresión_imn" localSheetId="13">#REF!</definedName>
    <definedName name="a_impresión_imn" localSheetId="22">#REF!</definedName>
    <definedName name="a_impresión_imn" localSheetId="30">#REF!</definedName>
    <definedName name="a_impresión_imn" localSheetId="21">#REF!</definedName>
    <definedName name="a_impresión_imn" localSheetId="5">#REF!</definedName>
    <definedName name="a_impresión_imn" localSheetId="31">#REF!</definedName>
    <definedName name="a_impresión_imn" localSheetId="10">#REF!</definedName>
    <definedName name="a_impresión_imn" localSheetId="11">#REF!</definedName>
    <definedName name="a_impresión_imn" localSheetId="24">#REF!</definedName>
    <definedName name="a_impresión_imn" localSheetId="7">#REF!</definedName>
    <definedName name="a_impresión_imn" localSheetId="27">#REF!</definedName>
    <definedName name="a_impresión_imn" localSheetId="28">#REF!</definedName>
    <definedName name="a_impresión_imn" localSheetId="26">#REF!</definedName>
    <definedName name="a_impresión_imn" localSheetId="25">#REF!</definedName>
    <definedName name="a_impresión_imn" localSheetId="6">#REF!</definedName>
    <definedName name="a_impresión_imn" localSheetId="3">#REF!</definedName>
    <definedName name="a_impresión_imn" localSheetId="0">#REF!</definedName>
    <definedName name="a_impresión_imn" localSheetId="8">#REF!</definedName>
    <definedName name="a_impresión_imn">#REF!</definedName>
    <definedName name="Abril" localSheetId="1">#REF!</definedName>
    <definedName name="Abril" localSheetId="2">#REF!</definedName>
    <definedName name="Abril" localSheetId="4">#REF!</definedName>
    <definedName name="Abril" localSheetId="20">#REF!</definedName>
    <definedName name="Abril" localSheetId="19">#REF!</definedName>
    <definedName name="Abril" localSheetId="14">#REF!</definedName>
    <definedName name="Abril" localSheetId="18">#REF!</definedName>
    <definedName name="Abril" localSheetId="16">#REF!</definedName>
    <definedName name="Abril" localSheetId="17">#REF!</definedName>
    <definedName name="Abril" localSheetId="29">#REF!</definedName>
    <definedName name="Abril" localSheetId="15">#REF!</definedName>
    <definedName name="Abril" localSheetId="12">#REF!</definedName>
    <definedName name="Abril" localSheetId="13">#REF!</definedName>
    <definedName name="Abril" localSheetId="22">#REF!</definedName>
    <definedName name="Abril" localSheetId="30">#REF!</definedName>
    <definedName name="Abril" localSheetId="21">#REF!</definedName>
    <definedName name="Abril" localSheetId="5">#REF!</definedName>
    <definedName name="Abril" localSheetId="31">#REF!</definedName>
    <definedName name="Abril" localSheetId="10">#REF!</definedName>
    <definedName name="Abril" localSheetId="11">#REF!</definedName>
    <definedName name="Abril" localSheetId="24">#REF!</definedName>
    <definedName name="Abril" localSheetId="7">#REF!</definedName>
    <definedName name="Abril" localSheetId="27">#REF!</definedName>
    <definedName name="Abril" localSheetId="28">#REF!</definedName>
    <definedName name="Abril" localSheetId="26">#REF!</definedName>
    <definedName name="Abril" localSheetId="25">#REF!</definedName>
    <definedName name="Abril" localSheetId="6">#REF!</definedName>
    <definedName name="Abril" localSheetId="3">#REF!</definedName>
    <definedName name="Abril" localSheetId="0">#REF!</definedName>
    <definedName name="Abril" localSheetId="8">#REF!</definedName>
    <definedName name="Abril">#REF!</definedName>
    <definedName name="AbrilA" localSheetId="1">#REF!</definedName>
    <definedName name="AbrilA" localSheetId="2">#REF!</definedName>
    <definedName name="AbrilA" localSheetId="4">#REF!</definedName>
    <definedName name="AbrilA" localSheetId="20">#REF!</definedName>
    <definedName name="AbrilA" localSheetId="19">#REF!</definedName>
    <definedName name="AbrilA" localSheetId="14">#REF!</definedName>
    <definedName name="AbrilA" localSheetId="18">#REF!</definedName>
    <definedName name="AbrilA" localSheetId="16">#REF!</definedName>
    <definedName name="AbrilA" localSheetId="17">#REF!</definedName>
    <definedName name="AbrilA" localSheetId="29">#REF!</definedName>
    <definedName name="AbrilA" localSheetId="15">#REF!</definedName>
    <definedName name="AbrilA" localSheetId="12">#REF!</definedName>
    <definedName name="AbrilA" localSheetId="13">#REF!</definedName>
    <definedName name="AbrilA" localSheetId="22">#REF!</definedName>
    <definedName name="AbrilA" localSheetId="30">#REF!</definedName>
    <definedName name="AbrilA" localSheetId="21">#REF!</definedName>
    <definedName name="AbrilA" localSheetId="5">#REF!</definedName>
    <definedName name="AbrilA" localSheetId="31">#REF!</definedName>
    <definedName name="AbrilA" localSheetId="10">#REF!</definedName>
    <definedName name="AbrilA" localSheetId="11">#REF!</definedName>
    <definedName name="AbrilA" localSheetId="24">#REF!</definedName>
    <definedName name="AbrilA" localSheetId="7">#REF!</definedName>
    <definedName name="AbrilA" localSheetId="27">#REF!</definedName>
    <definedName name="AbrilA" localSheetId="28">#REF!</definedName>
    <definedName name="AbrilA" localSheetId="26">#REF!</definedName>
    <definedName name="AbrilA" localSheetId="25">#REF!</definedName>
    <definedName name="AbrilA" localSheetId="6">#REF!</definedName>
    <definedName name="AbrilA" localSheetId="3">#REF!</definedName>
    <definedName name="AbrilA" localSheetId="0">#REF!</definedName>
    <definedName name="AbrilA" localSheetId="8">#REF!</definedName>
    <definedName name="AbrilA">#REF!</definedName>
    <definedName name="Agosto" localSheetId="1">#REF!</definedName>
    <definedName name="Agosto" localSheetId="2">#REF!</definedName>
    <definedName name="Agosto" localSheetId="4">#REF!</definedName>
    <definedName name="Agosto" localSheetId="20">#REF!</definedName>
    <definedName name="Agosto" localSheetId="19">#REF!</definedName>
    <definedName name="Agosto" localSheetId="14">#REF!</definedName>
    <definedName name="Agosto" localSheetId="18">#REF!</definedName>
    <definedName name="Agosto" localSheetId="16">#REF!</definedName>
    <definedName name="Agosto" localSheetId="17">#REF!</definedName>
    <definedName name="Agosto" localSheetId="29">#REF!</definedName>
    <definedName name="Agosto" localSheetId="15">#REF!</definedName>
    <definedName name="Agosto" localSheetId="12">#REF!</definedName>
    <definedName name="Agosto" localSheetId="13">#REF!</definedName>
    <definedName name="Agosto" localSheetId="22">#REF!</definedName>
    <definedName name="Agosto" localSheetId="30">#REF!</definedName>
    <definedName name="Agosto" localSheetId="21">#REF!</definedName>
    <definedName name="Agosto" localSheetId="5">#REF!</definedName>
    <definedName name="Agosto" localSheetId="31">#REF!</definedName>
    <definedName name="Agosto" localSheetId="10">#REF!</definedName>
    <definedName name="Agosto" localSheetId="11">#REF!</definedName>
    <definedName name="Agosto" localSheetId="24">#REF!</definedName>
    <definedName name="Agosto" localSheetId="7">#REF!</definedName>
    <definedName name="Agosto" localSheetId="27">#REF!</definedName>
    <definedName name="Agosto" localSheetId="28">#REF!</definedName>
    <definedName name="Agosto" localSheetId="26">#REF!</definedName>
    <definedName name="Agosto" localSheetId="25">#REF!</definedName>
    <definedName name="Agosto" localSheetId="6">#REF!</definedName>
    <definedName name="Agosto" localSheetId="3">#REF!</definedName>
    <definedName name="Agosto" localSheetId="0">#REF!</definedName>
    <definedName name="Agosto" localSheetId="8">#REF!</definedName>
    <definedName name="Agosto">#REF!</definedName>
    <definedName name="AgostoA" localSheetId="1">#REF!</definedName>
    <definedName name="AgostoA" localSheetId="2">#REF!</definedName>
    <definedName name="AgostoA" localSheetId="4">#REF!</definedName>
    <definedName name="AgostoA" localSheetId="20">#REF!</definedName>
    <definedName name="AgostoA" localSheetId="19">#REF!</definedName>
    <definedName name="AgostoA" localSheetId="14">#REF!</definedName>
    <definedName name="AgostoA" localSheetId="18">#REF!</definedName>
    <definedName name="AgostoA" localSheetId="16">#REF!</definedName>
    <definedName name="AgostoA" localSheetId="17">#REF!</definedName>
    <definedName name="AgostoA" localSheetId="29">#REF!</definedName>
    <definedName name="AgostoA" localSheetId="15">#REF!</definedName>
    <definedName name="AgostoA" localSheetId="12">#REF!</definedName>
    <definedName name="AgostoA" localSheetId="13">#REF!</definedName>
    <definedName name="AgostoA" localSheetId="22">#REF!</definedName>
    <definedName name="AgostoA" localSheetId="30">#REF!</definedName>
    <definedName name="AgostoA" localSheetId="21">#REF!</definedName>
    <definedName name="AgostoA" localSheetId="5">#REF!</definedName>
    <definedName name="AgostoA" localSheetId="31">#REF!</definedName>
    <definedName name="AgostoA" localSheetId="10">#REF!</definedName>
    <definedName name="AgostoA" localSheetId="11">#REF!</definedName>
    <definedName name="AgostoA" localSheetId="24">#REF!</definedName>
    <definedName name="AgostoA" localSheetId="7">#REF!</definedName>
    <definedName name="AgostoA" localSheetId="27">#REF!</definedName>
    <definedName name="AgostoA" localSheetId="28">#REF!</definedName>
    <definedName name="AgostoA" localSheetId="26">#REF!</definedName>
    <definedName name="AgostoA" localSheetId="25">#REF!</definedName>
    <definedName name="AgostoA" localSheetId="6">#REF!</definedName>
    <definedName name="AgostoA" localSheetId="3">#REF!</definedName>
    <definedName name="AgostoA" localSheetId="0">#REF!</definedName>
    <definedName name="AgostoA" localSheetId="8">#REF!</definedName>
    <definedName name="AgostoA">#REF!</definedName>
    <definedName name="_xlnm.Print_Area" localSheetId="1">ABS!$A$1:$H$53</definedName>
    <definedName name="_xlnm.Print_Area" localSheetId="4">ACI!$A$1:$H$49</definedName>
    <definedName name="_xlnm.Print_Area" localSheetId="19">'ADM-PC'!$A$1:$H$49</definedName>
    <definedName name="_xlnm.Print_Area" localSheetId="14">'A-DOC'!$A$1:$H$48</definedName>
    <definedName name="_xlnm.Print_Area" localSheetId="16">Alumno_PSP!$A$1:$N$47</definedName>
    <definedName name="_xlnm.Print_Area" localSheetId="17">'A-PC'!$A$1:$H$49</definedName>
    <definedName name="_xlnm.Print_Area" localSheetId="29">AUTOF!$A$1:$J$32</definedName>
    <definedName name="_xlnm.Print_Area" localSheetId="15">Becados_externos!$A$1:$E$55</definedName>
    <definedName name="_xlnm.Print_Area" localSheetId="12">'Becas '!$A$1:$K$57</definedName>
    <definedName name="_xlnm.Print_Area" localSheetId="13">Becas_conalep!$A$1:$G$56</definedName>
    <definedName name="_xlnm.Print_Area" localSheetId="22">'B-EXT'!$A$1:$H$49</definedName>
    <definedName name="_xlnm.Print_Area" localSheetId="30">CAIP!$A$1:$J$32</definedName>
    <definedName name="_xlnm.Print_Area" localSheetId="21">CAP!$A$1:$H$48</definedName>
    <definedName name="_xlnm.Print_Area" localSheetId="5">Capacidad_instalada!$A$1:$K$53</definedName>
    <definedName name="_xlnm.Print_Area" localSheetId="31">CNPR!$A$1:$J$32</definedName>
    <definedName name="_xlnm.Print_Area" localSheetId="10">COSTO!$A$1:$H$48</definedName>
    <definedName name="_xlnm.Print_Area" localSheetId="24">'C-PSP '!$A$1:$J$32</definedName>
    <definedName name="_xlnm.Print_Area" localSheetId="7">Eficiencia_terminal!$A$1:$D$51</definedName>
    <definedName name="_xlnm.Print_Area" localSheetId="27">EGC!$A$1:$J$32</definedName>
    <definedName name="_xlnm.Print_Area" localSheetId="28">EGI!$A$1:$J$32</definedName>
    <definedName name="_xlnm.Print_Area" localSheetId="26">EPR!$A$1:$J$32</definedName>
    <definedName name="_xlnm.Print_Area" localSheetId="25">EPRT!$A$1:$J$32</definedName>
    <definedName name="_xlnm.Print_Area" localSheetId="6">ET!$A$1:$H$53</definedName>
    <definedName name="_xlnm.Print_Area" localSheetId="3">MAT!$A$1:$H$53</definedName>
    <definedName name="_xlnm.Print_Area" localSheetId="0">Resumen!$A$1:$G$39</definedName>
    <definedName name="_xlnm.Print_Area" localSheetId="8">TIT!$A$1:$H$53</definedName>
    <definedName name="_xlnm.Print_Area" localSheetId="9">Titulados!$A$1:$D$52</definedName>
    <definedName name="Clave" localSheetId="1">#REF!</definedName>
    <definedName name="Clave" localSheetId="2">#REF!</definedName>
    <definedName name="Clave" localSheetId="4">#REF!</definedName>
    <definedName name="Clave" localSheetId="20">#REF!</definedName>
    <definedName name="Clave" localSheetId="19">#REF!</definedName>
    <definedName name="Clave" localSheetId="14">#REF!</definedName>
    <definedName name="Clave" localSheetId="18">#REF!</definedName>
    <definedName name="Clave" localSheetId="16">#REF!</definedName>
    <definedName name="Clave" localSheetId="17">#REF!</definedName>
    <definedName name="Clave" localSheetId="29">#REF!</definedName>
    <definedName name="Clave" localSheetId="15">#REF!</definedName>
    <definedName name="Clave" localSheetId="12">#REF!</definedName>
    <definedName name="Clave" localSheetId="13">#REF!</definedName>
    <definedName name="Clave" localSheetId="22">#REF!</definedName>
    <definedName name="Clave" localSheetId="30">#REF!</definedName>
    <definedName name="Clave" localSheetId="21">#REF!</definedName>
    <definedName name="Clave" localSheetId="5">#REF!</definedName>
    <definedName name="Clave" localSheetId="31">#REF!</definedName>
    <definedName name="Clave" localSheetId="10">#REF!</definedName>
    <definedName name="Clave" localSheetId="11">#REF!</definedName>
    <definedName name="Clave" localSheetId="24">#REF!</definedName>
    <definedName name="Clave" localSheetId="7">#REF!</definedName>
    <definedName name="Clave" localSheetId="27">#REF!</definedName>
    <definedName name="Clave" localSheetId="28">#REF!</definedName>
    <definedName name="Clave" localSheetId="26">#REF!</definedName>
    <definedName name="Clave" localSheetId="25">#REF!</definedName>
    <definedName name="Clave" localSheetId="6">#REF!</definedName>
    <definedName name="Clave" localSheetId="3">#REF!</definedName>
    <definedName name="Clave" localSheetId="0">#REF!</definedName>
    <definedName name="Clave" localSheetId="8">#REF!</definedName>
    <definedName name="Clave">#REF!</definedName>
    <definedName name="Desviación" localSheetId="1">IF(AND(#REF!=0,#REF!=0),0,IF(AND(#REF!=0,#REF!&gt;0),"----",(#REF!-#REF!)/#REF!))</definedName>
    <definedName name="Desviación" localSheetId="2">IF(AND(#REF!=0,#REF!=0),0,IF(AND(#REF!=0,#REF!&gt;0),"----",(#REF!-#REF!)/#REF!))</definedName>
    <definedName name="Desviación" localSheetId="4">IF(AND(#REF!=0,#REF!=0),0,IF(AND(#REF!=0,#REF!&gt;0),"----",(#REF!-#REF!)/#REF!))</definedName>
    <definedName name="Desviación" localSheetId="20">IF(AND(#REF!=0,#REF!=0),0,IF(AND(#REF!=0,#REF!&gt;0),"----",(#REF!-#REF!)/#REF!))</definedName>
    <definedName name="Desviación" localSheetId="19">IF(AND(#REF!=0,#REF!=0),0,IF(AND(#REF!=0,#REF!&gt;0),"----",(#REF!-#REF!)/#REF!))</definedName>
    <definedName name="Desviación" localSheetId="14">IF(AND(#REF!=0,#REF!=0),0,IF(AND(#REF!=0,#REF!&gt;0),"----",(#REF!-#REF!)/#REF!))</definedName>
    <definedName name="Desviación" localSheetId="18">IF(AND(#REF!=0,#REF!=0),0,IF(AND(#REF!=0,#REF!&gt;0),"----",(#REF!-#REF!)/#REF!))</definedName>
    <definedName name="Desviación" localSheetId="16">IF(AND(#REF!=0,#REF!=0),0,IF(AND(#REF!=0,#REF!&gt;0),"----",(#REF!-#REF!)/#REF!))</definedName>
    <definedName name="Desviación" localSheetId="17">IF(AND(#REF!=0,#REF!=0),0,IF(AND(#REF!=0,#REF!&gt;0),"----",(#REF!-#REF!)/#REF!))</definedName>
    <definedName name="Desviación" localSheetId="29">IF(AND(#REF!=0,#REF!=0),0,IF(AND(#REF!=0,#REF!&gt;0),"----",(#REF!-#REF!)/#REF!))</definedName>
    <definedName name="Desviación" localSheetId="15">IF(AND(#REF!=0,#REF!=0),0,IF(AND(#REF!=0,#REF!&gt;0),"----",(#REF!-#REF!)/#REF!))</definedName>
    <definedName name="Desviación" localSheetId="12">IF(AND(#REF!=0,#REF!=0),0,IF(AND(#REF!=0,#REF!&gt;0),"----",(#REF!-#REF!)/#REF!))</definedName>
    <definedName name="Desviación" localSheetId="13">IF(AND(#REF!=0,#REF!=0),0,IF(AND(#REF!=0,#REF!&gt;0),"----",(#REF!-#REF!)/#REF!))</definedName>
    <definedName name="Desviación" localSheetId="22">IF(AND(#REF!=0,#REF!=0),0,IF(AND(#REF!=0,#REF!&gt;0),"----",(#REF!-#REF!)/#REF!))</definedName>
    <definedName name="Desviación" localSheetId="30">IF(AND(#REF!=0,#REF!=0),0,IF(AND(#REF!=0,#REF!&gt;0),"----",(#REF!-#REF!)/#REF!))</definedName>
    <definedName name="Desviación" localSheetId="21">IF(AND(#REF!=0,#REF!=0),0,IF(AND(#REF!=0,#REF!&gt;0),"----",(#REF!-#REF!)/#REF!))</definedName>
    <definedName name="Desviación" localSheetId="5">IF(AND(#REF!=0,#REF!=0),0,IF(AND(#REF!=0,#REF!&gt;0),"----",(#REF!-#REF!)/#REF!))</definedName>
    <definedName name="Desviación" localSheetId="31">IF(AND(#REF!=0,#REF!=0),0,IF(AND(#REF!=0,#REF!&gt;0),"----",(#REF!-#REF!)/#REF!))</definedName>
    <definedName name="Desviación" localSheetId="10">IF(AND(#REF!=0,#REF!=0),0,IF(AND(#REF!=0,#REF!&gt;0),"----",(#REF!-#REF!)/#REF!))</definedName>
    <definedName name="Desviación" localSheetId="11">IF(AND(#REF!=0,#REF!=0),0,IF(AND(#REF!=0,#REF!&gt;0),"----",(#REF!-#REF!)/#REF!))</definedName>
    <definedName name="Desviación" localSheetId="24">IF(AND(#REF!=0,#REF!=0),0,IF(AND(#REF!=0,#REF!&gt;0),"----",(#REF!-#REF!)/#REF!))</definedName>
    <definedName name="Desviación" localSheetId="7">IF(AND(#REF!=0,#REF!=0),0,IF(AND(#REF!=0,#REF!&gt;0),"----",(#REF!-#REF!)/#REF!))</definedName>
    <definedName name="Desviación" localSheetId="27">IF(AND(#REF!=0,#REF!=0),0,IF(AND(#REF!=0,#REF!&gt;0),"----",(#REF!-#REF!)/#REF!))</definedName>
    <definedName name="Desviación" localSheetId="28">IF(AND(#REF!=0,#REF!=0),0,IF(AND(#REF!=0,#REF!&gt;0),"----",(#REF!-#REF!)/#REF!))</definedName>
    <definedName name="Desviación" localSheetId="26">IF(AND(#REF!=0,#REF!=0),0,IF(AND(#REF!=0,#REF!&gt;0),"----",(#REF!-#REF!)/#REF!))</definedName>
    <definedName name="Desviación" localSheetId="25">IF(AND(#REF!=0,#REF!=0),0,IF(AND(#REF!=0,#REF!&gt;0),"----",(#REF!-#REF!)/#REF!))</definedName>
    <definedName name="Desviación" localSheetId="6">IF(AND(#REF!=0,#REF!=0),0,IF(AND(#REF!=0,#REF!&gt;0),"----",(#REF!-#REF!)/#REF!))</definedName>
    <definedName name="Desviación" localSheetId="3">IF(AND(#REF!=0,#REF!=0),0,IF(AND(#REF!=0,#REF!&gt;0),"----",(#REF!-#REF!)/#REF!))</definedName>
    <definedName name="Desviación" localSheetId="0">IF(AND(#REF!=0,#REF!=0),0,IF(AND(#REF!=0,#REF!&gt;0),"----",(#REF!-#REF!)/#REF!))</definedName>
    <definedName name="Desviación" localSheetId="8">IF(AND(#REF!=0,#REF!=0),0,IF(AND(#REF!=0,#REF!&gt;0),"----",(#REF!-#REF!)/#REF!))</definedName>
    <definedName name="Desviación">IF(AND(#REF!=0,#REF!=0),0,IF(AND(#REF!=0,#REF!&gt;0),"----",(#REF!-#REF!)/#REF!))</definedName>
    <definedName name="Diciembre" localSheetId="1">#REF!</definedName>
    <definedName name="Diciembre" localSheetId="2">#REF!</definedName>
    <definedName name="Diciembre" localSheetId="4">#REF!</definedName>
    <definedName name="Diciembre" localSheetId="20">#REF!</definedName>
    <definedName name="Diciembre" localSheetId="19">#REF!</definedName>
    <definedName name="Diciembre" localSheetId="14">#REF!</definedName>
    <definedName name="Diciembre" localSheetId="18">#REF!</definedName>
    <definedName name="Diciembre" localSheetId="16">#REF!</definedName>
    <definedName name="Diciembre" localSheetId="17">#REF!</definedName>
    <definedName name="Diciembre" localSheetId="29">#REF!</definedName>
    <definedName name="Diciembre" localSheetId="15">#REF!</definedName>
    <definedName name="Diciembre" localSheetId="12">#REF!</definedName>
    <definedName name="Diciembre" localSheetId="13">#REF!</definedName>
    <definedName name="Diciembre" localSheetId="22">#REF!</definedName>
    <definedName name="Diciembre" localSheetId="30">#REF!</definedName>
    <definedName name="Diciembre" localSheetId="21">#REF!</definedName>
    <definedName name="Diciembre" localSheetId="5">#REF!</definedName>
    <definedName name="Diciembre" localSheetId="31">#REF!</definedName>
    <definedName name="Diciembre" localSheetId="10">#REF!</definedName>
    <definedName name="Diciembre" localSheetId="11">#REF!</definedName>
    <definedName name="Diciembre" localSheetId="24">#REF!</definedName>
    <definedName name="Diciembre" localSheetId="7">#REF!</definedName>
    <definedName name="Diciembre" localSheetId="27">#REF!</definedName>
    <definedName name="Diciembre" localSheetId="28">#REF!</definedName>
    <definedName name="Diciembre" localSheetId="26">#REF!</definedName>
    <definedName name="Diciembre" localSheetId="25">#REF!</definedName>
    <definedName name="Diciembre" localSheetId="6">#REF!</definedName>
    <definedName name="Diciembre" localSheetId="3">#REF!</definedName>
    <definedName name="Diciembre" localSheetId="0">#REF!</definedName>
    <definedName name="Diciembre" localSheetId="8">#REF!</definedName>
    <definedName name="Diciembre">#REF!</definedName>
    <definedName name="DiciembreA" localSheetId="1">#REF!</definedName>
    <definedName name="DiciembreA" localSheetId="2">#REF!</definedName>
    <definedName name="DiciembreA" localSheetId="4">#REF!</definedName>
    <definedName name="DiciembreA" localSheetId="20">#REF!</definedName>
    <definedName name="DiciembreA" localSheetId="19">#REF!</definedName>
    <definedName name="DiciembreA" localSheetId="14">#REF!</definedName>
    <definedName name="DiciembreA" localSheetId="18">#REF!</definedName>
    <definedName name="DiciembreA" localSheetId="16">#REF!</definedName>
    <definedName name="DiciembreA" localSheetId="17">#REF!</definedName>
    <definedName name="DiciembreA" localSheetId="29">#REF!</definedName>
    <definedName name="DiciembreA" localSheetId="15">#REF!</definedName>
    <definedName name="DiciembreA" localSheetId="12">#REF!</definedName>
    <definedName name="DiciembreA" localSheetId="13">#REF!</definedName>
    <definedName name="DiciembreA" localSheetId="22">#REF!</definedName>
    <definedName name="DiciembreA" localSheetId="30">#REF!</definedName>
    <definedName name="DiciembreA" localSheetId="21">#REF!</definedName>
    <definedName name="DiciembreA" localSheetId="5">#REF!</definedName>
    <definedName name="DiciembreA" localSheetId="31">#REF!</definedName>
    <definedName name="DiciembreA" localSheetId="10">#REF!</definedName>
    <definedName name="DiciembreA" localSheetId="11">#REF!</definedName>
    <definedName name="DiciembreA" localSheetId="24">#REF!</definedName>
    <definedName name="DiciembreA" localSheetId="7">#REF!</definedName>
    <definedName name="DiciembreA" localSheetId="27">#REF!</definedName>
    <definedName name="DiciembreA" localSheetId="28">#REF!</definedName>
    <definedName name="DiciembreA" localSheetId="26">#REF!</definedName>
    <definedName name="DiciembreA" localSheetId="25">#REF!</definedName>
    <definedName name="DiciembreA" localSheetId="6">#REF!</definedName>
    <definedName name="DiciembreA" localSheetId="3">#REF!</definedName>
    <definedName name="DiciembreA" localSheetId="0">#REF!</definedName>
    <definedName name="DiciembreA" localSheetId="8">#REF!</definedName>
    <definedName name="DiciembreA">#REF!</definedName>
    <definedName name="Enero" localSheetId="1">#REF!</definedName>
    <definedName name="Enero" localSheetId="2">#REF!</definedName>
    <definedName name="Enero" localSheetId="4">#REF!</definedName>
    <definedName name="Enero" localSheetId="20">#REF!</definedName>
    <definedName name="Enero" localSheetId="19">#REF!</definedName>
    <definedName name="Enero" localSheetId="14">#REF!</definedName>
    <definedName name="Enero" localSheetId="18">#REF!</definedName>
    <definedName name="Enero" localSheetId="16">#REF!</definedName>
    <definedName name="Enero" localSheetId="17">#REF!</definedName>
    <definedName name="Enero" localSheetId="29">#REF!</definedName>
    <definedName name="Enero" localSheetId="15">#REF!</definedName>
    <definedName name="Enero" localSheetId="12">#REF!</definedName>
    <definedName name="Enero" localSheetId="13">#REF!</definedName>
    <definedName name="Enero" localSheetId="22">#REF!</definedName>
    <definedName name="Enero" localSheetId="30">#REF!</definedName>
    <definedName name="Enero" localSheetId="21">#REF!</definedName>
    <definedName name="Enero" localSheetId="5">#REF!</definedName>
    <definedName name="Enero" localSheetId="31">#REF!</definedName>
    <definedName name="Enero" localSheetId="10">#REF!</definedName>
    <definedName name="Enero" localSheetId="11">#REF!</definedName>
    <definedName name="Enero" localSheetId="24">#REF!</definedName>
    <definedName name="Enero" localSheetId="7">#REF!</definedName>
    <definedName name="Enero" localSheetId="27">#REF!</definedName>
    <definedName name="Enero" localSheetId="28">#REF!</definedName>
    <definedName name="Enero" localSheetId="26">#REF!</definedName>
    <definedName name="Enero" localSheetId="25">#REF!</definedName>
    <definedName name="Enero" localSheetId="6">#REF!</definedName>
    <definedName name="Enero" localSheetId="3">#REF!</definedName>
    <definedName name="Enero" localSheetId="0">#REF!</definedName>
    <definedName name="Enero" localSheetId="8">#REF!</definedName>
    <definedName name="Enero">#REF!</definedName>
    <definedName name="EneroA" localSheetId="1">#REF!</definedName>
    <definedName name="EneroA" localSheetId="2">#REF!</definedName>
    <definedName name="EneroA" localSheetId="4">#REF!</definedName>
    <definedName name="EneroA" localSheetId="20">#REF!</definedName>
    <definedName name="EneroA" localSheetId="19">#REF!</definedName>
    <definedName name="EneroA" localSheetId="14">#REF!</definedName>
    <definedName name="EneroA" localSheetId="18">#REF!</definedName>
    <definedName name="EneroA" localSheetId="16">#REF!</definedName>
    <definedName name="EneroA" localSheetId="17">#REF!</definedName>
    <definedName name="EneroA" localSheetId="29">#REF!</definedName>
    <definedName name="EneroA" localSheetId="15">#REF!</definedName>
    <definedName name="EneroA" localSheetId="12">#REF!</definedName>
    <definedName name="EneroA" localSheetId="13">#REF!</definedName>
    <definedName name="EneroA" localSheetId="22">#REF!</definedName>
    <definedName name="EneroA" localSheetId="30">#REF!</definedName>
    <definedName name="EneroA" localSheetId="21">#REF!</definedName>
    <definedName name="EneroA" localSheetId="5">#REF!</definedName>
    <definedName name="EneroA" localSheetId="31">#REF!</definedName>
    <definedName name="EneroA" localSheetId="10">#REF!</definedName>
    <definedName name="EneroA" localSheetId="11">#REF!</definedName>
    <definedName name="EneroA" localSheetId="24">#REF!</definedName>
    <definedName name="EneroA" localSheetId="7">#REF!</definedName>
    <definedName name="EneroA" localSheetId="27">#REF!</definedName>
    <definedName name="EneroA" localSheetId="28">#REF!</definedName>
    <definedName name="EneroA" localSheetId="26">#REF!</definedName>
    <definedName name="EneroA" localSheetId="25">#REF!</definedName>
    <definedName name="EneroA" localSheetId="6">#REF!</definedName>
    <definedName name="EneroA" localSheetId="3">#REF!</definedName>
    <definedName name="EneroA" localSheetId="0">#REF!</definedName>
    <definedName name="EneroA" localSheetId="8">#REF!</definedName>
    <definedName name="EneroA">#REF!</definedName>
    <definedName name="Entidad" localSheetId="1">#REF!</definedName>
    <definedName name="Entidad" localSheetId="2">#REF!</definedName>
    <definedName name="Entidad" localSheetId="4">#REF!</definedName>
    <definedName name="Entidad" localSheetId="20">#REF!</definedName>
    <definedName name="Entidad" localSheetId="19">#REF!</definedName>
    <definedName name="Entidad" localSheetId="14">#REF!</definedName>
    <definedName name="Entidad" localSheetId="18">#REF!</definedName>
    <definedName name="Entidad" localSheetId="16">#REF!</definedName>
    <definedName name="Entidad" localSheetId="17">#REF!</definedName>
    <definedName name="Entidad" localSheetId="29">#REF!</definedName>
    <definedName name="Entidad" localSheetId="15">#REF!</definedName>
    <definedName name="Entidad" localSheetId="12">#REF!</definedName>
    <definedName name="Entidad" localSheetId="13">#REF!</definedName>
    <definedName name="Entidad" localSheetId="22">#REF!</definedName>
    <definedName name="Entidad" localSheetId="30">#REF!</definedName>
    <definedName name="Entidad" localSheetId="21">#REF!</definedName>
    <definedName name="Entidad" localSheetId="5">#REF!</definedName>
    <definedName name="Entidad" localSheetId="31">#REF!</definedName>
    <definedName name="Entidad" localSheetId="10">#REF!</definedName>
    <definedName name="Entidad" localSheetId="11">#REF!</definedName>
    <definedName name="Entidad" localSheetId="24">#REF!</definedName>
    <definedName name="Entidad" localSheetId="7">#REF!</definedName>
    <definedName name="Entidad" localSheetId="27">#REF!</definedName>
    <definedName name="Entidad" localSheetId="28">#REF!</definedName>
    <definedName name="Entidad" localSheetId="26">#REF!</definedName>
    <definedName name="Entidad" localSheetId="25">#REF!</definedName>
    <definedName name="Entidad" localSheetId="6">#REF!</definedName>
    <definedName name="Entidad" localSheetId="3">#REF!</definedName>
    <definedName name="Entidad" localSheetId="0">#REF!</definedName>
    <definedName name="Entidad" localSheetId="8">#REF!</definedName>
    <definedName name="Entidad">#REF!</definedName>
    <definedName name="Febrero" localSheetId="1">#REF!</definedName>
    <definedName name="Febrero" localSheetId="2">#REF!</definedName>
    <definedName name="Febrero" localSheetId="4">#REF!</definedName>
    <definedName name="Febrero" localSheetId="20">#REF!</definedName>
    <definedName name="Febrero" localSheetId="19">#REF!</definedName>
    <definedName name="Febrero" localSheetId="14">#REF!</definedName>
    <definedName name="Febrero" localSheetId="18">#REF!</definedName>
    <definedName name="Febrero" localSheetId="16">#REF!</definedName>
    <definedName name="Febrero" localSheetId="17">#REF!</definedName>
    <definedName name="Febrero" localSheetId="29">#REF!</definedName>
    <definedName name="Febrero" localSheetId="15">#REF!</definedName>
    <definedName name="Febrero" localSheetId="12">#REF!</definedName>
    <definedName name="Febrero" localSheetId="13">#REF!</definedName>
    <definedName name="Febrero" localSheetId="22">#REF!</definedName>
    <definedName name="Febrero" localSheetId="30">#REF!</definedName>
    <definedName name="Febrero" localSheetId="21">#REF!</definedName>
    <definedName name="Febrero" localSheetId="5">#REF!</definedName>
    <definedName name="Febrero" localSheetId="31">#REF!</definedName>
    <definedName name="Febrero" localSheetId="10">#REF!</definedName>
    <definedName name="Febrero" localSheetId="11">#REF!</definedName>
    <definedName name="Febrero" localSheetId="24">#REF!</definedName>
    <definedName name="Febrero" localSheetId="7">#REF!</definedName>
    <definedName name="Febrero" localSheetId="27">#REF!</definedName>
    <definedName name="Febrero" localSheetId="28">#REF!</definedName>
    <definedName name="Febrero" localSheetId="26">#REF!</definedName>
    <definedName name="Febrero" localSheetId="25">#REF!</definedName>
    <definedName name="Febrero" localSheetId="6">#REF!</definedName>
    <definedName name="Febrero" localSheetId="3">#REF!</definedName>
    <definedName name="Febrero" localSheetId="0">#REF!</definedName>
    <definedName name="Febrero" localSheetId="8">#REF!</definedName>
    <definedName name="Febrero">#REF!</definedName>
    <definedName name="FebreroA" localSheetId="1">#REF!</definedName>
    <definedName name="FebreroA" localSheetId="2">#REF!</definedName>
    <definedName name="FebreroA" localSheetId="4">#REF!</definedName>
    <definedName name="FebreroA" localSheetId="20">#REF!</definedName>
    <definedName name="FebreroA" localSheetId="19">#REF!</definedName>
    <definedName name="FebreroA" localSheetId="14">#REF!</definedName>
    <definedName name="FebreroA" localSheetId="18">#REF!</definedName>
    <definedName name="FebreroA" localSheetId="16">#REF!</definedName>
    <definedName name="FebreroA" localSheetId="17">#REF!</definedName>
    <definedName name="FebreroA" localSheetId="29">#REF!</definedName>
    <definedName name="FebreroA" localSheetId="15">#REF!</definedName>
    <definedName name="FebreroA" localSheetId="12">#REF!</definedName>
    <definedName name="FebreroA" localSheetId="13">#REF!</definedName>
    <definedName name="FebreroA" localSheetId="22">#REF!</definedName>
    <definedName name="FebreroA" localSheetId="30">#REF!</definedName>
    <definedName name="FebreroA" localSheetId="21">#REF!</definedName>
    <definedName name="FebreroA" localSheetId="5">#REF!</definedName>
    <definedName name="FebreroA" localSheetId="31">#REF!</definedName>
    <definedName name="FebreroA" localSheetId="10">#REF!</definedName>
    <definedName name="FebreroA" localSheetId="11">#REF!</definedName>
    <definedName name="FebreroA" localSheetId="24">#REF!</definedName>
    <definedName name="FebreroA" localSheetId="7">#REF!</definedName>
    <definedName name="FebreroA" localSheetId="27">#REF!</definedName>
    <definedName name="FebreroA" localSheetId="28">#REF!</definedName>
    <definedName name="FebreroA" localSheetId="26">#REF!</definedName>
    <definedName name="FebreroA" localSheetId="25">#REF!</definedName>
    <definedName name="FebreroA" localSheetId="6">#REF!</definedName>
    <definedName name="FebreroA" localSheetId="3">#REF!</definedName>
    <definedName name="FebreroA" localSheetId="0">#REF!</definedName>
    <definedName name="FebreroA" localSheetId="8">#REF!</definedName>
    <definedName name="FebreroA">#REF!</definedName>
    <definedName name="Julio" localSheetId="1">#REF!</definedName>
    <definedName name="Julio" localSheetId="2">#REF!</definedName>
    <definedName name="Julio" localSheetId="4">#REF!</definedName>
    <definedName name="Julio" localSheetId="20">#REF!</definedName>
    <definedName name="Julio" localSheetId="19">#REF!</definedName>
    <definedName name="Julio" localSheetId="14">#REF!</definedName>
    <definedName name="Julio" localSheetId="18">#REF!</definedName>
    <definedName name="Julio" localSheetId="16">#REF!</definedName>
    <definedName name="Julio" localSheetId="17">#REF!</definedName>
    <definedName name="Julio" localSheetId="29">#REF!</definedName>
    <definedName name="Julio" localSheetId="15">#REF!</definedName>
    <definedName name="Julio" localSheetId="12">#REF!</definedName>
    <definedName name="Julio" localSheetId="13">#REF!</definedName>
    <definedName name="Julio" localSheetId="22">#REF!</definedName>
    <definedName name="Julio" localSheetId="30">#REF!</definedName>
    <definedName name="Julio" localSheetId="21">#REF!</definedName>
    <definedName name="Julio" localSheetId="5">#REF!</definedName>
    <definedName name="Julio" localSheetId="31">#REF!</definedName>
    <definedName name="Julio" localSheetId="10">#REF!</definedName>
    <definedName name="Julio" localSheetId="11">#REF!</definedName>
    <definedName name="Julio" localSheetId="24">#REF!</definedName>
    <definedName name="Julio" localSheetId="7">#REF!</definedName>
    <definedName name="Julio" localSheetId="27">#REF!</definedName>
    <definedName name="Julio" localSheetId="28">#REF!</definedName>
    <definedName name="Julio" localSheetId="26">#REF!</definedName>
    <definedName name="Julio" localSheetId="25">#REF!</definedName>
    <definedName name="Julio" localSheetId="6">#REF!</definedName>
    <definedName name="Julio" localSheetId="3">#REF!</definedName>
    <definedName name="Julio" localSheetId="0">#REF!</definedName>
    <definedName name="Julio" localSheetId="8">#REF!</definedName>
    <definedName name="Julio">#REF!</definedName>
    <definedName name="JulioA" localSheetId="1">#REF!</definedName>
    <definedName name="JulioA" localSheetId="2">#REF!</definedName>
    <definedName name="JulioA" localSheetId="4">#REF!</definedName>
    <definedName name="JulioA" localSheetId="20">#REF!</definedName>
    <definedName name="JulioA" localSheetId="19">#REF!</definedName>
    <definedName name="JulioA" localSheetId="14">#REF!</definedName>
    <definedName name="JulioA" localSheetId="18">#REF!</definedName>
    <definedName name="JulioA" localSheetId="16">#REF!</definedName>
    <definedName name="JulioA" localSheetId="17">#REF!</definedName>
    <definedName name="JulioA" localSheetId="29">#REF!</definedName>
    <definedName name="JulioA" localSheetId="15">#REF!</definedName>
    <definedName name="JulioA" localSheetId="12">#REF!</definedName>
    <definedName name="JulioA" localSheetId="13">#REF!</definedName>
    <definedName name="JulioA" localSheetId="22">#REF!</definedName>
    <definedName name="JulioA" localSheetId="30">#REF!</definedName>
    <definedName name="JulioA" localSheetId="21">#REF!</definedName>
    <definedName name="JulioA" localSheetId="5">#REF!</definedName>
    <definedName name="JulioA" localSheetId="31">#REF!</definedName>
    <definedName name="JulioA" localSheetId="10">#REF!</definedName>
    <definedName name="JulioA" localSheetId="11">#REF!</definedName>
    <definedName name="JulioA" localSheetId="24">#REF!</definedName>
    <definedName name="JulioA" localSheetId="7">#REF!</definedName>
    <definedName name="JulioA" localSheetId="27">#REF!</definedName>
    <definedName name="JulioA" localSheetId="28">#REF!</definedName>
    <definedName name="JulioA" localSheetId="26">#REF!</definedName>
    <definedName name="JulioA" localSheetId="25">#REF!</definedName>
    <definedName name="JulioA" localSheetId="6">#REF!</definedName>
    <definedName name="JulioA" localSheetId="3">#REF!</definedName>
    <definedName name="JulioA" localSheetId="0">#REF!</definedName>
    <definedName name="JulioA" localSheetId="8">#REF!</definedName>
    <definedName name="JulioA">#REF!</definedName>
    <definedName name="Junio" localSheetId="1">#REF!</definedName>
    <definedName name="Junio" localSheetId="2">#REF!</definedName>
    <definedName name="Junio" localSheetId="4">#REF!</definedName>
    <definedName name="Junio" localSheetId="20">#REF!</definedName>
    <definedName name="Junio" localSheetId="19">#REF!</definedName>
    <definedName name="Junio" localSheetId="14">#REF!</definedName>
    <definedName name="Junio" localSheetId="18">#REF!</definedName>
    <definedName name="Junio" localSheetId="16">#REF!</definedName>
    <definedName name="Junio" localSheetId="17">#REF!</definedName>
    <definedName name="Junio" localSheetId="29">#REF!</definedName>
    <definedName name="Junio" localSheetId="15">#REF!</definedName>
    <definedName name="Junio" localSheetId="12">#REF!</definedName>
    <definedName name="Junio" localSheetId="13">#REF!</definedName>
    <definedName name="Junio" localSheetId="22">#REF!</definedName>
    <definedName name="Junio" localSheetId="30">#REF!</definedName>
    <definedName name="Junio" localSheetId="21">#REF!</definedName>
    <definedName name="Junio" localSheetId="5">#REF!</definedName>
    <definedName name="Junio" localSheetId="31">#REF!</definedName>
    <definedName name="Junio" localSheetId="10">#REF!</definedName>
    <definedName name="Junio" localSheetId="11">#REF!</definedName>
    <definedName name="Junio" localSheetId="24">#REF!</definedName>
    <definedName name="Junio" localSheetId="7">#REF!</definedName>
    <definedName name="Junio" localSheetId="27">#REF!</definedName>
    <definedName name="Junio" localSheetId="28">#REF!</definedName>
    <definedName name="Junio" localSheetId="26">#REF!</definedName>
    <definedName name="Junio" localSheetId="25">#REF!</definedName>
    <definedName name="Junio" localSheetId="6">#REF!</definedName>
    <definedName name="Junio" localSheetId="3">#REF!</definedName>
    <definedName name="Junio" localSheetId="0">#REF!</definedName>
    <definedName name="Junio" localSheetId="8">#REF!</definedName>
    <definedName name="Junio">#REF!</definedName>
    <definedName name="JunioA" localSheetId="1">#REF!</definedName>
    <definedName name="JunioA" localSheetId="2">#REF!</definedName>
    <definedName name="JunioA" localSheetId="4">#REF!</definedName>
    <definedName name="JunioA" localSheetId="20">#REF!</definedName>
    <definedName name="JunioA" localSheetId="19">#REF!</definedName>
    <definedName name="JunioA" localSheetId="14">#REF!</definedName>
    <definedName name="JunioA" localSheetId="18">#REF!</definedName>
    <definedName name="JunioA" localSheetId="16">#REF!</definedName>
    <definedName name="JunioA" localSheetId="17">#REF!</definedName>
    <definedName name="JunioA" localSheetId="29">#REF!</definedName>
    <definedName name="JunioA" localSheetId="15">#REF!</definedName>
    <definedName name="JunioA" localSheetId="12">#REF!</definedName>
    <definedName name="JunioA" localSheetId="13">#REF!</definedName>
    <definedName name="JunioA" localSheetId="22">#REF!</definedName>
    <definedName name="JunioA" localSheetId="30">#REF!</definedName>
    <definedName name="JunioA" localSheetId="21">#REF!</definedName>
    <definedName name="JunioA" localSheetId="5">#REF!</definedName>
    <definedName name="JunioA" localSheetId="31">#REF!</definedName>
    <definedName name="JunioA" localSheetId="10">#REF!</definedName>
    <definedName name="JunioA" localSheetId="11">#REF!</definedName>
    <definedName name="JunioA" localSheetId="24">#REF!</definedName>
    <definedName name="JunioA" localSheetId="7">#REF!</definedName>
    <definedName name="JunioA" localSheetId="27">#REF!</definedName>
    <definedName name="JunioA" localSheetId="28">#REF!</definedName>
    <definedName name="JunioA" localSheetId="26">#REF!</definedName>
    <definedName name="JunioA" localSheetId="25">#REF!</definedName>
    <definedName name="JunioA" localSheetId="6">#REF!</definedName>
    <definedName name="JunioA" localSheetId="3">#REF!</definedName>
    <definedName name="JunioA" localSheetId="0">#REF!</definedName>
    <definedName name="JunioA" localSheetId="8">#REF!</definedName>
    <definedName name="JunioA">#REF!</definedName>
    <definedName name="Marzo" localSheetId="1">#REF!</definedName>
    <definedName name="Marzo" localSheetId="2">#REF!</definedName>
    <definedName name="Marzo" localSheetId="4">#REF!</definedName>
    <definedName name="Marzo" localSheetId="20">#REF!</definedName>
    <definedName name="Marzo" localSheetId="19">#REF!</definedName>
    <definedName name="Marzo" localSheetId="14">#REF!</definedName>
    <definedName name="Marzo" localSheetId="18">#REF!</definedName>
    <definedName name="Marzo" localSheetId="16">#REF!</definedName>
    <definedName name="Marzo" localSheetId="17">#REF!</definedName>
    <definedName name="Marzo" localSheetId="29">#REF!</definedName>
    <definedName name="Marzo" localSheetId="15">#REF!</definedName>
    <definedName name="Marzo" localSheetId="12">#REF!</definedName>
    <definedName name="Marzo" localSheetId="13">#REF!</definedName>
    <definedName name="Marzo" localSheetId="22">#REF!</definedName>
    <definedName name="Marzo" localSheetId="30">#REF!</definedName>
    <definedName name="Marzo" localSheetId="21">#REF!</definedName>
    <definedName name="Marzo" localSheetId="5">#REF!</definedName>
    <definedName name="Marzo" localSheetId="31">#REF!</definedName>
    <definedName name="Marzo" localSheetId="10">#REF!</definedName>
    <definedName name="Marzo" localSheetId="11">#REF!</definedName>
    <definedName name="Marzo" localSheetId="24">#REF!</definedName>
    <definedName name="Marzo" localSheetId="7">#REF!</definedName>
    <definedName name="Marzo" localSheetId="27">#REF!</definedName>
    <definedName name="Marzo" localSheetId="28">#REF!</definedName>
    <definedName name="Marzo" localSheetId="26">#REF!</definedName>
    <definedName name="Marzo" localSheetId="25">#REF!</definedName>
    <definedName name="Marzo" localSheetId="6">#REF!</definedName>
    <definedName name="Marzo" localSheetId="3">#REF!</definedName>
    <definedName name="Marzo" localSheetId="0">#REF!</definedName>
    <definedName name="Marzo" localSheetId="8">#REF!</definedName>
    <definedName name="Marzo">#REF!</definedName>
    <definedName name="MarzoA" localSheetId="1">#REF!</definedName>
    <definedName name="MarzoA" localSheetId="2">#REF!</definedName>
    <definedName name="MarzoA" localSheetId="4">#REF!</definedName>
    <definedName name="MarzoA" localSheetId="20">#REF!</definedName>
    <definedName name="MarzoA" localSheetId="19">#REF!</definedName>
    <definedName name="MarzoA" localSheetId="14">#REF!</definedName>
    <definedName name="MarzoA" localSheetId="18">#REF!</definedName>
    <definedName name="MarzoA" localSheetId="16">#REF!</definedName>
    <definedName name="MarzoA" localSheetId="17">#REF!</definedName>
    <definedName name="MarzoA" localSheetId="29">#REF!</definedName>
    <definedName name="MarzoA" localSheetId="15">#REF!</definedName>
    <definedName name="MarzoA" localSheetId="12">#REF!</definedName>
    <definedName name="MarzoA" localSheetId="13">#REF!</definedName>
    <definedName name="MarzoA" localSheetId="22">#REF!</definedName>
    <definedName name="MarzoA" localSheetId="30">#REF!</definedName>
    <definedName name="MarzoA" localSheetId="21">#REF!</definedName>
    <definedName name="MarzoA" localSheetId="5">#REF!</definedName>
    <definedName name="MarzoA" localSheetId="31">#REF!</definedName>
    <definedName name="MarzoA" localSheetId="10">#REF!</definedName>
    <definedName name="MarzoA" localSheetId="11">#REF!</definedName>
    <definedName name="MarzoA" localSheetId="24">#REF!</definedName>
    <definedName name="MarzoA" localSheetId="7">#REF!</definedName>
    <definedName name="MarzoA" localSheetId="27">#REF!</definedName>
    <definedName name="MarzoA" localSheetId="28">#REF!</definedName>
    <definedName name="MarzoA" localSheetId="26">#REF!</definedName>
    <definedName name="MarzoA" localSheetId="25">#REF!</definedName>
    <definedName name="MarzoA" localSheetId="6">#REF!</definedName>
    <definedName name="MarzoA" localSheetId="3">#REF!</definedName>
    <definedName name="MarzoA" localSheetId="0">#REF!</definedName>
    <definedName name="MarzoA" localSheetId="8">#REF!</definedName>
    <definedName name="MarzoA">#REF!</definedName>
    <definedName name="MaxAnual" localSheetId="1">MAX(#REF!,#REF!,#REF!,#REF!,#REF!,#REF!,#REF!,#REF!,#REF!,#REF!,#REF!,#REF!)</definedName>
    <definedName name="MaxAnual" localSheetId="2">MAX(#REF!,#REF!,#REF!,#REF!,#REF!,#REF!,#REF!,#REF!,#REF!,#REF!,#REF!,#REF!)</definedName>
    <definedName name="MaxAnual" localSheetId="4">MAX(#REF!,#REF!,#REF!,#REF!,#REF!,#REF!,#REF!,#REF!,#REF!,#REF!,#REF!,#REF!)</definedName>
    <definedName name="MaxAnual" localSheetId="20">MAX(#REF!,#REF!,#REF!,#REF!,#REF!,#REF!,#REF!,#REF!,#REF!,#REF!,#REF!,#REF!)</definedName>
    <definedName name="MaxAnual" localSheetId="19">MAX(#REF!,#REF!,#REF!,#REF!,#REF!,#REF!,#REF!,#REF!,#REF!,#REF!,#REF!,#REF!)</definedName>
    <definedName name="MaxAnual" localSheetId="14">MAX(#REF!,#REF!,#REF!,#REF!,#REF!,#REF!,#REF!,#REF!,#REF!,#REF!,#REF!,#REF!)</definedName>
    <definedName name="MaxAnual" localSheetId="18">MAX(#REF!,#REF!,#REF!,#REF!,#REF!,#REF!,#REF!,#REF!,#REF!,#REF!,#REF!,#REF!)</definedName>
    <definedName name="MaxAnual" localSheetId="16">MAX(#REF!,#REF!,#REF!,#REF!,#REF!,#REF!,#REF!,#REF!,#REF!,#REF!,#REF!,#REF!)</definedName>
    <definedName name="MaxAnual" localSheetId="17">MAX(#REF!,#REF!,#REF!,#REF!,#REF!,#REF!,#REF!,#REF!,#REF!,#REF!,#REF!,#REF!)</definedName>
    <definedName name="MaxAnual" localSheetId="29">MAX(#REF!,#REF!,#REF!,#REF!,#REF!,#REF!,#REF!,#REF!,#REF!,#REF!,#REF!,#REF!)</definedName>
    <definedName name="MaxAnual" localSheetId="15">MAX(#REF!,#REF!,#REF!,#REF!,#REF!,#REF!,#REF!,#REF!,#REF!,#REF!,#REF!,#REF!)</definedName>
    <definedName name="MaxAnual" localSheetId="12">MAX(#REF!,#REF!,#REF!,#REF!,#REF!,#REF!,#REF!,#REF!,#REF!,#REF!,#REF!,#REF!)</definedName>
    <definedName name="MaxAnual" localSheetId="13">MAX(#REF!,#REF!,#REF!,#REF!,#REF!,#REF!,#REF!,#REF!,#REF!,#REF!,#REF!,#REF!)</definedName>
    <definedName name="MaxAnual" localSheetId="22">MAX(#REF!,#REF!,#REF!,#REF!,#REF!,#REF!,#REF!,#REF!,#REF!,#REF!,#REF!,#REF!)</definedName>
    <definedName name="MaxAnual" localSheetId="30">MAX(#REF!,#REF!,#REF!,#REF!,#REF!,#REF!,#REF!,#REF!,#REF!,#REF!,#REF!,#REF!)</definedName>
    <definedName name="MaxAnual" localSheetId="21">MAX(#REF!,#REF!,#REF!,#REF!,#REF!,#REF!,#REF!,#REF!,#REF!,#REF!,#REF!,#REF!)</definedName>
    <definedName name="MaxAnual" localSheetId="5">MAX(#REF!,#REF!,#REF!,#REF!,#REF!,#REF!,#REF!,#REF!,#REF!,#REF!,#REF!,#REF!)</definedName>
    <definedName name="MaxAnual" localSheetId="31">MAX(#REF!,#REF!,#REF!,#REF!,#REF!,#REF!,#REF!,#REF!,#REF!,#REF!,#REF!,#REF!)</definedName>
    <definedName name="MaxAnual" localSheetId="10">MAX(#REF!,#REF!,#REF!,#REF!,#REF!,#REF!,#REF!,#REF!,#REF!,#REF!,#REF!,#REF!)</definedName>
    <definedName name="MaxAnual" localSheetId="11">MAX(#REF!,#REF!,#REF!,#REF!,#REF!,#REF!,#REF!,#REF!,#REF!,#REF!,#REF!,#REF!)</definedName>
    <definedName name="MaxAnual" localSheetId="24">MAX(#REF!,#REF!,#REF!,#REF!,#REF!,#REF!,#REF!,#REF!,#REF!,#REF!,#REF!,#REF!)</definedName>
    <definedName name="MaxAnual" localSheetId="27">MAX(#REF!,#REF!,#REF!,#REF!,#REF!,#REF!,#REF!,#REF!,#REF!,#REF!,#REF!,#REF!)</definedName>
    <definedName name="MaxAnual" localSheetId="28">MAX(#REF!,#REF!,#REF!,#REF!,#REF!,#REF!,#REF!,#REF!,#REF!,#REF!,#REF!,#REF!)</definedName>
    <definedName name="MaxAnual" localSheetId="26">MAX(#REF!,#REF!,#REF!,#REF!,#REF!,#REF!,#REF!,#REF!,#REF!,#REF!,#REF!,#REF!)</definedName>
    <definedName name="MaxAnual" localSheetId="25">MAX(#REF!,#REF!,#REF!,#REF!,#REF!,#REF!,#REF!,#REF!,#REF!,#REF!,#REF!,#REF!)</definedName>
    <definedName name="MaxAnual" localSheetId="6">MAX(#REF!,#REF!,#REF!,#REF!,#REF!,#REF!,#REF!,#REF!,#REF!,#REF!,#REF!,#REF!)</definedName>
    <definedName name="MaxAnual" localSheetId="3">MAX(#REF!,#REF!,#REF!,#REF!,#REF!,#REF!,#REF!,#REF!,#REF!,#REF!,#REF!,#REF!)</definedName>
    <definedName name="MaxAnual" localSheetId="8">MAX(#REF!,#REF!,#REF!,#REF!,#REF!,#REF!,#REF!,#REF!,#REF!,#REF!,#REF!,#REF!)</definedName>
    <definedName name="MaxAnual">MAX(#REF!,#REF!,#REF!,#REF!,#REF!,#REF!,#REF!,#REF!,#REF!,#REF!,#REF!,#REF!)</definedName>
    <definedName name="Máximo" localSheetId="1">MAX(#REF!)</definedName>
    <definedName name="Máximo" localSheetId="2">MAX(#REF!)</definedName>
    <definedName name="Máximo" localSheetId="4">MAX(#REF!)</definedName>
    <definedName name="Máximo" localSheetId="20">MAX(#REF!)</definedName>
    <definedName name="Máximo" localSheetId="19">MAX(#REF!)</definedName>
    <definedName name="Máximo" localSheetId="14">MAX(#REF!)</definedName>
    <definedName name="Máximo" localSheetId="18">MAX(#REF!)</definedName>
    <definedName name="Máximo" localSheetId="16">MAX(#REF!)</definedName>
    <definedName name="Máximo" localSheetId="17">MAX(#REF!)</definedName>
    <definedName name="Máximo" localSheetId="29">MAX(#REF!)</definedName>
    <definedName name="Máximo" localSheetId="15">MAX(#REF!)</definedName>
    <definedName name="Máximo" localSheetId="12">MAX(#REF!)</definedName>
    <definedName name="Máximo" localSheetId="13">MAX(#REF!)</definedName>
    <definedName name="Máximo" localSheetId="22">MAX(#REF!)</definedName>
    <definedName name="Máximo" localSheetId="30">MAX(#REF!)</definedName>
    <definedName name="Máximo" localSheetId="21">MAX(#REF!)</definedName>
    <definedName name="Máximo" localSheetId="5">MAX(#REF!)</definedName>
    <definedName name="Máximo" localSheetId="31">MAX(#REF!)</definedName>
    <definedName name="Máximo" localSheetId="10">MAX(#REF!)</definedName>
    <definedName name="Máximo" localSheetId="11">MAX(#REF!)</definedName>
    <definedName name="Máximo" localSheetId="24">MAX(#REF!)</definedName>
    <definedName name="Máximo" localSheetId="27">MAX(#REF!)</definedName>
    <definedName name="Máximo" localSheetId="28">MAX(#REF!)</definedName>
    <definedName name="Máximo" localSheetId="26">MAX(#REF!)</definedName>
    <definedName name="Máximo" localSheetId="25">MAX(#REF!)</definedName>
    <definedName name="Máximo" localSheetId="6">MAX(#REF!)</definedName>
    <definedName name="Máximo" localSheetId="3">MAX(#REF!)</definedName>
    <definedName name="Máximo" localSheetId="8">MAX(#REF!)</definedName>
    <definedName name="Máximo">MAX(#REF!)</definedName>
    <definedName name="MaxTrimestral" localSheetId="1">MAX(#REF!,#REF!,#REF!,#REF!)</definedName>
    <definedName name="MaxTrimestral" localSheetId="2">MAX(#REF!,#REF!,#REF!,#REF!)</definedName>
    <definedName name="MaxTrimestral" localSheetId="4">MAX(#REF!,#REF!,#REF!,#REF!)</definedName>
    <definedName name="MaxTrimestral" localSheetId="20">MAX(#REF!,#REF!,#REF!,#REF!)</definedName>
    <definedName name="MaxTrimestral" localSheetId="19">MAX(#REF!,#REF!,#REF!,#REF!)</definedName>
    <definedName name="MaxTrimestral" localSheetId="14">MAX(#REF!,#REF!,#REF!,#REF!)</definedName>
    <definedName name="MaxTrimestral" localSheetId="18">MAX(#REF!,#REF!,#REF!,#REF!)</definedName>
    <definedName name="MaxTrimestral" localSheetId="16">MAX(#REF!,#REF!,#REF!,#REF!)</definedName>
    <definedName name="MaxTrimestral" localSheetId="17">MAX(#REF!,#REF!,#REF!,#REF!)</definedName>
    <definedName name="MaxTrimestral" localSheetId="29">MAX(#REF!,#REF!,#REF!,#REF!)</definedName>
    <definedName name="MaxTrimestral" localSheetId="15">MAX(#REF!,#REF!,#REF!,#REF!)</definedName>
    <definedName name="MaxTrimestral" localSheetId="12">MAX(#REF!,#REF!,#REF!,#REF!)</definedName>
    <definedName name="MaxTrimestral" localSheetId="13">MAX(#REF!,#REF!,#REF!,#REF!)</definedName>
    <definedName name="MaxTrimestral" localSheetId="22">MAX(#REF!,#REF!,#REF!,#REF!)</definedName>
    <definedName name="MaxTrimestral" localSheetId="30">MAX(#REF!,#REF!,#REF!,#REF!)</definedName>
    <definedName name="MaxTrimestral" localSheetId="21">MAX(#REF!,#REF!,#REF!,#REF!)</definedName>
    <definedName name="MaxTrimestral" localSheetId="5">MAX(#REF!,#REF!,#REF!,#REF!)</definedName>
    <definedName name="MaxTrimestral" localSheetId="31">MAX(#REF!,#REF!,#REF!,#REF!)</definedName>
    <definedName name="MaxTrimestral" localSheetId="10">MAX(#REF!,#REF!,#REF!,#REF!)</definedName>
    <definedName name="MaxTrimestral" localSheetId="11">MAX(#REF!,#REF!,#REF!,#REF!)</definedName>
    <definedName name="MaxTrimestral" localSheetId="24">MAX(#REF!,#REF!,#REF!,#REF!)</definedName>
    <definedName name="MaxTrimestral" localSheetId="27">MAX(#REF!,#REF!,#REF!,#REF!)</definedName>
    <definedName name="MaxTrimestral" localSheetId="28">MAX(#REF!,#REF!,#REF!,#REF!)</definedName>
    <definedName name="MaxTrimestral" localSheetId="26">MAX(#REF!,#REF!,#REF!,#REF!)</definedName>
    <definedName name="MaxTrimestral" localSheetId="25">MAX(#REF!,#REF!,#REF!,#REF!)</definedName>
    <definedName name="MaxTrimestral" localSheetId="6">MAX(#REF!,#REF!,#REF!,#REF!)</definedName>
    <definedName name="MaxTrimestral" localSheetId="3">MAX(#REF!,#REF!,#REF!,#REF!)</definedName>
    <definedName name="MaxTrimestral" localSheetId="8">MAX(#REF!,#REF!,#REF!,#REF!)</definedName>
    <definedName name="MaxTrimestral">MAX(#REF!,#REF!,#REF!,#REF!)</definedName>
    <definedName name="Mayo" localSheetId="1">#REF!</definedName>
    <definedName name="Mayo" localSheetId="2">#REF!</definedName>
    <definedName name="Mayo" localSheetId="4">#REF!</definedName>
    <definedName name="Mayo" localSheetId="20">#REF!</definedName>
    <definedName name="Mayo" localSheetId="19">#REF!</definedName>
    <definedName name="Mayo" localSheetId="14">#REF!</definedName>
    <definedName name="Mayo" localSheetId="18">#REF!</definedName>
    <definedName name="Mayo" localSheetId="16">#REF!</definedName>
    <definedName name="Mayo" localSheetId="17">#REF!</definedName>
    <definedName name="Mayo" localSheetId="29">#REF!</definedName>
    <definedName name="Mayo" localSheetId="15">#REF!</definedName>
    <definedName name="Mayo" localSheetId="12">#REF!</definedName>
    <definedName name="Mayo" localSheetId="13">#REF!</definedName>
    <definedName name="Mayo" localSheetId="22">#REF!</definedName>
    <definedName name="Mayo" localSheetId="30">#REF!</definedName>
    <definedName name="Mayo" localSheetId="21">#REF!</definedName>
    <definedName name="Mayo" localSheetId="5">#REF!</definedName>
    <definedName name="Mayo" localSheetId="31">#REF!</definedName>
    <definedName name="Mayo" localSheetId="10">#REF!</definedName>
    <definedName name="Mayo" localSheetId="11">#REF!</definedName>
    <definedName name="Mayo" localSheetId="24">#REF!</definedName>
    <definedName name="Mayo" localSheetId="7">#REF!</definedName>
    <definedName name="Mayo" localSheetId="27">#REF!</definedName>
    <definedName name="Mayo" localSheetId="28">#REF!</definedName>
    <definedName name="Mayo" localSheetId="26">#REF!</definedName>
    <definedName name="Mayo" localSheetId="25">#REF!</definedName>
    <definedName name="Mayo" localSheetId="6">#REF!</definedName>
    <definedName name="Mayo" localSheetId="3">#REF!</definedName>
    <definedName name="Mayo" localSheetId="0">#REF!</definedName>
    <definedName name="Mayo" localSheetId="8">#REF!</definedName>
    <definedName name="Mayo">#REF!</definedName>
    <definedName name="MayoA" localSheetId="1">#REF!</definedName>
    <definedName name="MayoA" localSheetId="2">#REF!</definedName>
    <definedName name="MayoA" localSheetId="4">#REF!</definedName>
    <definedName name="MayoA" localSheetId="20">#REF!</definedName>
    <definedName name="MayoA" localSheetId="19">#REF!</definedName>
    <definedName name="MayoA" localSheetId="14">#REF!</definedName>
    <definedName name="MayoA" localSheetId="18">#REF!</definedName>
    <definedName name="MayoA" localSheetId="16">#REF!</definedName>
    <definedName name="MayoA" localSheetId="17">#REF!</definedName>
    <definedName name="MayoA" localSheetId="29">#REF!</definedName>
    <definedName name="MayoA" localSheetId="15">#REF!</definedName>
    <definedName name="MayoA" localSheetId="12">#REF!</definedName>
    <definedName name="MayoA" localSheetId="13">#REF!</definedName>
    <definedName name="MayoA" localSheetId="22">#REF!</definedName>
    <definedName name="MayoA" localSheetId="30">#REF!</definedName>
    <definedName name="MayoA" localSheetId="21">#REF!</definedName>
    <definedName name="MayoA" localSheetId="5">#REF!</definedName>
    <definedName name="MayoA" localSheetId="31">#REF!</definedName>
    <definedName name="MayoA" localSheetId="10">#REF!</definedName>
    <definedName name="MayoA" localSheetId="11">#REF!</definedName>
    <definedName name="MayoA" localSheetId="24">#REF!</definedName>
    <definedName name="MayoA" localSheetId="7">#REF!</definedName>
    <definedName name="MayoA" localSheetId="27">#REF!</definedName>
    <definedName name="MayoA" localSheetId="28">#REF!</definedName>
    <definedName name="MayoA" localSheetId="26">#REF!</definedName>
    <definedName name="MayoA" localSheetId="25">#REF!</definedName>
    <definedName name="MayoA" localSheetId="6">#REF!</definedName>
    <definedName name="MayoA" localSheetId="3">#REF!</definedName>
    <definedName name="MayoA" localSheetId="0">#REF!</definedName>
    <definedName name="MayoA" localSheetId="8">#REF!</definedName>
    <definedName name="MayoA">#REF!</definedName>
    <definedName name="NombrePlantel" localSheetId="5">[1]PCEU01!$B$9</definedName>
    <definedName name="NombrePlantel" localSheetId="11">[2]PCEU01!$B$9</definedName>
    <definedName name="NombrePlantel">[3]PCEU01!$B$9</definedName>
    <definedName name="Noviembre" localSheetId="1">#REF!</definedName>
    <definedName name="Noviembre" localSheetId="2">#REF!</definedName>
    <definedName name="Noviembre" localSheetId="4">#REF!</definedName>
    <definedName name="Noviembre" localSheetId="20">#REF!</definedName>
    <definedName name="Noviembre" localSheetId="19">#REF!</definedName>
    <definedName name="Noviembre" localSheetId="14">#REF!</definedName>
    <definedName name="Noviembre" localSheetId="18">#REF!</definedName>
    <definedName name="Noviembre" localSheetId="16">#REF!</definedName>
    <definedName name="Noviembre" localSheetId="17">#REF!</definedName>
    <definedName name="Noviembre" localSheetId="29">#REF!</definedName>
    <definedName name="Noviembre" localSheetId="15">#REF!</definedName>
    <definedName name="Noviembre" localSheetId="12">#REF!</definedName>
    <definedName name="Noviembre" localSheetId="13">#REF!</definedName>
    <definedName name="Noviembre" localSheetId="22">#REF!</definedName>
    <definedName name="Noviembre" localSheetId="30">#REF!</definedName>
    <definedName name="Noviembre" localSheetId="21">#REF!</definedName>
    <definedName name="Noviembre" localSheetId="5">#REF!</definedName>
    <definedName name="Noviembre" localSheetId="31">#REF!</definedName>
    <definedName name="Noviembre" localSheetId="10">#REF!</definedName>
    <definedName name="Noviembre" localSheetId="11">#REF!</definedName>
    <definedName name="Noviembre" localSheetId="24">#REF!</definedName>
    <definedName name="Noviembre" localSheetId="7">#REF!</definedName>
    <definedName name="Noviembre" localSheetId="27">#REF!</definedName>
    <definedName name="Noviembre" localSheetId="28">#REF!</definedName>
    <definedName name="Noviembre" localSheetId="26">#REF!</definedName>
    <definedName name="Noviembre" localSheetId="25">#REF!</definedName>
    <definedName name="Noviembre" localSheetId="6">#REF!</definedName>
    <definedName name="Noviembre" localSheetId="3">#REF!</definedName>
    <definedName name="Noviembre" localSheetId="0">#REF!</definedName>
    <definedName name="Noviembre" localSheetId="8">#REF!</definedName>
    <definedName name="Noviembre">#REF!</definedName>
    <definedName name="NoviembreA" localSheetId="1">#REF!</definedName>
    <definedName name="NoviembreA" localSheetId="2">#REF!</definedName>
    <definedName name="NoviembreA" localSheetId="4">#REF!</definedName>
    <definedName name="NoviembreA" localSheetId="20">#REF!</definedName>
    <definedName name="NoviembreA" localSheetId="19">#REF!</definedName>
    <definedName name="NoviembreA" localSheetId="14">#REF!</definedName>
    <definedName name="NoviembreA" localSheetId="18">#REF!</definedName>
    <definedName name="NoviembreA" localSheetId="16">#REF!</definedName>
    <definedName name="NoviembreA" localSheetId="17">#REF!</definedName>
    <definedName name="NoviembreA" localSheetId="29">#REF!</definedName>
    <definedName name="NoviembreA" localSheetId="15">#REF!</definedName>
    <definedName name="NoviembreA" localSheetId="12">#REF!</definedName>
    <definedName name="NoviembreA" localSheetId="13">#REF!</definedName>
    <definedName name="NoviembreA" localSheetId="22">#REF!</definedName>
    <definedName name="NoviembreA" localSheetId="30">#REF!</definedName>
    <definedName name="NoviembreA" localSheetId="21">#REF!</definedName>
    <definedName name="NoviembreA" localSheetId="5">#REF!</definedName>
    <definedName name="NoviembreA" localSheetId="31">#REF!</definedName>
    <definedName name="NoviembreA" localSheetId="10">#REF!</definedName>
    <definedName name="NoviembreA" localSheetId="11">#REF!</definedName>
    <definedName name="NoviembreA" localSheetId="24">#REF!</definedName>
    <definedName name="NoviembreA" localSheetId="7">#REF!</definedName>
    <definedName name="NoviembreA" localSheetId="27">#REF!</definedName>
    <definedName name="NoviembreA" localSheetId="28">#REF!</definedName>
    <definedName name="NoviembreA" localSheetId="26">#REF!</definedName>
    <definedName name="NoviembreA" localSheetId="25">#REF!</definedName>
    <definedName name="NoviembreA" localSheetId="6">#REF!</definedName>
    <definedName name="NoviembreA" localSheetId="3">#REF!</definedName>
    <definedName name="NoviembreA" localSheetId="0">#REF!</definedName>
    <definedName name="NoviembreA" localSheetId="8">#REF!</definedName>
    <definedName name="NoviembreA">#REF!</definedName>
    <definedName name="Octubre" localSheetId="1">#REF!</definedName>
    <definedName name="Octubre" localSheetId="2">#REF!</definedName>
    <definedName name="Octubre" localSheetId="4">#REF!</definedName>
    <definedName name="Octubre" localSheetId="20">#REF!</definedName>
    <definedName name="Octubre" localSheetId="19">#REF!</definedName>
    <definedName name="Octubre" localSheetId="14">#REF!</definedName>
    <definedName name="Octubre" localSheetId="18">#REF!</definedName>
    <definedName name="Octubre" localSheetId="16">#REF!</definedName>
    <definedName name="Octubre" localSheetId="17">#REF!</definedName>
    <definedName name="Octubre" localSheetId="29">#REF!</definedName>
    <definedName name="Octubre" localSheetId="15">#REF!</definedName>
    <definedName name="Octubre" localSheetId="12">#REF!</definedName>
    <definedName name="Octubre" localSheetId="13">#REF!</definedName>
    <definedName name="Octubre" localSheetId="22">#REF!</definedName>
    <definedName name="Octubre" localSheetId="30">#REF!</definedName>
    <definedName name="Octubre" localSheetId="21">#REF!</definedName>
    <definedName name="Octubre" localSheetId="5">#REF!</definedName>
    <definedName name="Octubre" localSheetId="31">#REF!</definedName>
    <definedName name="Octubre" localSheetId="10">#REF!</definedName>
    <definedName name="Octubre" localSheetId="11">#REF!</definedName>
    <definedName name="Octubre" localSheetId="24">#REF!</definedName>
    <definedName name="Octubre" localSheetId="7">#REF!</definedName>
    <definedName name="Octubre" localSheetId="27">#REF!</definedName>
    <definedName name="Octubre" localSheetId="28">#REF!</definedName>
    <definedName name="Octubre" localSheetId="26">#REF!</definedName>
    <definedName name="Octubre" localSheetId="25">#REF!</definedName>
    <definedName name="Octubre" localSheetId="6">#REF!</definedName>
    <definedName name="Octubre" localSheetId="3">#REF!</definedName>
    <definedName name="Octubre" localSheetId="0">#REF!</definedName>
    <definedName name="Octubre" localSheetId="8">#REF!</definedName>
    <definedName name="Octubre">#REF!</definedName>
    <definedName name="OctubreA" localSheetId="1">#REF!</definedName>
    <definedName name="OctubreA" localSheetId="2">#REF!</definedName>
    <definedName name="OctubreA" localSheetId="4">#REF!</definedName>
    <definedName name="OctubreA" localSheetId="20">#REF!</definedName>
    <definedName name="OctubreA" localSheetId="19">#REF!</definedName>
    <definedName name="OctubreA" localSheetId="14">#REF!</definedName>
    <definedName name="OctubreA" localSheetId="18">#REF!</definedName>
    <definedName name="OctubreA" localSheetId="16">#REF!</definedName>
    <definedName name="OctubreA" localSheetId="17">#REF!</definedName>
    <definedName name="OctubreA" localSheetId="29">#REF!</definedName>
    <definedName name="OctubreA" localSheetId="15">#REF!</definedName>
    <definedName name="OctubreA" localSheetId="12">#REF!</definedName>
    <definedName name="OctubreA" localSheetId="13">#REF!</definedName>
    <definedName name="OctubreA" localSheetId="22">#REF!</definedName>
    <definedName name="OctubreA" localSheetId="30">#REF!</definedName>
    <definedName name="OctubreA" localSheetId="21">#REF!</definedName>
    <definedName name="OctubreA" localSheetId="5">#REF!</definedName>
    <definedName name="OctubreA" localSheetId="31">#REF!</definedName>
    <definedName name="OctubreA" localSheetId="10">#REF!</definedName>
    <definedName name="OctubreA" localSheetId="11">#REF!</definedName>
    <definedName name="OctubreA" localSheetId="24">#REF!</definedName>
    <definedName name="OctubreA" localSheetId="7">#REF!</definedName>
    <definedName name="OctubreA" localSheetId="27">#REF!</definedName>
    <definedName name="OctubreA" localSheetId="28">#REF!</definedName>
    <definedName name="OctubreA" localSheetId="26">#REF!</definedName>
    <definedName name="OctubreA" localSheetId="25">#REF!</definedName>
    <definedName name="OctubreA" localSheetId="6">#REF!</definedName>
    <definedName name="OctubreA" localSheetId="3">#REF!</definedName>
    <definedName name="OctubreA" localSheetId="0">#REF!</definedName>
    <definedName name="OctubreA" localSheetId="8">#REF!</definedName>
    <definedName name="OctubreA">#REF!</definedName>
    <definedName name="Plantel" localSheetId="1">#REF!</definedName>
    <definedName name="Plantel" localSheetId="2">#REF!</definedName>
    <definedName name="Plantel" localSheetId="4">#REF!</definedName>
    <definedName name="Plantel" localSheetId="20">#REF!</definedName>
    <definedName name="Plantel" localSheetId="19">#REF!</definedName>
    <definedName name="Plantel" localSheetId="14">#REF!</definedName>
    <definedName name="Plantel" localSheetId="18">#REF!</definedName>
    <definedName name="Plantel" localSheetId="16">#REF!</definedName>
    <definedName name="Plantel" localSheetId="17">#REF!</definedName>
    <definedName name="Plantel" localSheetId="29">#REF!</definedName>
    <definedName name="Plantel" localSheetId="15">#REF!</definedName>
    <definedName name="Plantel" localSheetId="12">#REF!</definedName>
    <definedName name="Plantel" localSheetId="13">#REF!</definedName>
    <definedName name="Plantel" localSheetId="22">#REF!</definedName>
    <definedName name="Plantel" localSheetId="30">#REF!</definedName>
    <definedName name="Plantel" localSheetId="21">#REF!</definedName>
    <definedName name="Plantel" localSheetId="5">#REF!</definedName>
    <definedName name="Plantel" localSheetId="31">#REF!</definedName>
    <definedName name="Plantel" localSheetId="10">#REF!</definedName>
    <definedName name="Plantel" localSheetId="11">#REF!</definedName>
    <definedName name="Plantel" localSheetId="24">#REF!</definedName>
    <definedName name="Plantel" localSheetId="7">#REF!</definedName>
    <definedName name="Plantel" localSheetId="27">#REF!</definedName>
    <definedName name="Plantel" localSheetId="28">#REF!</definedName>
    <definedName name="Plantel" localSheetId="26">#REF!</definedName>
    <definedName name="Plantel" localSheetId="25">#REF!</definedName>
    <definedName name="Plantel" localSheetId="6">#REF!</definedName>
    <definedName name="Plantel" localSheetId="3">#REF!</definedName>
    <definedName name="Plantel" localSheetId="0">#REF!</definedName>
    <definedName name="Plantel" localSheetId="8">#REF!</definedName>
    <definedName name="Plantel">#REF!</definedName>
    <definedName name="PORCENTUAL" localSheetId="1">#REF!</definedName>
    <definedName name="PORCENTUAL" localSheetId="2">#REF!</definedName>
    <definedName name="PORCENTUAL" localSheetId="4">#REF!</definedName>
    <definedName name="PORCENTUAL" localSheetId="20">#REF!</definedName>
    <definedName name="PORCENTUAL" localSheetId="19">#REF!</definedName>
    <definedName name="PORCENTUAL" localSheetId="14">#REF!</definedName>
    <definedName name="PORCENTUAL" localSheetId="18">#REF!</definedName>
    <definedName name="PORCENTUAL" localSheetId="16">#REF!</definedName>
    <definedName name="PORCENTUAL" localSheetId="17">#REF!</definedName>
    <definedName name="PORCENTUAL" localSheetId="29">#REF!</definedName>
    <definedName name="PORCENTUAL" localSheetId="15">#REF!</definedName>
    <definedName name="PORCENTUAL" localSheetId="12">#REF!</definedName>
    <definedName name="PORCENTUAL" localSheetId="13">#REF!</definedName>
    <definedName name="PORCENTUAL" localSheetId="22">#REF!</definedName>
    <definedName name="PORCENTUAL" localSheetId="30">#REF!</definedName>
    <definedName name="PORCENTUAL" localSheetId="21">#REF!</definedName>
    <definedName name="PORCENTUAL" localSheetId="5">#REF!</definedName>
    <definedName name="PORCENTUAL" localSheetId="31">#REF!</definedName>
    <definedName name="PORCENTUAL" localSheetId="10">#REF!</definedName>
    <definedName name="PORCENTUAL" localSheetId="11">#REF!</definedName>
    <definedName name="PORCENTUAL" localSheetId="24">#REF!</definedName>
    <definedName name="PORCENTUAL" localSheetId="7">#REF!</definedName>
    <definedName name="PORCENTUAL" localSheetId="27">#REF!</definedName>
    <definedName name="PORCENTUAL" localSheetId="28">#REF!</definedName>
    <definedName name="PORCENTUAL" localSheetId="26">#REF!</definedName>
    <definedName name="PORCENTUAL" localSheetId="25">#REF!</definedName>
    <definedName name="PORCENTUAL" localSheetId="6">#REF!</definedName>
    <definedName name="PORCENTUAL" localSheetId="3">#REF!</definedName>
    <definedName name="PORCENTUAL" localSheetId="0">#REF!</definedName>
    <definedName name="PORCENTUAL" localSheetId="8">#REF!</definedName>
    <definedName name="PORCENTUAL">#REF!</definedName>
    <definedName name="q">#REF!</definedName>
    <definedName name="s" localSheetId="1">#REF!</definedName>
    <definedName name="s" localSheetId="2">#REF!</definedName>
    <definedName name="s" localSheetId="4">#REF!</definedName>
    <definedName name="s" localSheetId="20">#REF!</definedName>
    <definedName name="s" localSheetId="19">#REF!</definedName>
    <definedName name="s" localSheetId="14">#REF!</definedName>
    <definedName name="s" localSheetId="18">#REF!</definedName>
    <definedName name="s" localSheetId="16">#REF!</definedName>
    <definedName name="s" localSheetId="17">#REF!</definedName>
    <definedName name="s" localSheetId="29">#REF!</definedName>
    <definedName name="s" localSheetId="15">#REF!</definedName>
    <definedName name="s" localSheetId="12">#REF!</definedName>
    <definedName name="s" localSheetId="13">#REF!</definedName>
    <definedName name="s" localSheetId="22">#REF!</definedName>
    <definedName name="s" localSheetId="30">#REF!</definedName>
    <definedName name="s" localSheetId="21">#REF!</definedName>
    <definedName name="s" localSheetId="5">#REF!</definedName>
    <definedName name="s" localSheetId="31">#REF!</definedName>
    <definedName name="s" localSheetId="10">#REF!</definedName>
    <definedName name="s" localSheetId="11">#REF!</definedName>
    <definedName name="s" localSheetId="24">#REF!</definedName>
    <definedName name="s" localSheetId="7">#REF!</definedName>
    <definedName name="s" localSheetId="27">#REF!</definedName>
    <definedName name="s" localSheetId="28">#REF!</definedName>
    <definedName name="s" localSheetId="26">#REF!</definedName>
    <definedName name="s" localSheetId="25">#REF!</definedName>
    <definedName name="s" localSheetId="6">#REF!</definedName>
    <definedName name="s" localSheetId="3">#REF!</definedName>
    <definedName name="s" localSheetId="0">#REF!</definedName>
    <definedName name="s" localSheetId="8">#REF!</definedName>
    <definedName name="s">#REF!</definedName>
    <definedName name="Septiembre" localSheetId="1">#REF!</definedName>
    <definedName name="Septiembre" localSheetId="2">#REF!</definedName>
    <definedName name="Septiembre" localSheetId="4">#REF!</definedName>
    <definedName name="Septiembre" localSheetId="20">#REF!</definedName>
    <definedName name="Septiembre" localSheetId="19">#REF!</definedName>
    <definedName name="Septiembre" localSheetId="14">#REF!</definedName>
    <definedName name="Septiembre" localSheetId="18">#REF!</definedName>
    <definedName name="Septiembre" localSheetId="16">#REF!</definedName>
    <definedName name="Septiembre" localSheetId="17">#REF!</definedName>
    <definedName name="Septiembre" localSheetId="29">#REF!</definedName>
    <definedName name="Septiembre" localSheetId="15">#REF!</definedName>
    <definedName name="Septiembre" localSheetId="12">#REF!</definedName>
    <definedName name="Septiembre" localSheetId="13">#REF!</definedName>
    <definedName name="Septiembre" localSheetId="22">#REF!</definedName>
    <definedName name="Septiembre" localSheetId="30">#REF!</definedName>
    <definedName name="Septiembre" localSheetId="21">#REF!</definedName>
    <definedName name="Septiembre" localSheetId="5">#REF!</definedName>
    <definedName name="Septiembre" localSheetId="31">#REF!</definedName>
    <definedName name="Septiembre" localSheetId="10">#REF!</definedName>
    <definedName name="Septiembre" localSheetId="11">#REF!</definedName>
    <definedName name="Septiembre" localSheetId="24">#REF!</definedName>
    <definedName name="Septiembre" localSheetId="7">#REF!</definedName>
    <definedName name="Septiembre" localSheetId="27">#REF!</definedName>
    <definedName name="Septiembre" localSheetId="28">#REF!</definedName>
    <definedName name="Septiembre" localSheetId="26">#REF!</definedName>
    <definedName name="Septiembre" localSheetId="25">#REF!</definedName>
    <definedName name="Septiembre" localSheetId="6">#REF!</definedName>
    <definedName name="Septiembre" localSheetId="3">#REF!</definedName>
    <definedName name="Septiembre" localSheetId="0">#REF!</definedName>
    <definedName name="Septiembre" localSheetId="8">#REF!</definedName>
    <definedName name="Septiembre">#REF!</definedName>
    <definedName name="SeptiembreA" localSheetId="1">#REF!</definedName>
    <definedName name="SeptiembreA" localSheetId="2">#REF!</definedName>
    <definedName name="SeptiembreA" localSheetId="4">#REF!</definedName>
    <definedName name="SeptiembreA" localSheetId="20">#REF!</definedName>
    <definedName name="SeptiembreA" localSheetId="19">#REF!</definedName>
    <definedName name="SeptiembreA" localSheetId="14">#REF!</definedName>
    <definedName name="SeptiembreA" localSheetId="18">#REF!</definedName>
    <definedName name="SeptiembreA" localSheetId="16">#REF!</definedName>
    <definedName name="SeptiembreA" localSheetId="17">#REF!</definedName>
    <definedName name="SeptiembreA" localSheetId="29">#REF!</definedName>
    <definedName name="SeptiembreA" localSheetId="15">#REF!</definedName>
    <definedName name="SeptiembreA" localSheetId="12">#REF!</definedName>
    <definedName name="SeptiembreA" localSheetId="13">#REF!</definedName>
    <definedName name="SeptiembreA" localSheetId="22">#REF!</definedName>
    <definedName name="SeptiembreA" localSheetId="30">#REF!</definedName>
    <definedName name="SeptiembreA" localSheetId="21">#REF!</definedName>
    <definedName name="SeptiembreA" localSheetId="5">#REF!</definedName>
    <definedName name="SeptiembreA" localSheetId="31">#REF!</definedName>
    <definedName name="SeptiembreA" localSheetId="10">#REF!</definedName>
    <definedName name="SeptiembreA" localSheetId="11">#REF!</definedName>
    <definedName name="SeptiembreA" localSheetId="24">#REF!</definedName>
    <definedName name="SeptiembreA" localSheetId="7">#REF!</definedName>
    <definedName name="SeptiembreA" localSheetId="27">#REF!</definedName>
    <definedName name="SeptiembreA" localSheetId="28">#REF!</definedName>
    <definedName name="SeptiembreA" localSheetId="26">#REF!</definedName>
    <definedName name="SeptiembreA" localSheetId="25">#REF!</definedName>
    <definedName name="SeptiembreA" localSheetId="6">#REF!</definedName>
    <definedName name="SeptiembreA" localSheetId="3">#REF!</definedName>
    <definedName name="SeptiembreA" localSheetId="0">#REF!</definedName>
    <definedName name="SeptiembreA" localSheetId="8">#REF!</definedName>
    <definedName name="SeptiembreA">#REF!</definedName>
    <definedName name="SumaAnual" localSheetId="1">SUM(#REF!,#REF!,#REF!,#REF!,#REF!,#REF!,#REF!,#REF!,#REF!,#REF!,#REF!,#REF!)</definedName>
    <definedName name="SumaAnual" localSheetId="2">SUM(#REF!,#REF!,#REF!,#REF!,#REF!,#REF!,#REF!,#REF!,#REF!,#REF!,#REF!,#REF!)</definedName>
    <definedName name="SumaAnual" localSheetId="4">SUM(#REF!,#REF!,#REF!,#REF!,#REF!,#REF!,#REF!,#REF!,#REF!,#REF!,#REF!,#REF!)</definedName>
    <definedName name="SumaAnual" localSheetId="20">SUM(#REF!,#REF!,#REF!,#REF!,#REF!,#REF!,#REF!,#REF!,#REF!,#REF!,#REF!,#REF!)</definedName>
    <definedName name="SumaAnual" localSheetId="19">SUM(#REF!,#REF!,#REF!,#REF!,#REF!,#REF!,#REF!,#REF!,#REF!,#REF!,#REF!,#REF!)</definedName>
    <definedName name="SumaAnual" localSheetId="14">SUM(#REF!,#REF!,#REF!,#REF!,#REF!,#REF!,#REF!,#REF!,#REF!,#REF!,#REF!,#REF!)</definedName>
    <definedName name="SumaAnual" localSheetId="18">SUM(#REF!,#REF!,#REF!,#REF!,#REF!,#REF!,#REF!,#REF!,#REF!,#REF!,#REF!,#REF!)</definedName>
    <definedName name="SumaAnual" localSheetId="16">SUM(#REF!,#REF!,#REF!,#REF!,#REF!,#REF!,#REF!,#REF!,#REF!,#REF!,#REF!,#REF!)</definedName>
    <definedName name="SumaAnual" localSheetId="17">SUM(#REF!,#REF!,#REF!,#REF!,#REF!,#REF!,#REF!,#REF!,#REF!,#REF!,#REF!,#REF!)</definedName>
    <definedName name="SumaAnual" localSheetId="29">SUM(#REF!,#REF!,#REF!,#REF!,#REF!,#REF!,#REF!,#REF!,#REF!,#REF!,#REF!,#REF!)</definedName>
    <definedName name="SumaAnual" localSheetId="15">SUM(#REF!,#REF!,#REF!,#REF!,#REF!,#REF!,#REF!,#REF!,#REF!,#REF!,#REF!,#REF!)</definedName>
    <definedName name="SumaAnual" localSheetId="12">SUM(#REF!,#REF!,#REF!,#REF!,#REF!,#REF!,#REF!,#REF!,#REF!,#REF!,#REF!,#REF!)</definedName>
    <definedName name="SumaAnual" localSheetId="13">SUM(#REF!,#REF!,#REF!,#REF!,#REF!,#REF!,#REF!,#REF!,#REF!,#REF!,#REF!,#REF!)</definedName>
    <definedName name="SumaAnual" localSheetId="22">SUM(#REF!,#REF!,#REF!,#REF!,#REF!,#REF!,#REF!,#REF!,#REF!,#REF!,#REF!,#REF!)</definedName>
    <definedName name="SumaAnual" localSheetId="30">SUM(#REF!,#REF!,#REF!,#REF!,#REF!,#REF!,#REF!,#REF!,#REF!,#REF!,#REF!,#REF!)</definedName>
    <definedName name="SumaAnual" localSheetId="21">SUM(#REF!,#REF!,#REF!,#REF!,#REF!,#REF!,#REF!,#REF!,#REF!,#REF!,#REF!,#REF!)</definedName>
    <definedName name="SumaAnual" localSheetId="5">SUM(#REF!,#REF!,#REF!,#REF!,#REF!,#REF!,#REF!,#REF!,#REF!,#REF!,#REF!,#REF!)</definedName>
    <definedName name="SumaAnual" localSheetId="31">SUM(#REF!,#REF!,#REF!,#REF!,#REF!,#REF!,#REF!,#REF!,#REF!,#REF!,#REF!,#REF!)</definedName>
    <definedName name="SumaAnual" localSheetId="10">SUM(#REF!,#REF!,#REF!,#REF!,#REF!,#REF!,#REF!,#REF!,#REF!,#REF!,#REF!,#REF!)</definedName>
    <definedName name="SumaAnual" localSheetId="11">SUM(#REF!,#REF!,#REF!,#REF!,#REF!,#REF!,#REF!,#REF!,#REF!,#REF!,#REF!,#REF!)</definedName>
    <definedName name="SumaAnual" localSheetId="24">SUM(#REF!,#REF!,#REF!,#REF!,#REF!,#REF!,#REF!,#REF!,#REF!,#REF!,#REF!,#REF!)</definedName>
    <definedName name="SumaAnual" localSheetId="27">SUM(#REF!,#REF!,#REF!,#REF!,#REF!,#REF!,#REF!,#REF!,#REF!,#REF!,#REF!,#REF!)</definedName>
    <definedName name="SumaAnual" localSheetId="28">SUM(#REF!,#REF!,#REF!,#REF!,#REF!,#REF!,#REF!,#REF!,#REF!,#REF!,#REF!,#REF!)</definedName>
    <definedName name="SumaAnual" localSheetId="26">SUM(#REF!,#REF!,#REF!,#REF!,#REF!,#REF!,#REF!,#REF!,#REF!,#REF!,#REF!,#REF!)</definedName>
    <definedName name="SumaAnual" localSheetId="25">SUM(#REF!,#REF!,#REF!,#REF!,#REF!,#REF!,#REF!,#REF!,#REF!,#REF!,#REF!,#REF!)</definedName>
    <definedName name="SumaAnual" localSheetId="6">SUM(#REF!,#REF!,#REF!,#REF!,#REF!,#REF!,#REF!,#REF!,#REF!,#REF!,#REF!,#REF!)</definedName>
    <definedName name="SumaAnual" localSheetId="3">SUM(#REF!,#REF!,#REF!,#REF!,#REF!,#REF!,#REF!,#REF!,#REF!,#REF!,#REF!,#REF!)</definedName>
    <definedName name="SumaAnual" localSheetId="8">SUM(#REF!,#REF!,#REF!,#REF!,#REF!,#REF!,#REF!,#REF!,#REF!,#REF!,#REF!,#REF!)</definedName>
    <definedName name="SumaAnual">SUM(#REF!,#REF!,#REF!,#REF!,#REF!,#REF!,#REF!,#REF!,#REF!,#REF!,#REF!,#REF!)</definedName>
    <definedName name="Sumas" localSheetId="1">SUM(#REF!)</definedName>
    <definedName name="Sumas" localSheetId="2">SUM(#REF!)</definedName>
    <definedName name="Sumas" localSheetId="4">SUM(#REF!)</definedName>
    <definedName name="Sumas" localSheetId="20">SUM(#REF!)</definedName>
    <definedName name="Sumas" localSheetId="19">SUM(#REF!)</definedName>
    <definedName name="Sumas" localSheetId="14">SUM(#REF!)</definedName>
    <definedName name="Sumas" localSheetId="18">SUM(#REF!)</definedName>
    <definedName name="Sumas" localSheetId="16">SUM(#REF!)</definedName>
    <definedName name="Sumas" localSheetId="17">SUM(#REF!)</definedName>
    <definedName name="Sumas" localSheetId="29">SUM(#REF!)</definedName>
    <definedName name="Sumas" localSheetId="15">SUM(#REF!)</definedName>
    <definedName name="Sumas" localSheetId="12">SUM(#REF!)</definedName>
    <definedName name="Sumas" localSheetId="13">SUM(#REF!)</definedName>
    <definedName name="Sumas" localSheetId="22">SUM(#REF!)</definedName>
    <definedName name="Sumas" localSheetId="30">SUM(#REF!)</definedName>
    <definedName name="Sumas" localSheetId="21">SUM(#REF!)</definedName>
    <definedName name="Sumas" localSheetId="5">SUM(#REF!)</definedName>
    <definedName name="Sumas" localSheetId="31">SUM(#REF!)</definedName>
    <definedName name="Sumas" localSheetId="10">SUM(#REF!)</definedName>
    <definedName name="Sumas" localSheetId="11">SUM(#REF!)</definedName>
    <definedName name="Sumas" localSheetId="24">SUM(#REF!)</definedName>
    <definedName name="Sumas" localSheetId="27">SUM(#REF!)</definedName>
    <definedName name="Sumas" localSheetId="28">SUM(#REF!)</definedName>
    <definedName name="Sumas" localSheetId="26">SUM(#REF!)</definedName>
    <definedName name="Sumas" localSheetId="25">SUM(#REF!)</definedName>
    <definedName name="Sumas" localSheetId="6">SUM(#REF!)</definedName>
    <definedName name="Sumas" localSheetId="3">SUM(#REF!)</definedName>
    <definedName name="Sumas" localSheetId="8">SUM(#REF!)</definedName>
    <definedName name="Sumas">SUM(#REF!)</definedName>
    <definedName name="SumaTrimestral" localSheetId="1">SUM(#REF!,#REF!,#REF!,#REF!)</definedName>
    <definedName name="SumaTrimestral" localSheetId="2">SUM(#REF!,#REF!,#REF!,#REF!)</definedName>
    <definedName name="SumaTrimestral" localSheetId="4">SUM(#REF!,#REF!,#REF!,#REF!)</definedName>
    <definedName name="SumaTrimestral" localSheetId="20">SUM(#REF!,#REF!,#REF!,#REF!)</definedName>
    <definedName name="SumaTrimestral" localSheetId="19">SUM(#REF!,#REF!,#REF!,#REF!)</definedName>
    <definedName name="SumaTrimestral" localSheetId="14">SUM(#REF!,#REF!,#REF!,#REF!)</definedName>
    <definedName name="SumaTrimestral" localSheetId="18">SUM(#REF!,#REF!,#REF!,#REF!)</definedName>
    <definedName name="SumaTrimestral" localSheetId="16">SUM(#REF!,#REF!,#REF!,#REF!)</definedName>
    <definedName name="SumaTrimestral" localSheetId="17">SUM(#REF!,#REF!,#REF!,#REF!)</definedName>
    <definedName name="SumaTrimestral" localSheetId="29">SUM(#REF!,#REF!,#REF!,#REF!)</definedName>
    <definedName name="SumaTrimestral" localSheetId="15">SUM(#REF!,#REF!,#REF!,#REF!)</definedName>
    <definedName name="SumaTrimestral" localSheetId="12">SUM(#REF!,#REF!,#REF!,#REF!)</definedName>
    <definedName name="SumaTrimestral" localSheetId="13">SUM(#REF!,#REF!,#REF!,#REF!)</definedName>
    <definedName name="SumaTrimestral" localSheetId="22">SUM(#REF!,#REF!,#REF!,#REF!)</definedName>
    <definedName name="SumaTrimestral" localSheetId="30">SUM(#REF!,#REF!,#REF!,#REF!)</definedName>
    <definedName name="SumaTrimestral" localSheetId="21">SUM(#REF!,#REF!,#REF!,#REF!)</definedName>
    <definedName name="SumaTrimestral" localSheetId="5">SUM(#REF!,#REF!,#REF!,#REF!)</definedName>
    <definedName name="SumaTrimestral" localSheetId="31">SUM(#REF!,#REF!,#REF!,#REF!)</definedName>
    <definedName name="SumaTrimestral" localSheetId="10">SUM(#REF!,#REF!,#REF!,#REF!)</definedName>
    <definedName name="SumaTrimestral" localSheetId="11">SUM(#REF!,#REF!,#REF!,#REF!)</definedName>
    <definedName name="SumaTrimestral" localSheetId="24">SUM(#REF!,#REF!,#REF!,#REF!)</definedName>
    <definedName name="SumaTrimestral" localSheetId="27">SUM(#REF!,#REF!,#REF!,#REF!)</definedName>
    <definedName name="SumaTrimestral" localSheetId="28">SUM(#REF!,#REF!,#REF!,#REF!)</definedName>
    <definedName name="SumaTrimestral" localSheetId="26">SUM(#REF!,#REF!,#REF!,#REF!)</definedName>
    <definedName name="SumaTrimestral" localSheetId="25">SUM(#REF!,#REF!,#REF!,#REF!)</definedName>
    <definedName name="SumaTrimestral" localSheetId="6">SUM(#REF!,#REF!,#REF!,#REF!)</definedName>
    <definedName name="SumaTrimestral" localSheetId="3">SUM(#REF!,#REF!,#REF!,#REF!)</definedName>
    <definedName name="SumaTrimestral" localSheetId="8">SUM(#REF!,#REF!,#REF!,#REF!)</definedName>
    <definedName name="SumaTrimestral">SUM(#REF!,#REF!,#REF!,#REF!)</definedName>
    <definedName name="_xlnm.Print_Titles" localSheetId="0">Resumen!$1:$6</definedName>
    <definedName name="Trimestre" localSheetId="1">#REF!</definedName>
    <definedName name="Trimestre" localSheetId="2">#REF!</definedName>
    <definedName name="Trimestre" localSheetId="4">#REF!</definedName>
    <definedName name="Trimestre" localSheetId="20">#REF!</definedName>
    <definedName name="Trimestre" localSheetId="19">#REF!</definedName>
    <definedName name="Trimestre" localSheetId="14">#REF!</definedName>
    <definedName name="Trimestre" localSheetId="18">#REF!</definedName>
    <definedName name="Trimestre" localSheetId="16">#REF!</definedName>
    <definedName name="Trimestre" localSheetId="17">#REF!</definedName>
    <definedName name="Trimestre" localSheetId="29">#REF!</definedName>
    <definedName name="Trimestre" localSheetId="15">#REF!</definedName>
    <definedName name="Trimestre" localSheetId="12">#REF!</definedName>
    <definedName name="Trimestre" localSheetId="13">#REF!</definedName>
    <definedName name="Trimestre" localSheetId="22">#REF!</definedName>
    <definedName name="Trimestre" localSheetId="30">#REF!</definedName>
    <definedName name="Trimestre" localSheetId="21">#REF!</definedName>
    <definedName name="Trimestre" localSheetId="5">#REF!</definedName>
    <definedName name="Trimestre" localSheetId="31">#REF!</definedName>
    <definedName name="Trimestre" localSheetId="10">#REF!</definedName>
    <definedName name="Trimestre" localSheetId="11">#REF!</definedName>
    <definedName name="Trimestre" localSheetId="24">#REF!</definedName>
    <definedName name="Trimestre" localSheetId="7">#REF!</definedName>
    <definedName name="Trimestre" localSheetId="27">#REF!</definedName>
    <definedName name="Trimestre" localSheetId="28">#REF!</definedName>
    <definedName name="Trimestre" localSheetId="26">#REF!</definedName>
    <definedName name="Trimestre" localSheetId="25">#REF!</definedName>
    <definedName name="Trimestre" localSheetId="6">#REF!</definedName>
    <definedName name="Trimestre" localSheetId="3">#REF!</definedName>
    <definedName name="Trimestre" localSheetId="0">#REF!</definedName>
    <definedName name="Trimestre" localSheetId="8">#REF!</definedName>
    <definedName name="Trimestre">#REF!</definedName>
    <definedName name="Trimestres" localSheetId="1">#REF!</definedName>
    <definedName name="Trimestres" localSheetId="2">#REF!</definedName>
    <definedName name="Trimestres" localSheetId="4">#REF!</definedName>
    <definedName name="Trimestres" localSheetId="20">#REF!</definedName>
    <definedName name="Trimestres" localSheetId="19">#REF!</definedName>
    <definedName name="Trimestres" localSheetId="14">#REF!</definedName>
    <definedName name="Trimestres" localSheetId="18">#REF!</definedName>
    <definedName name="Trimestres" localSheetId="16">#REF!</definedName>
    <definedName name="Trimestres" localSheetId="17">#REF!</definedName>
    <definedName name="Trimestres" localSheetId="29">#REF!</definedName>
    <definedName name="Trimestres" localSheetId="15">#REF!</definedName>
    <definedName name="Trimestres" localSheetId="12">#REF!</definedName>
    <definedName name="Trimestres" localSheetId="13">#REF!</definedName>
    <definedName name="Trimestres" localSheetId="22">#REF!</definedName>
    <definedName name="Trimestres" localSheetId="30">#REF!</definedName>
    <definedName name="Trimestres" localSheetId="21">#REF!</definedName>
    <definedName name="Trimestres" localSheetId="5">#REF!</definedName>
    <definedName name="Trimestres" localSheetId="31">#REF!</definedName>
    <definedName name="Trimestres" localSheetId="10">#REF!</definedName>
    <definedName name="Trimestres" localSheetId="11">#REF!</definedName>
    <definedName name="Trimestres" localSheetId="24">#REF!</definedName>
    <definedName name="Trimestres" localSheetId="7">#REF!</definedName>
    <definedName name="Trimestres" localSheetId="27">#REF!</definedName>
    <definedName name="Trimestres" localSheetId="28">#REF!</definedName>
    <definedName name="Trimestres" localSheetId="26">#REF!</definedName>
    <definedName name="Trimestres" localSheetId="25">#REF!</definedName>
    <definedName name="Trimestres" localSheetId="6">#REF!</definedName>
    <definedName name="Trimestres" localSheetId="3">#REF!</definedName>
    <definedName name="Trimestres" localSheetId="0">#REF!</definedName>
    <definedName name="Trimestres" localSheetId="8">#REF!</definedName>
    <definedName name="Trimestres">#REF!</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6" i="33" l="1"/>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B49" i="34"/>
  <c r="C49" i="34"/>
  <c r="D49" i="34"/>
  <c r="B15" i="34"/>
  <c r="C15" i="34"/>
  <c r="H52" i="32"/>
  <c r="D14" i="31"/>
  <c r="B16" i="32"/>
  <c r="B9" i="34"/>
  <c r="H52" i="33"/>
  <c r="H51" i="33"/>
  <c r="H50" i="33"/>
  <c r="H49" i="33"/>
  <c r="H48" i="33"/>
  <c r="H47" i="33"/>
  <c r="H46" i="33"/>
  <c r="H45" i="33"/>
  <c r="H44" i="33"/>
  <c r="H43" i="33"/>
  <c r="H42" i="33"/>
  <c r="H41" i="33"/>
  <c r="H40" i="33"/>
  <c r="H39" i="33"/>
  <c r="H38" i="33"/>
  <c r="H37" i="33"/>
  <c r="H36" i="33"/>
  <c r="H35" i="33"/>
  <c r="H34" i="33"/>
  <c r="H33" i="33"/>
  <c r="H32" i="33"/>
  <c r="H31" i="33"/>
  <c r="H30" i="33"/>
  <c r="H29" i="33"/>
  <c r="H28" i="33"/>
  <c r="H27" i="33"/>
  <c r="H26" i="33"/>
  <c r="H25" i="33"/>
  <c r="H24" i="33"/>
  <c r="H23" i="33"/>
  <c r="H22" i="33"/>
  <c r="H21" i="33"/>
  <c r="H20" i="33"/>
  <c r="H19" i="33"/>
  <c r="H51" i="32"/>
  <c r="H50" i="32"/>
  <c r="H49" i="32"/>
  <c r="H48" i="32"/>
  <c r="H47" i="32"/>
  <c r="H46" i="32"/>
  <c r="H45" i="32"/>
  <c r="H44" i="32"/>
  <c r="H43" i="32"/>
  <c r="H42" i="32"/>
  <c r="H41" i="32"/>
  <c r="H40" i="32"/>
  <c r="H39" i="32"/>
  <c r="H38" i="32"/>
  <c r="H37" i="32"/>
  <c r="H36" i="32"/>
  <c r="H35" i="32"/>
  <c r="H34" i="32"/>
  <c r="H33" i="32"/>
  <c r="H32" i="32"/>
  <c r="H31" i="32"/>
  <c r="H30" i="32"/>
  <c r="H29" i="32"/>
  <c r="H28" i="32"/>
  <c r="H27" i="32"/>
  <c r="H26" i="32"/>
  <c r="H25" i="32"/>
  <c r="H24" i="32"/>
  <c r="H23" i="32"/>
  <c r="H22" i="32"/>
  <c r="H21" i="32"/>
  <c r="H20" i="32"/>
  <c r="H19" i="32"/>
  <c r="D45" i="31"/>
  <c r="D44" i="31"/>
  <c r="D43" i="31"/>
  <c r="D42" i="31"/>
  <c r="D41" i="31"/>
  <c r="D40" i="31"/>
  <c r="D39" i="31"/>
  <c r="D38" i="31"/>
  <c r="D37" i="31"/>
  <c r="D36" i="31"/>
  <c r="D35" i="31"/>
  <c r="D34" i="31"/>
  <c r="D33" i="31"/>
  <c r="D32" i="31"/>
  <c r="D31" i="31"/>
  <c r="D30" i="31"/>
  <c r="D29" i="31"/>
  <c r="D28" i="31"/>
  <c r="D27" i="31"/>
  <c r="D26" i="31"/>
  <c r="D25" i="31"/>
  <c r="D24" i="31"/>
  <c r="D23" i="31"/>
  <c r="D22" i="31"/>
  <c r="D21" i="31"/>
  <c r="D20" i="31"/>
  <c r="D19" i="31"/>
  <c r="D18" i="31"/>
  <c r="D17" i="31"/>
  <c r="D16" i="31"/>
  <c r="D15" i="31"/>
  <c r="C13" i="31"/>
  <c r="B13" i="31"/>
  <c r="D13" i="31"/>
  <c r="J12" i="26"/>
  <c r="G21" i="30"/>
  <c r="G20" i="30"/>
  <c r="G11" i="30"/>
  <c r="G10" i="30"/>
  <c r="D37" i="10"/>
  <c r="C37" i="10"/>
  <c r="B37" i="10"/>
  <c r="D12" i="30"/>
  <c r="G13" i="29"/>
  <c r="G12" i="29"/>
  <c r="G14" i="29"/>
  <c r="F14" i="29"/>
  <c r="I14" i="29"/>
  <c r="E14" i="29"/>
  <c r="D14" i="29"/>
  <c r="C14" i="29"/>
  <c r="B14" i="29"/>
  <c r="J13" i="29"/>
  <c r="I13" i="29"/>
  <c r="J12" i="29"/>
  <c r="I12" i="29"/>
  <c r="G14" i="28"/>
  <c r="F14" i="28"/>
  <c r="I14" i="28"/>
  <c r="E14" i="28"/>
  <c r="D14" i="28"/>
  <c r="C14" i="28"/>
  <c r="B14" i="28"/>
  <c r="J13" i="28"/>
  <c r="I13" i="28"/>
  <c r="J12" i="28"/>
  <c r="I12" i="28"/>
  <c r="G14" i="27"/>
  <c r="F14" i="27"/>
  <c r="I14" i="27"/>
  <c r="E14" i="27"/>
  <c r="D14" i="27"/>
  <c r="C14" i="27"/>
  <c r="B14" i="27"/>
  <c r="J13" i="27"/>
  <c r="I13" i="27"/>
  <c r="J12" i="27"/>
  <c r="I12" i="27"/>
  <c r="G14" i="26"/>
  <c r="F14" i="26"/>
  <c r="I14" i="26"/>
  <c r="E14" i="26"/>
  <c r="D14" i="26"/>
  <c r="B14" i="26"/>
  <c r="J13" i="26"/>
  <c r="I13" i="26"/>
  <c r="I12" i="26"/>
  <c r="G14" i="25"/>
  <c r="F14" i="25"/>
  <c r="I14" i="25"/>
  <c r="E14" i="25"/>
  <c r="D14" i="25"/>
  <c r="C14" i="25"/>
  <c r="B14" i="25"/>
  <c r="J13" i="25"/>
  <c r="I13" i="25"/>
  <c r="J12" i="25"/>
  <c r="I12" i="25"/>
  <c r="G14" i="24"/>
  <c r="F14" i="24"/>
  <c r="I14" i="24"/>
  <c r="E14" i="24"/>
  <c r="D14" i="24"/>
  <c r="C14" i="24"/>
  <c r="B14" i="24"/>
  <c r="J13" i="24"/>
  <c r="I13" i="24"/>
  <c r="J12" i="24"/>
  <c r="I12" i="24"/>
  <c r="G14" i="23"/>
  <c r="F14" i="23"/>
  <c r="I14" i="23"/>
  <c r="E14" i="23"/>
  <c r="D14" i="23"/>
  <c r="C14" i="23"/>
  <c r="B14" i="23"/>
  <c r="J13" i="23"/>
  <c r="I13" i="23"/>
  <c r="J12" i="23"/>
  <c r="I12" i="23"/>
  <c r="G14" i="22"/>
  <c r="F14" i="22"/>
  <c r="I14" i="22"/>
  <c r="E14" i="22"/>
  <c r="D14" i="22"/>
  <c r="C14" i="22"/>
  <c r="B14" i="22"/>
  <c r="J13" i="22"/>
  <c r="I13" i="22"/>
  <c r="J12" i="22"/>
  <c r="I12" i="22"/>
  <c r="B16" i="20"/>
  <c r="D45" i="21"/>
  <c r="D44" i="2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C15" i="21"/>
  <c r="B15" i="21"/>
  <c r="D15" i="21"/>
  <c r="B9" i="21"/>
  <c r="H48" i="20"/>
  <c r="H47" i="20"/>
  <c r="H46" i="20"/>
  <c r="H45" i="20"/>
  <c r="H44" i="20"/>
  <c r="H43" i="20"/>
  <c r="H42" i="20"/>
  <c r="H41" i="20"/>
  <c r="H40" i="20"/>
  <c r="H39" i="20"/>
  <c r="H38" i="20"/>
  <c r="H37" i="20"/>
  <c r="H36" i="20"/>
  <c r="H35" i="20"/>
  <c r="H34" i="20"/>
  <c r="H33" i="20"/>
  <c r="H32" i="20"/>
  <c r="H31" i="20"/>
  <c r="H30" i="20"/>
  <c r="H29" i="20"/>
  <c r="H28" i="20"/>
  <c r="H27" i="20"/>
  <c r="H26" i="20"/>
  <c r="H25" i="20"/>
  <c r="H24" i="20"/>
  <c r="H23" i="20"/>
  <c r="H22" i="20"/>
  <c r="H21" i="20"/>
  <c r="H20" i="20"/>
  <c r="H19" i="20"/>
  <c r="D42" i="19"/>
  <c r="B42" i="19"/>
  <c r="D41" i="19"/>
  <c r="B41" i="19"/>
  <c r="D40" i="19"/>
  <c r="B40" i="19"/>
  <c r="D39" i="19"/>
  <c r="B39" i="19"/>
  <c r="D38" i="19"/>
  <c r="B38" i="19"/>
  <c r="D37" i="19"/>
  <c r="B37" i="19"/>
  <c r="D36" i="19"/>
  <c r="B36" i="19"/>
  <c r="D35" i="19"/>
  <c r="B35" i="19"/>
  <c r="D34" i="19"/>
  <c r="B34" i="19"/>
  <c r="D33" i="19"/>
  <c r="B33" i="19"/>
  <c r="D32" i="19"/>
  <c r="B32" i="19"/>
  <c r="D31" i="19"/>
  <c r="B31" i="19"/>
  <c r="D30" i="19"/>
  <c r="B30" i="19"/>
  <c r="D29" i="19"/>
  <c r="B29" i="19"/>
  <c r="D28" i="19"/>
  <c r="B28" i="19"/>
  <c r="D27" i="19"/>
  <c r="B27" i="19"/>
  <c r="D26" i="19"/>
  <c r="B26" i="19"/>
  <c r="D25" i="19"/>
  <c r="B25" i="19"/>
  <c r="D24" i="19"/>
  <c r="B24" i="19"/>
  <c r="D23" i="19"/>
  <c r="B23" i="19"/>
  <c r="D22" i="19"/>
  <c r="B22" i="19"/>
  <c r="D21" i="19"/>
  <c r="B21" i="19"/>
  <c r="D20" i="19"/>
  <c r="B20" i="19"/>
  <c r="D19" i="19"/>
  <c r="B19" i="19"/>
  <c r="D18" i="19"/>
  <c r="B18" i="19"/>
  <c r="D17" i="19"/>
  <c r="B17" i="19"/>
  <c r="D16" i="19"/>
  <c r="B16" i="19"/>
  <c r="D15" i="19"/>
  <c r="B15" i="19"/>
  <c r="D14" i="19"/>
  <c r="B14" i="19"/>
  <c r="D13" i="19"/>
  <c r="B13" i="19"/>
  <c r="D12" i="19"/>
  <c r="B12" i="19"/>
  <c r="D11" i="19"/>
  <c r="B11" i="19"/>
  <c r="N10" i="19"/>
  <c r="M10" i="19"/>
  <c r="L10" i="19"/>
  <c r="K10" i="19"/>
  <c r="J10" i="19"/>
  <c r="I10" i="19"/>
  <c r="H10" i="19"/>
  <c r="G10" i="19"/>
  <c r="F10" i="19"/>
  <c r="E10" i="19"/>
  <c r="D10" i="19"/>
  <c r="C10" i="19"/>
  <c r="B10" i="19"/>
  <c r="D32" i="17"/>
  <c r="G38" i="16"/>
  <c r="D33" i="17"/>
  <c r="G39" i="16"/>
  <c r="D34" i="17"/>
  <c r="G40" i="16"/>
  <c r="D35" i="17"/>
  <c r="G41" i="16"/>
  <c r="D36" i="17"/>
  <c r="G42" i="16"/>
  <c r="D37" i="17"/>
  <c r="G43" i="16"/>
  <c r="D38" i="17"/>
  <c r="G44" i="16"/>
  <c r="D39" i="17"/>
  <c r="G45" i="16"/>
  <c r="D40" i="17"/>
  <c r="G46" i="16"/>
  <c r="D41" i="17"/>
  <c r="G47" i="16"/>
  <c r="D42" i="17"/>
  <c r="G48" i="16"/>
  <c r="D31" i="17"/>
  <c r="G37" i="16"/>
  <c r="D27" i="17"/>
  <c r="G34" i="16"/>
  <c r="D21" i="17"/>
  <c r="G28" i="16"/>
  <c r="D22" i="17"/>
  <c r="G29" i="16"/>
  <c r="D23" i="17"/>
  <c r="G30" i="16"/>
  <c r="D24" i="17"/>
  <c r="G31" i="16"/>
  <c r="D25" i="17"/>
  <c r="G32" i="16"/>
  <c r="D26" i="17"/>
  <c r="G33" i="16"/>
  <c r="D28" i="17"/>
  <c r="G35" i="16"/>
  <c r="D29" i="17"/>
  <c r="G36" i="16"/>
  <c r="D20" i="17"/>
  <c r="G27" i="16"/>
  <c r="D12" i="17"/>
  <c r="G20" i="16"/>
  <c r="D13" i="17"/>
  <c r="G21" i="16"/>
  <c r="D14" i="17"/>
  <c r="G22" i="16"/>
  <c r="D15" i="17"/>
  <c r="G23" i="16"/>
  <c r="D16" i="17"/>
  <c r="G24" i="16"/>
  <c r="D17" i="17"/>
  <c r="G25" i="16"/>
  <c r="D18" i="17"/>
  <c r="G26" i="16"/>
  <c r="D11" i="17"/>
  <c r="G19" i="16"/>
  <c r="D30" i="17"/>
  <c r="D19" i="17"/>
  <c r="C10" i="17"/>
  <c r="B10" i="17"/>
  <c r="D10" i="17"/>
  <c r="K52" i="16"/>
  <c r="H52"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J52" i="16"/>
  <c r="K47" i="16"/>
  <c r="J47" i="16"/>
  <c r="K46" i="16"/>
  <c r="J46" i="16"/>
  <c r="K45" i="16"/>
  <c r="J45" i="16"/>
  <c r="K44" i="16"/>
  <c r="J44" i="16"/>
  <c r="K43" i="16"/>
  <c r="J43" i="16"/>
  <c r="K42" i="16"/>
  <c r="J42" i="16"/>
  <c r="K41" i="16"/>
  <c r="J41" i="16"/>
  <c r="K40" i="16"/>
  <c r="J40" i="16"/>
  <c r="K39" i="16"/>
  <c r="J39" i="16"/>
  <c r="K38" i="16"/>
  <c r="J38" i="16"/>
  <c r="K37" i="16"/>
  <c r="J37" i="16"/>
  <c r="K36" i="16"/>
  <c r="J36" i="16"/>
  <c r="K35" i="16"/>
  <c r="J35" i="16"/>
  <c r="K34" i="16"/>
  <c r="J34" i="16"/>
  <c r="K33" i="16"/>
  <c r="J33" i="16"/>
  <c r="K32" i="16"/>
  <c r="J32" i="16"/>
  <c r="K31" i="16"/>
  <c r="J31" i="16"/>
  <c r="K30" i="16"/>
  <c r="J30" i="16"/>
  <c r="K29" i="16"/>
  <c r="J29" i="16"/>
  <c r="K28" i="16"/>
  <c r="J28" i="16"/>
  <c r="K27" i="16"/>
  <c r="J27" i="16"/>
  <c r="K26" i="16"/>
  <c r="J26" i="16"/>
  <c r="K25" i="16"/>
  <c r="J25" i="16"/>
  <c r="K24" i="16"/>
  <c r="J24" i="16"/>
  <c r="K23" i="16"/>
  <c r="J23" i="16"/>
  <c r="K22" i="16"/>
  <c r="J22" i="16"/>
  <c r="K21" i="16"/>
  <c r="J21" i="16"/>
  <c r="K20" i="16"/>
  <c r="J20" i="16"/>
  <c r="K19" i="16"/>
  <c r="J19" i="16"/>
  <c r="B16" i="16"/>
  <c r="B46" i="2"/>
  <c r="B47" i="2"/>
  <c r="B48" i="2"/>
  <c r="D48" i="2"/>
  <c r="C48" i="2"/>
  <c r="B33" i="2"/>
  <c r="G51" i="3"/>
  <c r="B22" i="2"/>
  <c r="G50" i="3"/>
  <c r="G38" i="3"/>
  <c r="G39" i="3"/>
  <c r="G40" i="3"/>
  <c r="G41" i="3"/>
  <c r="G42" i="3"/>
  <c r="G43" i="3"/>
  <c r="G44" i="3"/>
  <c r="G45" i="3"/>
  <c r="G46" i="3"/>
  <c r="G47" i="3"/>
  <c r="G48" i="3"/>
  <c r="G37" i="3"/>
  <c r="G28" i="3"/>
  <c r="G29" i="3"/>
  <c r="G30" i="3"/>
  <c r="G31" i="3"/>
  <c r="G32" i="3"/>
  <c r="G33" i="3"/>
  <c r="G34" i="3"/>
  <c r="G35" i="3"/>
  <c r="G36" i="3"/>
  <c r="G27" i="3"/>
  <c r="G26" i="3"/>
  <c r="G25" i="3"/>
  <c r="G24" i="3"/>
  <c r="G23" i="3"/>
  <c r="G22" i="3"/>
  <c r="G21" i="3"/>
  <c r="G20" i="3"/>
  <c r="B16" i="3"/>
  <c r="H52" i="15"/>
  <c r="H51" i="15"/>
  <c r="H50" i="15"/>
  <c r="H49" i="15"/>
  <c r="N48" i="15"/>
  <c r="M48" i="15"/>
  <c r="H48" i="15"/>
  <c r="N47" i="15"/>
  <c r="M47" i="15"/>
  <c r="H47" i="15"/>
  <c r="N46" i="15"/>
  <c r="M46" i="15"/>
  <c r="H46" i="15"/>
  <c r="N45" i="15"/>
  <c r="M45" i="15"/>
  <c r="H45" i="15"/>
  <c r="N44" i="15"/>
  <c r="M44" i="15"/>
  <c r="H44" i="15"/>
  <c r="N43" i="15"/>
  <c r="M43" i="15"/>
  <c r="H43" i="15"/>
  <c r="N42" i="15"/>
  <c r="M42" i="15"/>
  <c r="H42" i="15"/>
  <c r="N41" i="15"/>
  <c r="M41" i="15"/>
  <c r="H41" i="15"/>
  <c r="N40" i="15"/>
  <c r="M40" i="15"/>
  <c r="H40" i="15"/>
  <c r="N39" i="15"/>
  <c r="M39" i="15"/>
  <c r="H39" i="15"/>
  <c r="N38" i="15"/>
  <c r="M38" i="15"/>
  <c r="H38" i="15"/>
  <c r="N37" i="15"/>
  <c r="M37" i="15"/>
  <c r="H37" i="15"/>
  <c r="N36" i="15"/>
  <c r="M36" i="15"/>
  <c r="H36" i="15"/>
  <c r="N35" i="15"/>
  <c r="M35" i="15"/>
  <c r="H35" i="15"/>
  <c r="N34" i="15"/>
  <c r="M34" i="15"/>
  <c r="H34" i="15"/>
  <c r="N33" i="15"/>
  <c r="M33" i="15"/>
  <c r="H33" i="15"/>
  <c r="N32" i="15"/>
  <c r="M32" i="15"/>
  <c r="H32" i="15"/>
  <c r="N31" i="15"/>
  <c r="M31" i="15"/>
  <c r="H31" i="15"/>
  <c r="N30" i="15"/>
  <c r="M30" i="15"/>
  <c r="H30" i="15"/>
  <c r="N29" i="15"/>
  <c r="M29" i="15"/>
  <c r="H29" i="15"/>
  <c r="N28" i="15"/>
  <c r="M28" i="15"/>
  <c r="H28" i="15"/>
  <c r="N27" i="15"/>
  <c r="M27" i="15"/>
  <c r="H27" i="15"/>
  <c r="N26" i="15"/>
  <c r="M26" i="15"/>
  <c r="H26" i="15"/>
  <c r="N25" i="15"/>
  <c r="M25" i="15"/>
  <c r="H25" i="15"/>
  <c r="N24" i="15"/>
  <c r="M24" i="15"/>
  <c r="H24" i="15"/>
  <c r="N23" i="15"/>
  <c r="M23" i="15"/>
  <c r="H23" i="15"/>
  <c r="N22" i="15"/>
  <c r="M22" i="15"/>
  <c r="H22" i="15"/>
  <c r="N21" i="15"/>
  <c r="M21" i="15"/>
  <c r="H21" i="15"/>
  <c r="N20" i="15"/>
  <c r="M20" i="15"/>
  <c r="H20" i="15"/>
  <c r="N19" i="15"/>
  <c r="M19" i="15"/>
  <c r="H19" i="15"/>
  <c r="B16" i="15"/>
  <c r="F48" i="13"/>
  <c r="E48" i="13"/>
  <c r="C48" i="13"/>
  <c r="B48" i="13"/>
  <c r="P59" i="14"/>
  <c r="P58" i="14"/>
  <c r="P57" i="14"/>
  <c r="P56" i="14"/>
  <c r="P51" i="14"/>
  <c r="P50" i="14"/>
  <c r="P49" i="14"/>
  <c r="P48" i="14"/>
  <c r="P47" i="14"/>
  <c r="P46" i="14"/>
  <c r="P45" i="14"/>
  <c r="P44" i="14"/>
  <c r="P43" i="14"/>
  <c r="P42" i="14"/>
  <c r="P41" i="14"/>
  <c r="P40" i="14"/>
  <c r="P39" i="14"/>
  <c r="P38" i="14"/>
  <c r="P37" i="14"/>
  <c r="P36" i="14"/>
  <c r="P35" i="14"/>
  <c r="P34" i="14"/>
  <c r="P33" i="14"/>
  <c r="P32" i="14"/>
  <c r="P31" i="14"/>
  <c r="P30" i="14"/>
  <c r="P29" i="14"/>
  <c r="P28" i="14"/>
  <c r="P27" i="14"/>
  <c r="P26" i="14"/>
  <c r="P25" i="14"/>
  <c r="P24" i="14"/>
  <c r="P23" i="14"/>
  <c r="I44" i="12"/>
  <c r="I45" i="12"/>
  <c r="I46" i="12"/>
  <c r="H46" i="12"/>
  <c r="G46" i="12"/>
  <c r="I4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13" i="12"/>
  <c r="H43" i="12"/>
  <c r="G43" i="12"/>
  <c r="G48" i="13"/>
  <c r="D48" i="13"/>
  <c r="F47" i="13"/>
  <c r="E47" i="13"/>
  <c r="G47" i="13"/>
  <c r="C47" i="13"/>
  <c r="B47" i="13"/>
  <c r="D47" i="13"/>
  <c r="G46" i="13"/>
  <c r="D46" i="13"/>
  <c r="G45" i="13"/>
  <c r="D45" i="13"/>
  <c r="F44" i="13"/>
  <c r="E44" i="13"/>
  <c r="G44" i="13"/>
  <c r="C44" i="13"/>
  <c r="B44" i="13"/>
  <c r="D44" i="13"/>
  <c r="G43" i="13"/>
  <c r="D43" i="13"/>
  <c r="G42" i="13"/>
  <c r="D42" i="13"/>
  <c r="G41" i="13"/>
  <c r="D41" i="13"/>
  <c r="G40" i="13"/>
  <c r="D40" i="13"/>
  <c r="G39" i="13"/>
  <c r="D39" i="13"/>
  <c r="G38" i="13"/>
  <c r="D38" i="13"/>
  <c r="G37" i="13"/>
  <c r="D37" i="13"/>
  <c r="G36" i="13"/>
  <c r="D36" i="13"/>
  <c r="G35" i="13"/>
  <c r="D35" i="13"/>
  <c r="G34" i="13"/>
  <c r="D34" i="13"/>
  <c r="G33" i="13"/>
  <c r="D33" i="13"/>
  <c r="G32" i="13"/>
  <c r="D32" i="13"/>
  <c r="G31" i="13"/>
  <c r="D31" i="13"/>
  <c r="G30" i="13"/>
  <c r="D30" i="13"/>
  <c r="G29" i="13"/>
  <c r="D29" i="13"/>
  <c r="G28" i="13"/>
  <c r="D28" i="13"/>
  <c r="G27" i="13"/>
  <c r="D27" i="13"/>
  <c r="G26" i="13"/>
  <c r="D26" i="13"/>
  <c r="G25" i="13"/>
  <c r="D25" i="13"/>
  <c r="G24" i="13"/>
  <c r="D24" i="13"/>
  <c r="G23" i="13"/>
  <c r="D23" i="13"/>
  <c r="G22" i="13"/>
  <c r="D22" i="13"/>
  <c r="G21" i="13"/>
  <c r="D21" i="13"/>
  <c r="G20" i="13"/>
  <c r="D20" i="13"/>
  <c r="G19" i="13"/>
  <c r="D19" i="13"/>
  <c r="G18" i="13"/>
  <c r="D18" i="13"/>
  <c r="G17" i="13"/>
  <c r="D17" i="13"/>
  <c r="G16" i="13"/>
  <c r="D16" i="13"/>
  <c r="G15" i="13"/>
  <c r="D15" i="13"/>
  <c r="G14" i="13"/>
  <c r="D14" i="13"/>
  <c r="C45" i="12"/>
  <c r="D45" i="12"/>
  <c r="B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H52" i="11"/>
  <c r="H51" i="11"/>
  <c r="K50" i="11"/>
  <c r="H50" i="11"/>
  <c r="H49" i="11"/>
  <c r="K48" i="11"/>
  <c r="H48" i="11"/>
  <c r="K47" i="11"/>
  <c r="H47" i="11"/>
  <c r="K46" i="11"/>
  <c r="H46" i="11"/>
  <c r="K45" i="11"/>
  <c r="H45" i="11"/>
  <c r="K44" i="11"/>
  <c r="H44" i="11"/>
  <c r="K43" i="11"/>
  <c r="H43" i="11"/>
  <c r="K42" i="11"/>
  <c r="H42" i="11"/>
  <c r="K41" i="11"/>
  <c r="H41" i="11"/>
  <c r="K40" i="11"/>
  <c r="H40" i="11"/>
  <c r="K39" i="11"/>
  <c r="H39" i="11"/>
  <c r="K38" i="11"/>
  <c r="H38" i="11"/>
  <c r="K37" i="11"/>
  <c r="H37" i="11"/>
  <c r="K36" i="11"/>
  <c r="H36" i="11"/>
  <c r="K35" i="11"/>
  <c r="H35" i="11"/>
  <c r="K34" i="11"/>
  <c r="H34" i="11"/>
  <c r="K33" i="11"/>
  <c r="H33" i="11"/>
  <c r="K32" i="11"/>
  <c r="H32" i="11"/>
  <c r="K31" i="11"/>
  <c r="H31" i="11"/>
  <c r="K30" i="11"/>
  <c r="H30" i="11"/>
  <c r="K29" i="11"/>
  <c r="H29" i="11"/>
  <c r="K28" i="11"/>
  <c r="H28" i="11"/>
  <c r="K27" i="11"/>
  <c r="H27" i="11"/>
  <c r="K26" i="11"/>
  <c r="H26" i="11"/>
  <c r="K25" i="11"/>
  <c r="H25" i="11"/>
  <c r="K24" i="11"/>
  <c r="H24" i="11"/>
  <c r="K23" i="11"/>
  <c r="H23" i="11"/>
  <c r="K22" i="11"/>
  <c r="H22" i="11"/>
  <c r="K21" i="11"/>
  <c r="H21" i="11"/>
  <c r="K20" i="11"/>
  <c r="H20" i="11"/>
  <c r="K19" i="11"/>
  <c r="H19" i="11"/>
  <c r="K51" i="11"/>
  <c r="B16" i="11"/>
  <c r="J19" i="11"/>
  <c r="J21" i="11"/>
  <c r="J23" i="11"/>
  <c r="J25" i="11"/>
  <c r="J27" i="11"/>
  <c r="J29" i="11"/>
  <c r="J31" i="11"/>
  <c r="J33" i="11"/>
  <c r="J35" i="11"/>
  <c r="J37" i="11"/>
  <c r="J39" i="11"/>
  <c r="J41" i="11"/>
  <c r="J43" i="11"/>
  <c r="J45" i="11"/>
  <c r="J47" i="11"/>
  <c r="J50" i="11"/>
  <c r="J20" i="11"/>
  <c r="J22" i="11"/>
  <c r="J24" i="11"/>
  <c r="J26" i="11"/>
  <c r="J28" i="11"/>
  <c r="J30" i="11"/>
  <c r="J32" i="11"/>
  <c r="J34" i="11"/>
  <c r="J36" i="11"/>
  <c r="J38" i="11"/>
  <c r="J40" i="11"/>
  <c r="J42" i="11"/>
  <c r="J44" i="11"/>
  <c r="J46" i="11"/>
  <c r="J48" i="11"/>
  <c r="J51" i="11"/>
  <c r="D33" i="10"/>
  <c r="C36" i="10"/>
  <c r="C33" i="10"/>
  <c r="B36" i="10"/>
  <c r="B33" i="10"/>
  <c r="D35" i="10"/>
  <c r="D34"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D5" i="10"/>
  <c r="D4" i="10"/>
  <c r="D3" i="10"/>
  <c r="D36" i="10"/>
  <c r="H49" i="6"/>
  <c r="G49" i="6"/>
  <c r="H44" i="6"/>
  <c r="G44" i="6"/>
  <c r="H47" i="6"/>
  <c r="G47"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14" i="6"/>
  <c r="G49" i="9"/>
  <c r="J53" i="9"/>
  <c r="I53" i="9"/>
  <c r="K53" i="9"/>
  <c r="G52" i="9"/>
  <c r="J52" i="9"/>
  <c r="N51" i="9"/>
  <c r="J51" i="9"/>
  <c r="I51" i="9"/>
  <c r="H51" i="9"/>
  <c r="N50" i="9"/>
  <c r="J50" i="9"/>
  <c r="I50" i="9"/>
  <c r="H50" i="9"/>
  <c r="I49" i="9"/>
  <c r="N48" i="9"/>
  <c r="J48" i="9"/>
  <c r="I48" i="9"/>
  <c r="H48" i="9"/>
  <c r="N47" i="9"/>
  <c r="J47" i="9"/>
  <c r="I47" i="9"/>
  <c r="H47" i="9"/>
  <c r="N46" i="9"/>
  <c r="J46" i="9"/>
  <c r="I46" i="9"/>
  <c r="H46" i="9"/>
  <c r="N45" i="9"/>
  <c r="J45" i="9"/>
  <c r="I45" i="9"/>
  <c r="H45" i="9"/>
  <c r="N44" i="9"/>
  <c r="J44" i="9"/>
  <c r="I44" i="9"/>
  <c r="H44" i="9"/>
  <c r="N43" i="9"/>
  <c r="J43" i="9"/>
  <c r="I43" i="9"/>
  <c r="H43" i="9"/>
  <c r="N42" i="9"/>
  <c r="J42" i="9"/>
  <c r="I42" i="9"/>
  <c r="H42" i="9"/>
  <c r="N41" i="9"/>
  <c r="J41" i="9"/>
  <c r="I41" i="9"/>
  <c r="H41" i="9"/>
  <c r="N40" i="9"/>
  <c r="J40" i="9"/>
  <c r="I40" i="9"/>
  <c r="H40" i="9"/>
  <c r="N39" i="9"/>
  <c r="J39" i="9"/>
  <c r="I39" i="9"/>
  <c r="H39" i="9"/>
  <c r="N38" i="9"/>
  <c r="J38" i="9"/>
  <c r="I38" i="9"/>
  <c r="H38" i="9"/>
  <c r="N37" i="9"/>
  <c r="J37" i="9"/>
  <c r="I37" i="9"/>
  <c r="H37" i="9"/>
  <c r="N36" i="9"/>
  <c r="J36" i="9"/>
  <c r="I36" i="9"/>
  <c r="H36" i="9"/>
  <c r="N35" i="9"/>
  <c r="J35" i="9"/>
  <c r="I35" i="9"/>
  <c r="H35" i="9"/>
  <c r="N34" i="9"/>
  <c r="J34" i="9"/>
  <c r="I34" i="9"/>
  <c r="H34" i="9"/>
  <c r="N33" i="9"/>
  <c r="J33" i="9"/>
  <c r="I33" i="9"/>
  <c r="H33" i="9"/>
  <c r="N32" i="9"/>
  <c r="J32" i="9"/>
  <c r="I32" i="9"/>
  <c r="H32" i="9"/>
  <c r="N31" i="9"/>
  <c r="J31" i="9"/>
  <c r="I31" i="9"/>
  <c r="H31" i="9"/>
  <c r="N30" i="9"/>
  <c r="J30" i="9"/>
  <c r="I30" i="9"/>
  <c r="H30" i="9"/>
  <c r="N29" i="9"/>
  <c r="J29" i="9"/>
  <c r="I29" i="9"/>
  <c r="H29" i="9"/>
  <c r="N28" i="9"/>
  <c r="J28" i="9"/>
  <c r="I28" i="9"/>
  <c r="H28" i="9"/>
  <c r="N27" i="9"/>
  <c r="J27" i="9"/>
  <c r="I27" i="9"/>
  <c r="H27" i="9"/>
  <c r="N26" i="9"/>
  <c r="J26" i="9"/>
  <c r="I26" i="9"/>
  <c r="H26" i="9"/>
  <c r="N25" i="9"/>
  <c r="J25" i="9"/>
  <c r="I25" i="9"/>
  <c r="H25" i="9"/>
  <c r="N24" i="9"/>
  <c r="J24" i="9"/>
  <c r="I24" i="9"/>
  <c r="H24" i="9"/>
  <c r="N23" i="9"/>
  <c r="J23" i="9"/>
  <c r="I23" i="9"/>
  <c r="H23" i="9"/>
  <c r="N22" i="9"/>
  <c r="J22" i="9"/>
  <c r="I22" i="9"/>
  <c r="H22" i="9"/>
  <c r="N21" i="9"/>
  <c r="J21" i="9"/>
  <c r="I21" i="9"/>
  <c r="H21" i="9"/>
  <c r="N20" i="9"/>
  <c r="J20" i="9"/>
  <c r="I20" i="9"/>
  <c r="H20" i="9"/>
  <c r="N19" i="9"/>
  <c r="J19" i="9"/>
  <c r="I19" i="9"/>
  <c r="H19" i="9"/>
  <c r="M19" i="9"/>
  <c r="B16" i="9"/>
  <c r="K51" i="9"/>
  <c r="K50"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M50" i="9"/>
  <c r="M51" i="9"/>
  <c r="H49" i="9"/>
  <c r="J49" i="9"/>
  <c r="K49" i="9"/>
  <c r="I52" i="9"/>
  <c r="K52" i="9"/>
  <c r="H52" i="9"/>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B16" i="7"/>
  <c r="D13" i="6"/>
  <c r="D45" i="6"/>
  <c r="D44" i="6"/>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C13" i="6"/>
  <c r="B13" i="6"/>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B16" i="5"/>
  <c r="J19" i="7"/>
  <c r="J22" i="7"/>
  <c r="J47" i="7"/>
  <c r="J23" i="7"/>
  <c r="J26" i="7"/>
  <c r="J27" i="7"/>
  <c r="J30" i="7"/>
  <c r="J31" i="7"/>
  <c r="J34" i="7"/>
  <c r="J35" i="7"/>
  <c r="J38" i="7"/>
  <c r="J39" i="7"/>
  <c r="J42" i="7"/>
  <c r="J43" i="7"/>
  <c r="J46" i="7"/>
  <c r="J49" i="7"/>
  <c r="J20" i="7"/>
  <c r="J21" i="7"/>
  <c r="J24" i="7"/>
  <c r="J25" i="7"/>
  <c r="J28" i="7"/>
  <c r="J29" i="7"/>
  <c r="J32" i="7"/>
  <c r="J33" i="7"/>
  <c r="J36" i="7"/>
  <c r="J37" i="7"/>
  <c r="J40" i="7"/>
  <c r="J41" i="7"/>
  <c r="J44" i="7"/>
  <c r="J45" i="7"/>
  <c r="J48" i="7"/>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G49" i="4"/>
  <c r="H49" i="4"/>
  <c r="H50" i="4"/>
  <c r="H51" i="4"/>
  <c r="G52" i="4"/>
  <c r="H52" i="4"/>
  <c r="B15" i="4"/>
  <c r="B16" i="4"/>
  <c r="B14" i="2"/>
  <c r="G19" i="3"/>
  <c r="D13" i="2"/>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B15" i="2"/>
  <c r="B16" i="2"/>
  <c r="B17" i="2"/>
  <c r="B18" i="2"/>
  <c r="B19" i="2"/>
  <c r="B20" i="2"/>
  <c r="B21" i="2"/>
  <c r="B23" i="2"/>
  <c r="B24" i="2"/>
  <c r="B25" i="2"/>
  <c r="B26" i="2"/>
  <c r="B27" i="2"/>
  <c r="B28" i="2"/>
  <c r="B29" i="2"/>
  <c r="B30" i="2"/>
  <c r="B31" i="2"/>
  <c r="B32" i="2"/>
  <c r="B34" i="2"/>
  <c r="B35" i="2"/>
  <c r="B36" i="2"/>
  <c r="B37" i="2"/>
  <c r="B38" i="2"/>
  <c r="B39" i="2"/>
  <c r="B40" i="2"/>
  <c r="B41" i="2"/>
  <c r="B42" i="2"/>
  <c r="B43" i="2"/>
  <c r="B44" i="2"/>
  <c r="B45" i="2"/>
  <c r="C13" i="2"/>
  <c r="B13" i="2"/>
  <c r="E13" i="2"/>
  <c r="F13" i="2"/>
  <c r="G13" i="2"/>
  <c r="H13" i="2"/>
  <c r="I13" i="2"/>
  <c r="J13" i="2"/>
  <c r="K13" i="2"/>
  <c r="B14" i="1"/>
</calcChain>
</file>

<file path=xl/comments1.xml><?xml version="1.0" encoding="utf-8"?>
<comments xmlns="http://schemas.openxmlformats.org/spreadsheetml/2006/main">
  <authors>
    <author>Willy</author>
  </authors>
  <commentList>
    <comment ref="C12" authorId="0" shapeId="0">
      <text>
        <r>
          <rPr>
            <b/>
            <sz val="8"/>
            <color indexed="81"/>
            <rFont val="Tahoma"/>
            <family val="2"/>
          </rPr>
          <t>Este dato lo integrará  la Dirección de Evaluación institucional</t>
        </r>
      </text>
    </comment>
    <comment ref="D12" authorId="0" shapeId="0">
      <text>
        <r>
          <rPr>
            <b/>
            <sz val="8"/>
            <color indexed="81"/>
            <rFont val="Tahoma"/>
            <family val="2"/>
          </rPr>
          <t>Se calcula mediante el total de aulas (CAPFCE) por 40 mesabancos por dos turnos</t>
        </r>
        <r>
          <rPr>
            <sz val="8"/>
            <color indexed="81"/>
            <rFont val="Tahoma"/>
            <family val="2"/>
          </rPr>
          <t xml:space="preserve">
</t>
        </r>
      </text>
    </comment>
  </commentList>
</comments>
</file>

<file path=xl/comments2.xml><?xml version="1.0" encoding="utf-8"?>
<comments xmlns="http://schemas.openxmlformats.org/spreadsheetml/2006/main">
  <authors>
    <author>CONALEP</author>
  </authors>
  <commentList>
    <comment ref="B14" authorId="0" shapeId="0">
      <text>
        <r>
          <rPr>
            <b/>
            <sz val="8"/>
            <color indexed="81"/>
            <rFont val="Tahoma"/>
            <family val="2"/>
          </rPr>
          <t xml:space="preserve">Este dato lo integrará la Dirección de Evaluación Institucional
</t>
        </r>
        <r>
          <rPr>
            <sz val="8"/>
            <color indexed="81"/>
            <rFont val="Tahoma"/>
            <family val="2"/>
          </rPr>
          <t xml:space="preserve">
</t>
        </r>
      </text>
    </comment>
  </commentList>
</comments>
</file>

<file path=xl/comments3.xml><?xml version="1.0" encoding="utf-8"?>
<comments xmlns="http://schemas.openxmlformats.org/spreadsheetml/2006/main">
  <authors>
    <author>CONALEP</author>
  </authors>
  <commentList>
    <comment ref="C12" authorId="0" shapeId="0">
      <text>
        <r>
          <rPr>
            <b/>
            <sz val="8"/>
            <color indexed="81"/>
            <rFont val="Tahoma"/>
            <family val="2"/>
          </rPr>
          <t xml:space="preserve">Capturar el total de alumnos becados por gestión externa correspondientes al 4° Trimestre del 2016
</t>
        </r>
      </text>
    </comment>
  </commentList>
</comments>
</file>

<file path=xl/comments4.xml><?xml version="1.0" encoding="utf-8"?>
<comments xmlns="http://schemas.openxmlformats.org/spreadsheetml/2006/main">
  <authors>
    <author>GUILLERMO GONZALEZ</author>
  </authors>
  <commentList>
    <comment ref="C9" authorId="0" shapeId="0">
      <text>
        <r>
          <rPr>
            <b/>
            <sz val="8"/>
            <color indexed="81"/>
            <rFont val="Tahoma"/>
            <family val="2"/>
          </rPr>
          <t xml:space="preserve">Este dato lo integrará la Dirección de Evaluación Institucional
</t>
        </r>
      </text>
    </comment>
  </commentList>
</comments>
</file>

<file path=xl/comments5.xml><?xml version="1.0" encoding="utf-8"?>
<comments xmlns="http://schemas.openxmlformats.org/spreadsheetml/2006/main">
  <authors>
    <author>CONALEP</author>
  </authors>
  <commentList>
    <comment ref="B14" authorId="0" shapeId="0">
      <text>
        <r>
          <rPr>
            <b/>
            <sz val="8"/>
            <color indexed="81"/>
            <rFont val="Tahoma"/>
            <family val="2"/>
          </rPr>
          <t xml:space="preserve">Este dato lo 
integrará la Dirección de Evaluación Institucional
</t>
        </r>
        <r>
          <rPr>
            <sz val="8"/>
            <color indexed="81"/>
            <rFont val="Tahoma"/>
            <family val="2"/>
          </rPr>
          <t xml:space="preserve">
</t>
        </r>
      </text>
    </comment>
  </commentList>
</comments>
</file>

<file path=xl/sharedStrings.xml><?xml version="1.0" encoding="utf-8"?>
<sst xmlns="http://schemas.openxmlformats.org/spreadsheetml/2006/main" count="1504" uniqueCount="281">
  <si>
    <t>ALUMNOS EN PROGRAMAS DE CALIDAD. Sistema Nacional de Bachillerato (SNB)</t>
  </si>
  <si>
    <t>Ciclo Escolar</t>
  </si>
  <si>
    <t>Valor</t>
  </si>
  <si>
    <t>Var. 2015-2016</t>
  </si>
  <si>
    <t>Planteles</t>
  </si>
  <si>
    <t>Matrícula</t>
  </si>
  <si>
    <t>Entidad Federativa</t>
  </si>
  <si>
    <t>2011</t>
  </si>
  <si>
    <t>2012</t>
  </si>
  <si>
    <t>2013</t>
  </si>
  <si>
    <t>2014</t>
  </si>
  <si>
    <t>2015</t>
  </si>
  <si>
    <t>2016</t>
  </si>
  <si>
    <t>Total</t>
  </si>
  <si>
    <t>% SNB 2013</t>
  </si>
  <si>
    <t>% SNB 2014</t>
  </si>
  <si>
    <t>% SNB 2015</t>
  </si>
  <si>
    <t>% SNB 2016</t>
  </si>
  <si>
    <t>Aguascalientes</t>
  </si>
  <si>
    <t>-</t>
  </si>
  <si>
    <t xml:space="preserve"> -</t>
  </si>
  <si>
    <t>Baja California</t>
  </si>
  <si>
    <t>Baja California Sur</t>
  </si>
  <si>
    <t>Campeche</t>
  </si>
  <si>
    <t>Chiapas</t>
  </si>
  <si>
    <t>Chihuahua</t>
  </si>
  <si>
    <t>Coahuila</t>
  </si>
  <si>
    <t>Colima</t>
  </si>
  <si>
    <t>Durango</t>
  </si>
  <si>
    <t>Guanajuato</t>
  </si>
  <si>
    <t>Guerrero</t>
  </si>
  <si>
    <t>Hidalgo</t>
  </si>
  <si>
    <t>Jalisco</t>
  </si>
  <si>
    <t>México</t>
  </si>
  <si>
    <t>Michoacán</t>
  </si>
  <si>
    <t>Morelos</t>
  </si>
  <si>
    <t>Nayarit</t>
  </si>
  <si>
    <t>Nuevo León</t>
  </si>
  <si>
    <t>Puebla</t>
  </si>
  <si>
    <t>Querétaro</t>
  </si>
  <si>
    <t>Quintana Roo</t>
  </si>
  <si>
    <t>San Luis Potosí</t>
  </si>
  <si>
    <t>Sinaloa</t>
  </si>
  <si>
    <t>Sonora</t>
  </si>
  <si>
    <t>Tabasco</t>
  </si>
  <si>
    <t>Tamaulipas</t>
  </si>
  <si>
    <t>Tlaxcala</t>
  </si>
  <si>
    <t>Veracruz</t>
  </si>
  <si>
    <t>Yucatán</t>
  </si>
  <si>
    <t>Zacatecas</t>
  </si>
  <si>
    <t>Colegios Estatales</t>
  </si>
  <si>
    <t>Distrito Federal</t>
  </si>
  <si>
    <t>Oaxaca</t>
  </si>
  <si>
    <t>Planteles Federales</t>
  </si>
  <si>
    <t>TOTALES</t>
  </si>
  <si>
    <t>Observaciones:</t>
  </si>
  <si>
    <t>Veracruz Llave</t>
  </si>
  <si>
    <t>Querétaro de Arteaga</t>
  </si>
  <si>
    <t>Michoacán de Ocampo</t>
  </si>
  <si>
    <t>Coahuila de Zaragoza</t>
  </si>
  <si>
    <t>Total nacional</t>
  </si>
  <si>
    <t>Espacios sin uso</t>
  </si>
  <si>
    <t>Espacios construidos</t>
  </si>
  <si>
    <t>Espacios adaptados</t>
  </si>
  <si>
    <t>Aulas prefabricadas</t>
  </si>
  <si>
    <t>Laboratorios</t>
  </si>
  <si>
    <t>Talleres</t>
  </si>
  <si>
    <t>Aulas
CAPFCE</t>
  </si>
  <si>
    <t>Capacidad Instalada (AULAS CAPFCE)</t>
  </si>
  <si>
    <t>Alumno atendido 2016-2017.1</t>
  </si>
  <si>
    <t>Aprovechamiento de la capacidad instalada</t>
  </si>
  <si>
    <t>Estado</t>
  </si>
  <si>
    <t>Nombre del indicador :</t>
  </si>
  <si>
    <t>Dirección de Infraestructura y Adquisiciones</t>
  </si>
  <si>
    <t>APROVECHAMIENTO DE LA CAPACIDAD INSTALADA</t>
  </si>
  <si>
    <t>Entidad</t>
  </si>
  <si>
    <t>Variación
 último año</t>
  </si>
  <si>
    <t>Variación
último año</t>
  </si>
  <si>
    <t>var. 2015-2016</t>
  </si>
  <si>
    <t>PERSONAS CAPACITADAS</t>
  </si>
  <si>
    <t>COBERTURA DE BECAS EXTERNAS</t>
  </si>
  <si>
    <t>Variación último año</t>
  </si>
  <si>
    <t>Dirección de Vinculación Social</t>
  </si>
  <si>
    <t>Cobertura de becados externos</t>
  </si>
  <si>
    <t>Alumno Atendido 2016-2017-I</t>
  </si>
  <si>
    <t>Alumnos becados externos al 4° trimestre del 2016</t>
  </si>
  <si>
    <t>Observaciones: En comportamiento de las becas en los dos primeros trimestres y en este cuarto fue a la alza, sin embargo el tercero tuvo un decremento debido al fin de cursos, en el que las gestiones para la obtención de las mismas se refuerza empezando en el mes de agosto y viendo resultados hasta el cuarto trimestre.
Es importante mencionar que la información reportada debe considerarse como preliminar, ya que el cierre de captura es el día lunes 16 de enero.</t>
  </si>
  <si>
    <t>2015-2016</t>
  </si>
  <si>
    <t>ABSORCIÓN DE EGRESADOS DE SECUNDARIA</t>
  </si>
  <si>
    <t>2011-2012</t>
  </si>
  <si>
    <t>2012-2013</t>
  </si>
  <si>
    <t>2013-2014</t>
  </si>
  <si>
    <t>2014-2015</t>
  </si>
  <si>
    <t>Rank</t>
  </si>
  <si>
    <t>2016-2017</t>
  </si>
  <si>
    <t>Var. 2016-2017</t>
  </si>
  <si>
    <t>Nacional</t>
  </si>
  <si>
    <t>Pendiente</t>
  </si>
  <si>
    <t>Promedio</t>
  </si>
  <si>
    <t>TMCA</t>
  </si>
  <si>
    <t>Part.</t>
  </si>
  <si>
    <t>MATRÍCULA TOTAL</t>
  </si>
  <si>
    <t>matrícula</t>
  </si>
  <si>
    <t>Ciudad de México</t>
  </si>
  <si>
    <t>TITULACIÓN POR GENERACIÓN</t>
  </si>
  <si>
    <t>Generación</t>
  </si>
  <si>
    <t>2007-2010</t>
  </si>
  <si>
    <t>2008-2011</t>
  </si>
  <si>
    <t>2009-2012</t>
  </si>
  <si>
    <t>2010-2013</t>
  </si>
  <si>
    <t>2011-2014</t>
  </si>
  <si>
    <t>jerarquia var</t>
  </si>
  <si>
    <t>jerarquia_valor</t>
  </si>
  <si>
    <t>La Titulación por generación se reporta un año después de haber egresado los alumnos, que es el tiempo que tardan en realizar su servicio social los egresados del área de salud.</t>
  </si>
  <si>
    <t>Dirección de Servicios Educativos</t>
  </si>
  <si>
    <t>Eficiencia de Titulación</t>
  </si>
  <si>
    <t>Egresados de la generación 2012-2015</t>
  </si>
  <si>
    <t xml:space="preserve"> Egresados titulados de la generación 2012-2015</t>
  </si>
  <si>
    <t>Eficiencia de titulación 2012-2015
(%)</t>
  </si>
  <si>
    <t>No obstante que se realizaron campañas de sensibilización a los egresados por parte de los Colegios Estatales, Unidad de Operación Desconcentrada para el Distrito Federal, la Representación del CONALEP en el Estado de Oaxaca y los planteles, solo se alcanzó un total de 53,278 egresados titulados, de un total de 54,666 programados, lo que evidencia que es necesario intensificar las campañas de sensibilización a los egresados de la generación 2013-2016, para incrementar el número de egresados titulados y alcanzar la meta que se proponga para el cierre de 2017.</t>
  </si>
  <si>
    <t>Nombre del indicador: Cobertura de becados por el CONALEP</t>
  </si>
  <si>
    <t>Becados en el 1er semestre 2016</t>
  </si>
  <si>
    <t>Becados en el 2do semestre 2016</t>
  </si>
  <si>
    <t>Matrícula total 2015-2016-2</t>
  </si>
  <si>
    <t>Becados en el 1er.  semestre</t>
  </si>
  <si>
    <t>Cobertura en el 1er. semestre</t>
  </si>
  <si>
    <t>Matrícula total 2016-2017-1</t>
  </si>
  <si>
    <t>Becados en el 2do. semestre</t>
  </si>
  <si>
    <t>Cobertura en el 2do. semestre</t>
  </si>
  <si>
    <t>Colegios E.</t>
  </si>
  <si>
    <t>Para el ejercicio fiscal 2016 se tenía una meta registrada en la MIR 2016 de otorgar 30,300 becas a igual número de alumnos. Al término del ejercicio se alcanzó un cumplimiento real de 99.55% del indicador, toda vez que se otorgaron 136 becas menos a las programadas, diferencia que corresponde a que durante el presente ejercicio la Fundación Televisa no autorizó una nueva generación de becarios, por lo tanto se otorgó un número menor de esas becas (Bécalos) cuyo monto es menor a la Beca CONALEP de $2,000.</t>
  </si>
  <si>
    <t>2012-2015</t>
  </si>
  <si>
    <t xml:space="preserve">Var.  </t>
  </si>
  <si>
    <t>ALUMNO BECADO</t>
  </si>
  <si>
    <t>Semestre</t>
  </si>
  <si>
    <t>Columna1</t>
  </si>
  <si>
    <t>2011-1</t>
  </si>
  <si>
    <t>2011-2</t>
  </si>
  <si>
    <t>2014-1</t>
  </si>
  <si>
    <t>2014-2</t>
  </si>
  <si>
    <t>2015-1</t>
  </si>
  <si>
    <t>2015-2</t>
  </si>
  <si>
    <t>1er. Sem</t>
  </si>
  <si>
    <t>2do. Sem</t>
  </si>
  <si>
    <t xml:space="preserve"> 1er. Sem.</t>
  </si>
  <si>
    <t xml:space="preserve"> 2do. Sem.</t>
  </si>
  <si>
    <t>1er.  Sem.</t>
  </si>
  <si>
    <t xml:space="preserve">2do.  Sem. </t>
  </si>
  <si>
    <t xml:space="preserve"> 1er.  Sem. </t>
  </si>
  <si>
    <t>2do.  Sem.</t>
  </si>
  <si>
    <t xml:space="preserve">2do.  Sem.  </t>
  </si>
  <si>
    <t>TOTAL COLEGIOS ESTATALES</t>
  </si>
  <si>
    <t>TOTAL UODDF Y RCEO</t>
  </si>
  <si>
    <t>NACIONAL</t>
  </si>
  <si>
    <t>2016-1</t>
  </si>
  <si>
    <t>2016-2</t>
  </si>
  <si>
    <t>ALUMNO POR DOCENTE</t>
  </si>
  <si>
    <t>EFICIENCIA TERMINAL</t>
  </si>
  <si>
    <t>Tipo:</t>
  </si>
  <si>
    <t>X</t>
  </si>
  <si>
    <t>Eficiencia terminal (%)</t>
  </si>
  <si>
    <t>Egresados</t>
  </si>
  <si>
    <t>Con datos de la Dirección de Servicios Educativos.</t>
  </si>
  <si>
    <t>Observaciones</t>
  </si>
  <si>
    <t>2013-2016</t>
  </si>
  <si>
    <t>Z</t>
  </si>
  <si>
    <t>Alumnos inscritos a primer semestre de la Generación 2013-2016</t>
  </si>
  <si>
    <t xml:space="preserve"> Egresados de la generación 2013-2016</t>
  </si>
  <si>
    <t>Dirección de Formación Académica</t>
  </si>
  <si>
    <t>Alumno por Docente</t>
  </si>
  <si>
    <t>Alumno 2016-2017-I</t>
  </si>
  <si>
    <t>Total de Docentes*</t>
  </si>
  <si>
    <t>Doctorado*</t>
  </si>
  <si>
    <t>Pasante de Doctorado*</t>
  </si>
  <si>
    <t>Maestría*</t>
  </si>
  <si>
    <t>Pasante de Maestría*</t>
  </si>
  <si>
    <t>Licenciatura*</t>
  </si>
  <si>
    <t>Pasante de Licenciatura*</t>
  </si>
  <si>
    <t>Técnico*</t>
  </si>
  <si>
    <t>Bachillerato General Terminado*</t>
  </si>
  <si>
    <t>Bachillerato General Incompleto*</t>
  </si>
  <si>
    <t>Otros*</t>
  </si>
  <si>
    <r>
      <t xml:space="preserve">* Fuente: </t>
    </r>
    <r>
      <rPr>
        <sz val="8"/>
        <color theme="1"/>
        <rFont val="Arial"/>
        <family val="2"/>
      </rPr>
      <t>Sistema de Gestión de Formación Académica (Sigefa), administrado por la Dirección de Formación Académica, con corte final 2 de enero de 2017, correspondiente al periodo 1/16-17 (Agosto-Diciembre de 2016).</t>
    </r>
  </si>
  <si>
    <t>COSTO POR ALUMNO</t>
  </si>
  <si>
    <t>Variación
 2015-2016</t>
  </si>
  <si>
    <t>Dirección de Planeación y Programación</t>
  </si>
  <si>
    <t>Resultado Nacional 2016</t>
  </si>
  <si>
    <t>Costo por alumno</t>
  </si>
  <si>
    <t>Presupuesto ejercido 2016* ($)</t>
  </si>
  <si>
    <t xml:space="preserve">Observaciones: </t>
  </si>
  <si>
    <t>* Presupuesto modificado al 31 de diciembre de 2016</t>
  </si>
  <si>
    <t>RELACIÓN COSTO DOCENTE</t>
  </si>
  <si>
    <t>(CIFRAS EN MILES DE PESOS)</t>
  </si>
  <si>
    <t>COMPORTAMIENTO ANUAL</t>
  </si>
  <si>
    <t>ABS</t>
  </si>
  <si>
    <t>%</t>
  </si>
  <si>
    <t>Gasto ejercido en Docente</t>
  </si>
  <si>
    <t>Gasto total ejercido</t>
  </si>
  <si>
    <t>Relación costo Docente gasto total (%)</t>
  </si>
  <si>
    <t>*Información preliminar</t>
  </si>
  <si>
    <t>EVOLUCIÓN DEL PRESUPUESTO REPROGRAMADO TOTAL</t>
  </si>
  <si>
    <t>Presupuesto ejercido total</t>
  </si>
  <si>
    <t>Presupuesto reprogramado total</t>
  </si>
  <si>
    <t>Evolución del presupuesto reprogramado total (%)</t>
  </si>
  <si>
    <t>EVOLUCIÓN DEL PRESUPUESTO REPROGRAMADO</t>
  </si>
  <si>
    <t xml:space="preserve">Presupuesto ejercido (Recursos fiscales) </t>
  </si>
  <si>
    <t>Presupuesto reprogramado (Recursos fiscales)</t>
  </si>
  <si>
    <t>Evolución del presupuesto reprogramado (Recursos  Fiscales) (%)</t>
  </si>
  <si>
    <t>EVOLUCIÓN DEL GASTO CORRIENTE</t>
  </si>
  <si>
    <t>Gasto corriente ejercido</t>
  </si>
  <si>
    <t>Presupuesto reprogramado (gasto corriente)</t>
  </si>
  <si>
    <t>Evolución del gasto corriente (%)</t>
  </si>
  <si>
    <t>EVOLUCIÓN DEL GASTO DE INVERSIÓN</t>
  </si>
  <si>
    <t>Gasto de inversión ejercido</t>
  </si>
  <si>
    <t xml:space="preserve"> Presupuesto reprogramado (Gasto de inversión)</t>
  </si>
  <si>
    <t>Evolución del gasto de inversión (Recursos Fiscales) (%)</t>
  </si>
  <si>
    <t xml:space="preserve"> </t>
  </si>
  <si>
    <t>AUTOFINANCIAMIENTO</t>
  </si>
  <si>
    <t xml:space="preserve">Ingresos propios ejercidos </t>
  </si>
  <si>
    <t>Presupuesto ejercido</t>
  </si>
  <si>
    <t>Índice de autofinanciamiento (%)</t>
  </si>
  <si>
    <t>CAPTACIÓN DE INGRESOS PROPIOS</t>
  </si>
  <si>
    <t xml:space="preserve">Ingresos propios captados </t>
  </si>
  <si>
    <t>Ingresos propios programados</t>
  </si>
  <si>
    <t>Captación de Ingresos propios</t>
  </si>
  <si>
    <t>CUMPLIMIENTO DE NORMATIVIDAD DE PARTIDAS RESTRINGIDAS</t>
  </si>
  <si>
    <t xml:space="preserve">Presupuesto ejercido de partidas sujetas a restricción </t>
  </si>
  <si>
    <t>Presupuesto autorizado de partidas sujetas a restricción</t>
  </si>
  <si>
    <t>Evolución del presupuesto ejercido de partidas sujetas a restricción (%)</t>
  </si>
  <si>
    <t>No.</t>
  </si>
  <si>
    <t>INDICADOR</t>
  </si>
  <si>
    <t>Datos</t>
  </si>
  <si>
    <t>Absorción de Egresados de Secundaria</t>
  </si>
  <si>
    <t>Nuevo Ingreso</t>
  </si>
  <si>
    <t>Egresados de secundaria</t>
  </si>
  <si>
    <t>Matrícula total</t>
  </si>
  <si>
    <t>Reinscripción</t>
  </si>
  <si>
    <t xml:space="preserve">Capacidad Instalada </t>
  </si>
  <si>
    <t>Eficiencia Terminal</t>
  </si>
  <si>
    <t>Titulación</t>
  </si>
  <si>
    <t>Titulados</t>
  </si>
  <si>
    <t>Presupuesto FAETA</t>
  </si>
  <si>
    <t>Matrícula Colegios Estatales</t>
  </si>
  <si>
    <t>Alumnos por Docente</t>
  </si>
  <si>
    <t>Total de Docentes</t>
  </si>
  <si>
    <t>Alumnos becados (segundo semestre)</t>
  </si>
  <si>
    <t>Alumnos Becados (segundo Semestre)</t>
  </si>
  <si>
    <t>Alumnos por computadora</t>
  </si>
  <si>
    <t>Matrícula Total</t>
  </si>
  <si>
    <t>Computadoras uso educativo</t>
  </si>
  <si>
    <t>Administrativos por computadora</t>
  </si>
  <si>
    <t>Personal Administrativo</t>
  </si>
  <si>
    <t>Computadoras uso admistrativo</t>
  </si>
  <si>
    <t>Personas Capacitadas</t>
  </si>
  <si>
    <t>Capacitación laboral</t>
  </si>
  <si>
    <t>Cobertura de becas externas</t>
  </si>
  <si>
    <t>Alumnos becados externos</t>
  </si>
  <si>
    <t>Alumnos en Programas de Calidad (Sistema Nacional de Bachillerato)</t>
  </si>
  <si>
    <t>Alumnos en planteles incoporados al Sistema Nacional de Bachillerato</t>
  </si>
  <si>
    <t>Indicadores Financieros del CONALEP (cifras en miles de pesos)</t>
  </si>
  <si>
    <t>Indicador</t>
  </si>
  <si>
    <t>Costo Prestadores de Servicios Profesionales*</t>
  </si>
  <si>
    <t>Gasto ejercido en PSP</t>
  </si>
  <si>
    <t>Evolución del Presupuesto Reprogramado Total*</t>
  </si>
  <si>
    <t>Evolución del Presupuesto Reprogramado*</t>
  </si>
  <si>
    <t>Evolución del Gasto Corriente*</t>
  </si>
  <si>
    <t>Presupuesto reprogramado (Gasto corriente)</t>
  </si>
  <si>
    <t>Evolución del Gasto de Inversión*</t>
  </si>
  <si>
    <t>Autofinanciamiento*</t>
  </si>
  <si>
    <t>Captación de Ingresos Propios*</t>
  </si>
  <si>
    <t>Cumplimiento de Normatividad de Partidas Restringidas*</t>
  </si>
  <si>
    <t>INDICADORES DEL SISTEMA CONALEP 2015-2016</t>
  </si>
  <si>
    <t>Dirección Corporativa de Informática y Comunicaciones</t>
  </si>
  <si>
    <t xml:space="preserve">Alumnos por computadora </t>
  </si>
  <si>
    <t>Número de Computadoras de uso educativo</t>
  </si>
  <si>
    <t>ALUMNO POR COMPUTADORA</t>
  </si>
  <si>
    <t>ADMINISTRATIVO POR COMPUTADORA</t>
  </si>
  <si>
    <t xml:space="preserve">Resultado Nacional 2011 </t>
  </si>
  <si>
    <t xml:space="preserve"> Administrativo por PC</t>
  </si>
  <si>
    <t>Computadoras de uso administrativo</t>
  </si>
  <si>
    <t xml:space="preserve">Administrativo por computadora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</si>
</sst>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quot;$&quot;* #,##0.00_-;_-&quot;$&quot;* &quot;-&quot;??_-;_-@_-"/>
    <numFmt numFmtId="43" formatCode="_-* #,##0.00_-;\-* #,##0.00_-;_-* &quot;-&quot;??_-;_-@_-"/>
    <numFmt numFmtId="164" formatCode="0.0"/>
    <numFmt numFmtId="165" formatCode="#,##0.0"/>
    <numFmt numFmtId="166" formatCode="0.0%"/>
    <numFmt numFmtId="167" formatCode="&quot;$&quot;#,##0.00"/>
    <numFmt numFmtId="168" formatCode="_-&quot;$&quot;* #,##0_-;\-&quot;$&quot;* #,##0_-;_-&quot;$&quot;* &quot;-&quot;??_-;_-@_-"/>
    <numFmt numFmtId="169" formatCode="&quot;$&quot;#,##0"/>
  </numFmts>
  <fonts count="68"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i/>
      <sz val="10"/>
      <color indexed="57"/>
      <name val="Arial"/>
      <family val="2"/>
    </font>
    <font>
      <b/>
      <sz val="11"/>
      <name val="Arial"/>
      <family val="2"/>
    </font>
    <font>
      <b/>
      <sz val="11"/>
      <color indexed="8"/>
      <name val="Arial"/>
      <family val="2"/>
    </font>
    <font>
      <sz val="11"/>
      <color indexed="8"/>
      <name val="Arial"/>
      <family val="2"/>
    </font>
    <font>
      <sz val="11"/>
      <color theme="1"/>
      <name val="Arial"/>
      <family val="2"/>
    </font>
    <font>
      <b/>
      <sz val="11"/>
      <name val="Arial"/>
    </font>
    <font>
      <sz val="11"/>
      <color rgb="FF000000"/>
      <name val="Arial"/>
      <family val="2"/>
    </font>
    <font>
      <sz val="11"/>
      <color rgb="FF000000"/>
      <name val="Arial"/>
    </font>
    <font>
      <b/>
      <sz val="11"/>
      <color theme="1"/>
      <name val="Arial"/>
      <family val="2"/>
    </font>
    <font>
      <b/>
      <sz val="11"/>
      <color rgb="FF000000"/>
      <name val="Arial"/>
      <family val="2"/>
    </font>
    <font>
      <sz val="12"/>
      <color theme="1"/>
      <name val="Arial"/>
      <family val="2"/>
    </font>
    <font>
      <b/>
      <sz val="11"/>
      <color theme="1"/>
      <name val="Calibri"/>
      <family val="2"/>
      <scheme val="minor"/>
    </font>
    <font>
      <b/>
      <sz val="8"/>
      <color theme="1"/>
      <name val="Arial"/>
      <family val="2"/>
    </font>
    <font>
      <sz val="9"/>
      <color theme="1"/>
      <name val="Arial"/>
      <family val="2"/>
    </font>
    <font>
      <b/>
      <sz val="9"/>
      <color theme="1"/>
      <name val="Arial"/>
      <family val="2"/>
    </font>
    <font>
      <sz val="8"/>
      <color theme="1"/>
      <name val="Arial"/>
      <family val="2"/>
    </font>
    <font>
      <b/>
      <sz val="8"/>
      <name val="Arial"/>
      <family val="2"/>
    </font>
    <font>
      <b/>
      <sz val="7"/>
      <name val="Arial"/>
      <family val="2"/>
    </font>
    <font>
      <b/>
      <sz val="7"/>
      <color theme="1"/>
      <name val="Arial"/>
      <family val="2"/>
    </font>
    <font>
      <b/>
      <i/>
      <sz val="10"/>
      <name val="Arial"/>
      <family val="2"/>
    </font>
    <font>
      <b/>
      <sz val="10"/>
      <name val="Arial"/>
      <family val="2"/>
    </font>
    <font>
      <sz val="7"/>
      <name val="Arial"/>
      <family val="2"/>
    </font>
    <font>
      <b/>
      <sz val="8"/>
      <color indexed="81"/>
      <name val="Tahoma"/>
      <family val="2"/>
    </font>
    <font>
      <sz val="8"/>
      <color indexed="81"/>
      <name val="Tahoma"/>
      <family val="2"/>
    </font>
    <font>
      <b/>
      <sz val="11"/>
      <color indexed="8"/>
      <name val="Calibri"/>
      <family val="2"/>
    </font>
    <font>
      <sz val="8"/>
      <color rgb="FF000000"/>
      <name val="Arial"/>
      <family val="2"/>
    </font>
    <font>
      <sz val="9"/>
      <color theme="1"/>
      <name val="Calibri"/>
      <family val="2"/>
      <scheme val="minor"/>
    </font>
    <font>
      <sz val="8"/>
      <name val="Arial"/>
      <family val="2"/>
    </font>
    <font>
      <sz val="9"/>
      <name val="Arial"/>
      <family val="2"/>
    </font>
    <font>
      <b/>
      <sz val="12"/>
      <color theme="1"/>
      <name val="Arial"/>
      <family val="2"/>
    </font>
    <font>
      <b/>
      <sz val="12"/>
      <color indexed="8"/>
      <name val="Arial"/>
      <family val="2"/>
    </font>
    <font>
      <sz val="12"/>
      <name val="Arial"/>
      <family val="2"/>
    </font>
    <font>
      <sz val="12"/>
      <color indexed="8"/>
      <name val="Arial"/>
      <family val="2"/>
    </font>
    <font>
      <i/>
      <sz val="9"/>
      <color indexed="8"/>
      <name val="Arial"/>
      <family val="2"/>
    </font>
    <font>
      <b/>
      <sz val="10"/>
      <color indexed="8"/>
      <name val="Arial"/>
      <family val="2"/>
    </font>
    <font>
      <sz val="11"/>
      <color indexed="8"/>
      <name val="Calibri"/>
      <family val="2"/>
    </font>
    <font>
      <b/>
      <sz val="12"/>
      <color theme="0"/>
      <name val="Arial"/>
      <family val="2"/>
    </font>
    <font>
      <sz val="12"/>
      <color theme="0"/>
      <name val="Arial"/>
      <family val="2"/>
    </font>
    <font>
      <sz val="10"/>
      <color theme="1"/>
      <name val="Calibri"/>
      <family val="2"/>
      <scheme val="minor"/>
    </font>
    <font>
      <b/>
      <sz val="8"/>
      <color rgb="FFFF0000"/>
      <name val="Arial"/>
      <family val="2"/>
    </font>
    <font>
      <sz val="12"/>
      <name val="Calibri"/>
      <family val="2"/>
    </font>
    <font>
      <b/>
      <sz val="12"/>
      <name val="Arial"/>
      <family val="2"/>
    </font>
    <font>
      <i/>
      <sz val="9"/>
      <color theme="1"/>
      <name val="Arial"/>
      <family val="2"/>
    </font>
    <font>
      <sz val="8"/>
      <color theme="1"/>
      <name val="Calibri"/>
      <family val="2"/>
      <scheme val="minor"/>
    </font>
    <font>
      <sz val="8"/>
      <color rgb="FFFF0000"/>
      <name val="Calibri"/>
      <family val="2"/>
      <scheme val="minor"/>
    </font>
    <font>
      <sz val="7"/>
      <color theme="1"/>
      <name val="Arial"/>
      <family val="2"/>
    </font>
    <font>
      <i/>
      <sz val="10"/>
      <color indexed="8"/>
      <name val="Arial"/>
      <family val="2"/>
    </font>
    <font>
      <i/>
      <sz val="9"/>
      <color indexed="57"/>
      <name val="Humnst777 BT"/>
      <family val="2"/>
    </font>
    <font>
      <sz val="7"/>
      <color indexed="9"/>
      <name val="Arial"/>
      <family val="2"/>
    </font>
    <font>
      <b/>
      <sz val="10"/>
      <name val="Century Gothic"/>
      <family val="2"/>
    </font>
    <font>
      <b/>
      <sz val="14"/>
      <name val="Century Gothic"/>
      <family val="2"/>
    </font>
    <font>
      <sz val="11"/>
      <name val="Arial"/>
      <family val="2"/>
    </font>
    <font>
      <i/>
      <sz val="8"/>
      <name val="Arial"/>
      <family val="2"/>
    </font>
    <font>
      <i/>
      <sz val="9"/>
      <name val="Humnst777 BT"/>
      <family val="2"/>
    </font>
    <font>
      <i/>
      <sz val="12"/>
      <color indexed="57"/>
      <name val="Humnst777 BT"/>
      <family val="2"/>
    </font>
    <font>
      <b/>
      <sz val="12"/>
      <name val="Century Gothic"/>
      <family val="2"/>
    </font>
    <font>
      <sz val="10"/>
      <name val="Calibri"/>
      <family val="2"/>
    </font>
    <font>
      <b/>
      <sz val="11"/>
      <name val="Calibri"/>
      <family val="2"/>
      <scheme val="minor"/>
    </font>
    <font>
      <i/>
      <sz val="11"/>
      <name val="Arial"/>
      <family val="2"/>
    </font>
    <font>
      <i/>
      <sz val="9"/>
      <name val="Arial"/>
      <family val="2"/>
    </font>
    <font>
      <sz val="8"/>
      <color indexed="8"/>
      <name val="Arial"/>
      <family val="2"/>
    </font>
    <font>
      <b/>
      <sz val="8"/>
      <color indexed="8"/>
      <name val="Arial"/>
      <family val="2"/>
    </font>
    <font>
      <sz val="8"/>
      <color rgb="FFFF0000"/>
      <name val="Arial"/>
      <family val="2"/>
    </font>
    <font>
      <sz val="7"/>
      <color rgb="FFFF0000"/>
      <name val="Arial"/>
      <family val="2"/>
    </font>
  </fonts>
  <fills count="20">
    <fill>
      <patternFill patternType="none"/>
    </fill>
    <fill>
      <patternFill patternType="gray125"/>
    </fill>
    <fill>
      <patternFill patternType="solid">
        <fgColor theme="6"/>
      </patternFill>
    </fill>
    <fill>
      <patternFill patternType="solid">
        <fgColor theme="6"/>
        <bgColor theme="6"/>
      </patternFill>
    </fill>
    <fill>
      <patternFill patternType="solid">
        <fgColor theme="0" tint="-0.14999847407452621"/>
        <bgColor theme="0" tint="-0.14999847407452621"/>
      </patternFill>
    </fill>
    <fill>
      <patternFill patternType="solid">
        <fgColor theme="3" tint="0.5999938962981048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0"/>
        <bgColor indexed="9"/>
      </patternFill>
    </fill>
    <fill>
      <patternFill patternType="solid">
        <fgColor theme="4" tint="0.39997558519241921"/>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79998168889431442"/>
        <bgColor indexed="64"/>
      </patternFill>
    </fill>
    <fill>
      <patternFill patternType="solid">
        <fgColor theme="4"/>
      </patternFill>
    </fill>
    <fill>
      <patternFill patternType="solid">
        <fgColor theme="4" tint="0.79998168889431442"/>
        <bgColor indexed="65"/>
      </patternFill>
    </fill>
    <fill>
      <patternFill patternType="solid">
        <fgColor theme="6" tint="0.79998168889431442"/>
        <bgColor indexed="64"/>
      </patternFill>
    </fill>
    <fill>
      <patternFill patternType="solid">
        <fgColor indexed="44"/>
        <bgColor indexed="64"/>
      </patternFill>
    </fill>
    <fill>
      <patternFill patternType="solid">
        <fgColor indexed="31"/>
        <bgColor indexed="64"/>
      </patternFill>
    </fill>
    <fill>
      <patternFill patternType="solid">
        <fgColor indexed="30"/>
        <bgColor indexed="64"/>
      </patternFill>
    </fill>
  </fills>
  <borders count="41">
    <border>
      <left/>
      <right/>
      <top/>
      <bottom/>
      <diagonal/>
    </border>
    <border>
      <left/>
      <right/>
      <top style="medium">
        <color theme="1"/>
      </top>
      <bottom style="medium">
        <color theme="1"/>
      </bottom>
      <diagonal/>
    </border>
    <border>
      <left/>
      <right/>
      <top/>
      <bottom style="medium">
        <color theme="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auto="1"/>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top style="thin">
        <color indexed="17"/>
      </top>
      <bottom/>
      <diagonal/>
    </border>
    <border>
      <left/>
      <right/>
      <top/>
      <bottom style="thin">
        <color indexed="17"/>
      </bottom>
      <diagonal/>
    </border>
    <border>
      <left style="thin">
        <color indexed="64"/>
      </left>
      <right/>
      <top/>
      <bottom style="thin">
        <color indexed="64"/>
      </bottom>
      <diagonal/>
    </border>
    <border>
      <left style="thin">
        <color indexed="64"/>
      </left>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indexed="64"/>
      </left>
      <right/>
      <top style="thin">
        <color indexed="64"/>
      </top>
      <bottom style="thin">
        <color indexed="8"/>
      </bottom>
      <diagonal/>
    </border>
    <border>
      <left style="thin">
        <color indexed="8"/>
      </left>
      <right/>
      <top style="thin">
        <color indexed="64"/>
      </top>
      <bottom style="thin">
        <color indexed="8"/>
      </bottom>
      <diagonal/>
    </border>
  </borders>
  <cellStyleXfs count="13">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0"/>
    <xf numFmtId="9" fontId="3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 fillId="14" borderId="0" applyNumberFormat="0" applyBorder="0" applyAlignment="0" applyProtection="0"/>
    <xf numFmtId="0" fontId="1" fillId="15" borderId="0" applyNumberFormat="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cellStyleXfs>
  <cellXfs count="586">
    <xf numFmtId="0" fontId="0" fillId="0" borderId="0" xfId="0"/>
    <xf numFmtId="0" fontId="0" fillId="0" borderId="0" xfId="0" applyAlignment="1">
      <alignment horizontal="center"/>
    </xf>
    <xf numFmtId="0" fontId="4" fillId="0" borderId="0" xfId="3" applyFont="1" applyBorder="1" applyAlignment="1">
      <alignment vertical="center"/>
    </xf>
    <xf numFmtId="0" fontId="0" fillId="0" borderId="0" xfId="0" applyBorder="1" applyAlignment="1">
      <alignment vertical="center"/>
    </xf>
    <xf numFmtId="0" fontId="0" fillId="0" borderId="0" xfId="0" applyBorder="1" applyAlignment="1">
      <alignment horizontal="center" vertical="center"/>
    </xf>
    <xf numFmtId="0" fontId="0" fillId="0" borderId="0" xfId="0" applyAlignment="1">
      <alignment vertical="center"/>
    </xf>
    <xf numFmtId="0" fontId="4" fillId="0" borderId="0" xfId="3" applyFont="1" applyAlignment="1">
      <alignment vertical="center"/>
    </xf>
    <xf numFmtId="0" fontId="1" fillId="0" borderId="0" xfId="0" applyFont="1"/>
    <xf numFmtId="0" fontId="6" fillId="3" borderId="1" xfId="0" applyFont="1" applyFill="1" applyBorder="1" applyAlignment="1">
      <alignment horizontal="center" vertical="center" wrapText="1"/>
    </xf>
    <xf numFmtId="0" fontId="7" fillId="4" borderId="0" xfId="0" applyFont="1" applyFill="1" applyBorder="1" applyAlignment="1">
      <alignment horizontal="center"/>
    </xf>
    <xf numFmtId="164" fontId="6" fillId="4" borderId="0" xfId="0" applyNumberFormat="1" applyFont="1" applyFill="1" applyBorder="1" applyAlignment="1">
      <alignment horizontal="center"/>
    </xf>
    <xf numFmtId="0" fontId="7" fillId="0" borderId="0" xfId="0" applyFont="1" applyBorder="1" applyAlignment="1">
      <alignment horizontal="center"/>
    </xf>
    <xf numFmtId="164" fontId="6" fillId="0" borderId="0" xfId="0" applyNumberFormat="1" applyFont="1" applyBorder="1" applyAlignment="1">
      <alignment horizontal="center"/>
    </xf>
    <xf numFmtId="0" fontId="6" fillId="4" borderId="2" xfId="0" applyFont="1" applyFill="1" applyBorder="1" applyAlignment="1">
      <alignment horizontal="center"/>
    </xf>
    <xf numFmtId="164" fontId="6" fillId="4" borderId="2" xfId="0" applyNumberFormat="1" applyFont="1" applyFill="1" applyBorder="1" applyAlignment="1">
      <alignment horizontal="center"/>
    </xf>
    <xf numFmtId="0" fontId="8" fillId="0" borderId="0" xfId="0" applyFont="1"/>
    <xf numFmtId="0" fontId="8" fillId="0" borderId="0" xfId="0" applyFont="1" applyAlignment="1">
      <alignment horizontal="center"/>
    </xf>
    <xf numFmtId="0" fontId="5" fillId="0" borderId="3" xfId="0" applyFont="1" applyFill="1" applyBorder="1" applyAlignment="1">
      <alignment vertical="center" wrapText="1"/>
    </xf>
    <xf numFmtId="0" fontId="5" fillId="0" borderId="5"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3"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7" fillId="0" borderId="8" xfId="0" applyFont="1" applyFill="1" applyBorder="1"/>
    <xf numFmtId="0" fontId="8" fillId="0" borderId="0" xfId="0" applyFont="1" applyFill="1" applyBorder="1" applyAlignment="1">
      <alignment horizontal="center" vertical="center"/>
    </xf>
    <xf numFmtId="165" fontId="8" fillId="0" borderId="4" xfId="0" applyNumberFormat="1" applyFont="1" applyFill="1" applyBorder="1" applyAlignment="1">
      <alignment horizontal="center"/>
    </xf>
    <xf numFmtId="164" fontId="8" fillId="0" borderId="9" xfId="0" applyNumberFormat="1" applyFont="1" applyFill="1" applyBorder="1" applyAlignment="1">
      <alignment horizontal="center"/>
    </xf>
    <xf numFmtId="164" fontId="8" fillId="0" borderId="0" xfId="0" applyNumberFormat="1" applyFont="1" applyFill="1" applyBorder="1" applyAlignment="1">
      <alignment horizontal="center"/>
    </xf>
    <xf numFmtId="165" fontId="10" fillId="0" borderId="0" xfId="0" applyNumberFormat="1" applyFont="1" applyFill="1" applyAlignment="1">
      <alignment horizontal="center"/>
    </xf>
    <xf numFmtId="0" fontId="8" fillId="0" borderId="8" xfId="0" applyFont="1" applyFill="1" applyBorder="1" applyAlignment="1">
      <alignment horizontal="left" vertical="center"/>
    </xf>
    <xf numFmtId="165" fontId="11" fillId="0" borderId="0" xfId="0" applyNumberFormat="1" applyFont="1" applyFill="1" applyAlignment="1">
      <alignment horizontal="center"/>
    </xf>
    <xf numFmtId="0" fontId="8" fillId="0" borderId="0" xfId="0" applyFont="1" applyFill="1" applyBorder="1" applyAlignment="1">
      <alignment horizontal="center"/>
    </xf>
    <xf numFmtId="0" fontId="6" fillId="0" borderId="10" xfId="0" applyFont="1" applyFill="1" applyBorder="1"/>
    <xf numFmtId="0" fontId="12" fillId="0" borderId="11" xfId="0" applyFont="1" applyFill="1" applyBorder="1" applyAlignment="1">
      <alignment horizontal="center" vertical="center"/>
    </xf>
    <xf numFmtId="165" fontId="12" fillId="0" borderId="12" xfId="0" applyNumberFormat="1" applyFont="1" applyFill="1" applyBorder="1" applyAlignment="1">
      <alignment horizontal="center"/>
    </xf>
    <xf numFmtId="164" fontId="12" fillId="0" borderId="13" xfId="0" applyNumberFormat="1" applyFont="1" applyFill="1" applyBorder="1" applyAlignment="1">
      <alignment horizontal="center"/>
    </xf>
    <xf numFmtId="164" fontId="12" fillId="0" borderId="11" xfId="0" applyNumberFormat="1" applyFont="1" applyFill="1" applyBorder="1" applyAlignment="1">
      <alignment horizontal="center"/>
    </xf>
    <xf numFmtId="165" fontId="13" fillId="0" borderId="14" xfId="0" applyNumberFormat="1" applyFont="1" applyFill="1" applyBorder="1" applyAlignment="1">
      <alignment horizontal="center"/>
    </xf>
    <xf numFmtId="0" fontId="12" fillId="0" borderId="3" xfId="0" applyFont="1" applyFill="1" applyBorder="1" applyAlignment="1">
      <alignment horizontal="left" vertical="center"/>
    </xf>
    <xf numFmtId="0" fontId="12" fillId="0" borderId="15" xfId="0" applyFont="1" applyFill="1" applyBorder="1" applyAlignment="1">
      <alignment horizontal="center" vertical="center"/>
    </xf>
    <xf numFmtId="165" fontId="12" fillId="0" borderId="6" xfId="0" applyNumberFormat="1" applyFont="1" applyFill="1" applyBorder="1" applyAlignment="1">
      <alignment horizontal="center"/>
    </xf>
    <xf numFmtId="164" fontId="12" fillId="0" borderId="5" xfId="0" applyNumberFormat="1" applyFont="1" applyFill="1" applyBorder="1" applyAlignment="1">
      <alignment horizontal="center"/>
    </xf>
    <xf numFmtId="164" fontId="12" fillId="0" borderId="15" xfId="0" applyNumberFormat="1" applyFont="1" applyFill="1" applyBorder="1" applyAlignment="1">
      <alignment horizontal="center"/>
    </xf>
    <xf numFmtId="165" fontId="13" fillId="0" borderId="5" xfId="0" applyNumberFormat="1" applyFont="1" applyFill="1" applyBorder="1" applyAlignment="1">
      <alignment horizontal="center"/>
    </xf>
    <xf numFmtId="0" fontId="12" fillId="0" borderId="16" xfId="0" applyFont="1" applyFill="1" applyBorder="1" applyAlignment="1">
      <alignment horizontal="left" vertical="center"/>
    </xf>
    <xf numFmtId="0" fontId="12" fillId="0" borderId="16" xfId="0" applyFont="1" applyFill="1" applyBorder="1" applyAlignment="1">
      <alignment horizontal="center" vertical="center"/>
    </xf>
    <xf numFmtId="166" fontId="12" fillId="0" borderId="17" xfId="1" applyNumberFormat="1" applyFont="1" applyFill="1" applyBorder="1" applyAlignment="1">
      <alignment horizontal="center"/>
    </xf>
    <xf numFmtId="166" fontId="12" fillId="0" borderId="18" xfId="1" applyNumberFormat="1" applyFont="1" applyFill="1" applyBorder="1" applyAlignment="1">
      <alignment horizontal="center"/>
    </xf>
    <xf numFmtId="0" fontId="14" fillId="0" borderId="0" xfId="0" applyFont="1"/>
    <xf numFmtId="0" fontId="14" fillId="0" borderId="0" xfId="0" applyFont="1" applyAlignment="1">
      <alignment horizontal="center"/>
    </xf>
    <xf numFmtId="0" fontId="8" fillId="0" borderId="0" xfId="0" applyFont="1" applyProtection="1">
      <protection locked="0"/>
    </xf>
    <xf numFmtId="0" fontId="8" fillId="0" borderId="0" xfId="0" applyFont="1" applyAlignment="1" applyProtection="1">
      <alignment horizontal="left" vertical="top" wrapText="1"/>
      <protection locked="0"/>
    </xf>
    <xf numFmtId="0" fontId="16" fillId="0" borderId="0" xfId="0" applyFont="1" applyAlignment="1" applyProtection="1">
      <alignment horizontal="left" vertical="top" wrapText="1"/>
      <protection locked="0"/>
    </xf>
    <xf numFmtId="0" fontId="17" fillId="0" borderId="0" xfId="0" applyFont="1" applyProtection="1">
      <protection locked="0"/>
    </xf>
    <xf numFmtId="0" fontId="17" fillId="0" borderId="0" xfId="0" applyFont="1" applyBorder="1" applyAlignment="1" applyProtection="1">
      <alignment vertical="top" wrapText="1"/>
      <protection locked="0"/>
    </xf>
    <xf numFmtId="0" fontId="18" fillId="0" borderId="0" xfId="0" applyFont="1" applyAlignment="1" applyProtection="1">
      <alignment horizontal="right" vertical="top" wrapText="1"/>
      <protection locked="0"/>
    </xf>
    <xf numFmtId="3" fontId="8" fillId="0" borderId="0" xfId="0" applyNumberFormat="1" applyFont="1" applyProtection="1">
      <protection locked="0"/>
    </xf>
    <xf numFmtId="1" fontId="8" fillId="0" borderId="3" xfId="0" applyNumberFormat="1" applyFont="1" applyBorder="1" applyProtection="1">
      <protection locked="0"/>
    </xf>
    <xf numFmtId="1" fontId="19" fillId="0" borderId="3" xfId="0" applyNumberFormat="1" applyFont="1" applyBorder="1" applyAlignment="1" applyProtection="1">
      <alignment horizontal="center" vertical="center" wrapText="1"/>
      <protection locked="0"/>
    </xf>
    <xf numFmtId="3" fontId="20" fillId="5" borderId="19" xfId="0" applyNumberFormat="1" applyFont="1" applyFill="1" applyBorder="1" applyAlignment="1" applyProtection="1">
      <alignment horizontal="center" vertical="center" wrapText="1"/>
    </xf>
    <xf numFmtId="165" fontId="20" fillId="5" borderId="3" xfId="0" applyNumberFormat="1" applyFont="1" applyFill="1" applyBorder="1" applyAlignment="1" applyProtection="1">
      <alignment horizontal="center" vertical="center" wrapText="1"/>
    </xf>
    <xf numFmtId="0" fontId="20" fillId="0" borderId="3" xfId="0" applyFont="1" applyBorder="1" applyAlignment="1" applyProtection="1"/>
    <xf numFmtId="3" fontId="20" fillId="6" borderId="19" xfId="0" applyNumberFormat="1" applyFont="1" applyFill="1" applyBorder="1" applyAlignment="1" applyProtection="1">
      <alignment horizontal="center" vertical="center" wrapText="1"/>
    </xf>
    <xf numFmtId="165" fontId="20" fillId="6" borderId="19" xfId="0" applyNumberFormat="1" applyFont="1" applyFill="1" applyBorder="1" applyAlignment="1" applyProtection="1">
      <alignment horizontal="center" vertical="center" wrapText="1"/>
    </xf>
    <xf numFmtId="0" fontId="16" fillId="6" borderId="3" xfId="0" applyFont="1" applyFill="1" applyBorder="1" applyAlignment="1" applyProtection="1">
      <alignment horizontal="center" vertical="center" wrapText="1"/>
    </xf>
    <xf numFmtId="0" fontId="21" fillId="7" borderId="3" xfId="0" applyFont="1" applyFill="1" applyBorder="1" applyAlignment="1" applyProtection="1">
      <alignment horizontal="centerContinuous" vertical="center" wrapText="1"/>
    </xf>
    <xf numFmtId="0" fontId="21" fillId="7" borderId="3" xfId="0" applyFont="1" applyFill="1" applyBorder="1" applyAlignment="1" applyProtection="1">
      <alignment horizontal="center" vertical="center" wrapText="1"/>
    </xf>
    <xf numFmtId="0" fontId="22" fillId="7" borderId="3" xfId="0" applyFont="1" applyFill="1" applyBorder="1" applyAlignment="1" applyProtection="1">
      <alignment horizontal="center" vertical="center" wrapText="1"/>
    </xf>
    <xf numFmtId="0" fontId="19" fillId="0" borderId="0" xfId="0" applyFont="1" applyProtection="1">
      <protection locked="0"/>
    </xf>
    <xf numFmtId="0" fontId="19" fillId="0" borderId="0" xfId="0" applyFont="1" applyAlignment="1" applyProtection="1">
      <alignment horizontal="left" vertical="top" wrapText="1"/>
      <protection locked="0"/>
    </xf>
    <xf numFmtId="9" fontId="8" fillId="0" borderId="0" xfId="1" applyFont="1" applyProtection="1">
      <protection locked="0"/>
    </xf>
    <xf numFmtId="0" fontId="12" fillId="0" borderId="0" xfId="0" applyFont="1" applyAlignment="1" applyProtection="1">
      <alignment horizontal="center" vertical="top" wrapText="1"/>
      <protection locked="0"/>
    </xf>
    <xf numFmtId="0" fontId="20" fillId="0" borderId="0" xfId="0" applyFont="1" applyAlignment="1" applyProtection="1">
      <alignment horizontal="center"/>
      <protection locked="0"/>
    </xf>
    <xf numFmtId="0" fontId="23" fillId="0" borderId="0" xfId="0" applyFont="1" applyAlignment="1" applyProtection="1">
      <alignment horizontal="right"/>
      <protection locked="0"/>
    </xf>
    <xf numFmtId="0" fontId="24" fillId="0" borderId="0" xfId="0" applyFont="1" applyAlignment="1" applyProtection="1">
      <alignment horizontal="right"/>
      <protection locked="0"/>
    </xf>
    <xf numFmtId="0" fontId="24" fillId="0" borderId="0" xfId="0" applyFont="1" applyAlignment="1" applyProtection="1">
      <alignment horizontal="left"/>
      <protection locked="0"/>
    </xf>
    <xf numFmtId="0" fontId="25" fillId="0" borderId="0" xfId="0" applyFont="1" applyAlignment="1" applyProtection="1">
      <protection locked="0"/>
    </xf>
    <xf numFmtId="0" fontId="25" fillId="0" borderId="0" xfId="0" applyFont="1" applyAlignment="1" applyProtection="1">
      <alignment horizontal="centerContinuous" vertical="center" wrapText="1"/>
      <protection locked="0"/>
    </xf>
    <xf numFmtId="0" fontId="28" fillId="0" borderId="0" xfId="0" applyFont="1" applyAlignment="1"/>
    <xf numFmtId="0" fontId="6" fillId="0" borderId="0" xfId="0" applyFont="1" applyFill="1" applyBorder="1" applyAlignment="1">
      <alignment horizontal="center" vertical="center" wrapText="1"/>
    </xf>
    <xf numFmtId="0" fontId="7" fillId="0" borderId="0" xfId="0" applyFont="1" applyFill="1" applyBorder="1" applyAlignment="1">
      <alignment horizontal="center"/>
    </xf>
    <xf numFmtId="164" fontId="6" fillId="0" borderId="0" xfId="0" applyNumberFormat="1" applyFont="1" applyFill="1" applyBorder="1" applyAlignment="1">
      <alignment horizontal="center"/>
    </xf>
    <xf numFmtId="2" fontId="14" fillId="0" borderId="0" xfId="0" applyNumberFormat="1" applyFont="1"/>
    <xf numFmtId="0" fontId="7" fillId="0" borderId="0" xfId="0" applyFont="1" applyFill="1" applyAlignment="1">
      <alignment horizontal="center"/>
    </xf>
    <xf numFmtId="164" fontId="6" fillId="0" borderId="0" xfId="0" applyNumberFormat="1" applyFont="1" applyFill="1" applyAlignment="1">
      <alignment horizontal="center"/>
    </xf>
    <xf numFmtId="0" fontId="6" fillId="0" borderId="0" xfId="0" applyFont="1" applyFill="1" applyBorder="1" applyAlignment="1">
      <alignment horizontal="center"/>
    </xf>
    <xf numFmtId="165" fontId="6" fillId="0" borderId="0" xfId="0" applyNumberFormat="1" applyFont="1" applyFill="1" applyBorder="1" applyAlignment="1">
      <alignment horizontal="center"/>
    </xf>
    <xf numFmtId="0" fontId="7" fillId="0" borderId="0" xfId="0" applyFont="1" applyFill="1" applyBorder="1" applyAlignment="1">
      <alignment vertical="center"/>
    </xf>
    <xf numFmtId="165" fontId="7" fillId="0" borderId="0" xfId="0" applyNumberFormat="1" applyFont="1" applyFill="1" applyBorder="1" applyAlignment="1">
      <alignment horizontal="center" vertical="center"/>
    </xf>
    <xf numFmtId="0" fontId="6" fillId="0" borderId="0" xfId="0" applyFont="1" applyFill="1" applyAlignment="1">
      <alignment vertical="center"/>
    </xf>
    <xf numFmtId="165" fontId="6" fillId="0" borderId="0" xfId="0" applyNumberFormat="1" applyFont="1" applyFill="1" applyAlignment="1">
      <alignment horizontal="center" vertical="center"/>
    </xf>
    <xf numFmtId="165" fontId="6" fillId="0" borderId="0" xfId="0" applyNumberFormat="1" applyFont="1" applyFill="1" applyBorder="1" applyAlignment="1">
      <alignment horizontal="center" vertical="center"/>
    </xf>
    <xf numFmtId="3" fontId="14" fillId="0" borderId="0" xfId="0" applyNumberFormat="1" applyFont="1"/>
    <xf numFmtId="166" fontId="6" fillId="0" borderId="0" xfId="0" applyNumberFormat="1" applyFont="1" applyFill="1" applyBorder="1" applyAlignment="1">
      <alignment horizontal="center" vertical="center"/>
    </xf>
    <xf numFmtId="3" fontId="6" fillId="0" borderId="0" xfId="0" applyNumberFormat="1" applyFont="1" applyFill="1" applyAlignment="1">
      <alignment horizontal="center" vertical="center"/>
    </xf>
    <xf numFmtId="166" fontId="7" fillId="0" borderId="0" xfId="0" applyNumberFormat="1" applyFont="1" applyFill="1" applyBorder="1" applyAlignment="1">
      <alignment horizontal="center" vertical="center"/>
    </xf>
    <xf numFmtId="3" fontId="7" fillId="0" borderId="0" xfId="0" applyNumberFormat="1" applyFont="1" applyFill="1" applyBorder="1" applyAlignment="1">
      <alignment horizontal="center" vertical="center"/>
    </xf>
    <xf numFmtId="3" fontId="6" fillId="0" borderId="0" xfId="0" applyNumberFormat="1" applyFont="1" applyFill="1" applyBorder="1" applyAlignment="1">
      <alignment horizontal="center" vertical="center"/>
    </xf>
    <xf numFmtId="0" fontId="6" fillId="0" borderId="0" xfId="0" applyFont="1" applyFill="1" applyBorder="1" applyAlignment="1">
      <alignment vertical="center"/>
    </xf>
    <xf numFmtId="3" fontId="0" fillId="0" borderId="0" xfId="0" applyNumberFormat="1"/>
    <xf numFmtId="3" fontId="8" fillId="0" borderId="0" xfId="0" applyNumberFormat="1" applyFont="1"/>
    <xf numFmtId="9" fontId="6" fillId="0" borderId="0" xfId="1" applyFont="1" applyFill="1" applyBorder="1" applyAlignment="1">
      <alignment horizontal="center" vertical="center" wrapText="1"/>
    </xf>
    <xf numFmtId="9" fontId="0" fillId="0" borderId="0" xfId="1" applyNumberFormat="1" applyFont="1"/>
    <xf numFmtId="3" fontId="7" fillId="0" borderId="0" xfId="0" applyNumberFormat="1" applyFont="1" applyFill="1" applyAlignment="1">
      <alignment horizontal="center"/>
    </xf>
    <xf numFmtId="3" fontId="7" fillId="0" borderId="0" xfId="0" applyNumberFormat="1" applyFont="1" applyFill="1" applyBorder="1" applyAlignment="1">
      <alignment horizontal="center"/>
    </xf>
    <xf numFmtId="0" fontId="0" fillId="0" borderId="0" xfId="0" applyAlignment="1"/>
    <xf numFmtId="0" fontId="0" fillId="0" borderId="26" xfId="0" applyBorder="1" applyAlignment="1"/>
    <xf numFmtId="0" fontId="4" fillId="0" borderId="0" xfId="3" applyFont="1" applyAlignment="1"/>
    <xf numFmtId="0" fontId="4" fillId="0" borderId="0" xfId="3" applyFont="1" applyBorder="1" applyAlignment="1"/>
    <xf numFmtId="2" fontId="8" fillId="0" borderId="0" xfId="0" applyNumberFormat="1" applyFont="1"/>
    <xf numFmtId="164" fontId="8" fillId="0" borderId="0" xfId="0" applyNumberFormat="1" applyFont="1"/>
    <xf numFmtId="1" fontId="6" fillId="0" borderId="0" xfId="0" applyNumberFormat="1" applyFont="1" applyFill="1" applyBorder="1" applyAlignment="1">
      <alignment horizontal="center"/>
    </xf>
    <xf numFmtId="0" fontId="6" fillId="0" borderId="0" xfId="0" applyFont="1" applyFill="1" applyAlignment="1">
      <alignment horizontal="center" vertical="center" wrapText="1"/>
    </xf>
    <xf numFmtId="0" fontId="7" fillId="0" borderId="0" xfId="0" applyFont="1" applyFill="1" applyBorder="1"/>
    <xf numFmtId="165" fontId="7" fillId="0" borderId="0" xfId="0" applyNumberFormat="1" applyFont="1" applyFill="1" applyBorder="1" applyAlignment="1">
      <alignment horizontal="center"/>
    </xf>
    <xf numFmtId="165" fontId="7" fillId="0" borderId="0" xfId="0" applyNumberFormat="1" applyFont="1" applyFill="1" applyAlignment="1">
      <alignment horizontal="center"/>
    </xf>
    <xf numFmtId="3" fontId="29" fillId="0" borderId="0" xfId="0" applyNumberFormat="1" applyFont="1"/>
    <xf numFmtId="165" fontId="6" fillId="0" borderId="0" xfId="0" applyNumberFormat="1" applyFont="1" applyFill="1" applyAlignment="1">
      <alignment horizontal="center"/>
    </xf>
    <xf numFmtId="0" fontId="30" fillId="0" borderId="0" xfId="0" applyFont="1"/>
    <xf numFmtId="0" fontId="16" fillId="7" borderId="3" xfId="0" applyFont="1" applyFill="1" applyBorder="1" applyAlignment="1" applyProtection="1">
      <alignment horizontal="center" vertical="center" wrapText="1"/>
    </xf>
    <xf numFmtId="3" fontId="16" fillId="6" borderId="3" xfId="0" applyNumberFormat="1" applyFont="1" applyFill="1" applyBorder="1" applyAlignment="1" applyProtection="1">
      <alignment horizontal="center" vertical="center" wrapText="1"/>
    </xf>
    <xf numFmtId="165" fontId="16" fillId="6" borderId="3" xfId="0" applyNumberFormat="1" applyFont="1" applyFill="1" applyBorder="1" applyAlignment="1" applyProtection="1">
      <alignment horizontal="center"/>
    </xf>
    <xf numFmtId="0" fontId="20" fillId="0" borderId="3" xfId="0" applyFont="1" applyBorder="1" applyAlignment="1" applyProtection="1">
      <protection locked="0"/>
    </xf>
    <xf numFmtId="3" fontId="31" fillId="0" borderId="3" xfId="0" applyNumberFormat="1" applyFont="1" applyBorder="1" applyAlignment="1" applyProtection="1">
      <alignment horizontal="center"/>
      <protection locked="0"/>
    </xf>
    <xf numFmtId="3" fontId="32" fillId="8" borderId="3" xfId="0" applyNumberFormat="1" applyFont="1" applyFill="1" applyBorder="1" applyAlignment="1">
      <alignment horizontal="center"/>
    </xf>
    <xf numFmtId="165" fontId="16" fillId="9" borderId="3" xfId="0" applyNumberFormat="1" applyFont="1" applyFill="1" applyBorder="1" applyAlignment="1" applyProtection="1">
      <alignment horizontal="center"/>
    </xf>
    <xf numFmtId="0" fontId="19" fillId="0" borderId="24" xfId="0" applyFont="1" applyBorder="1" applyAlignment="1" applyProtection="1">
      <alignment horizontal="center" vertical="top" wrapText="1"/>
      <protection locked="0"/>
    </xf>
    <xf numFmtId="3" fontId="19" fillId="0" borderId="24" xfId="0" applyNumberFormat="1" applyFont="1" applyBorder="1" applyAlignment="1" applyProtection="1">
      <alignment horizontal="center" vertical="top" wrapText="1"/>
      <protection locked="0"/>
    </xf>
    <xf numFmtId="0" fontId="8" fillId="0" borderId="0" xfId="0" applyFont="1" applyBorder="1" applyAlignment="1" applyProtection="1">
      <alignment vertical="top" wrapText="1"/>
      <protection locked="0"/>
    </xf>
    <xf numFmtId="0" fontId="0" fillId="0" borderId="0" xfId="0" applyAlignment="1">
      <alignment horizontal="center" vertical="center"/>
    </xf>
    <xf numFmtId="0" fontId="34" fillId="0" borderId="0" xfId="0" applyFont="1" applyFill="1" applyBorder="1" applyAlignment="1">
      <alignment horizontal="center" vertical="center" wrapText="1"/>
    </xf>
    <xf numFmtId="0" fontId="35" fillId="0" borderId="0" xfId="0" applyFont="1" applyFill="1" applyAlignment="1">
      <alignment horizontal="center" vertical="center"/>
    </xf>
    <xf numFmtId="0" fontId="36" fillId="0" borderId="0" xfId="0" applyFont="1" applyFill="1" applyBorder="1" applyAlignment="1">
      <alignment horizontal="center"/>
    </xf>
    <xf numFmtId="164" fontId="34" fillId="0" borderId="0" xfId="0" applyNumberFormat="1" applyFont="1" applyFill="1" applyBorder="1" applyAlignment="1">
      <alignment horizontal="center"/>
    </xf>
    <xf numFmtId="0" fontId="14" fillId="0" borderId="0" xfId="0" applyFont="1" applyFill="1" applyAlignment="1">
      <alignment horizontal="center"/>
    </xf>
    <xf numFmtId="2" fontId="14" fillId="0" borderId="0" xfId="0" applyNumberFormat="1" applyFont="1" applyFill="1" applyAlignment="1">
      <alignment horizontal="center"/>
    </xf>
    <xf numFmtId="2" fontId="0" fillId="0" borderId="0" xfId="0" applyNumberFormat="1"/>
    <xf numFmtId="2" fontId="0" fillId="0" borderId="0" xfId="0" applyNumberFormat="1" applyAlignment="1">
      <alignment horizontal="center"/>
    </xf>
    <xf numFmtId="164" fontId="34" fillId="0" borderId="0" xfId="0" applyNumberFormat="1" applyFont="1" applyFill="1" applyBorder="1" applyAlignment="1">
      <alignment horizontal="center" vertical="center"/>
    </xf>
    <xf numFmtId="4" fontId="7" fillId="0" borderId="0" xfId="0" applyNumberFormat="1" applyFont="1" applyFill="1" applyBorder="1" applyAlignment="1">
      <alignment horizontal="center" vertical="center"/>
    </xf>
    <xf numFmtId="4" fontId="6" fillId="0" borderId="0" xfId="0" applyNumberFormat="1" applyFont="1" applyFill="1" applyBorder="1" applyAlignment="1">
      <alignment horizontal="center" vertical="center"/>
    </xf>
    <xf numFmtId="3" fontId="36" fillId="0" borderId="0" xfId="0" applyNumberFormat="1" applyFont="1" applyFill="1" applyAlignment="1">
      <alignment horizontal="center" vertical="center"/>
    </xf>
    <xf numFmtId="9" fontId="0" fillId="0" borderId="0" xfId="1" applyFont="1"/>
    <xf numFmtId="0" fontId="37" fillId="0" borderId="0" xfId="0" applyFont="1" applyFill="1" applyBorder="1" applyAlignment="1">
      <alignment vertical="center"/>
    </xf>
    <xf numFmtId="165" fontId="36" fillId="0" borderId="0" xfId="0" applyNumberFormat="1" applyFont="1" applyFill="1" applyBorder="1" applyAlignment="1">
      <alignment horizontal="center" vertical="center"/>
    </xf>
    <xf numFmtId="4" fontId="36" fillId="0" borderId="0" xfId="0" applyNumberFormat="1" applyFont="1" applyFill="1" applyBorder="1" applyAlignment="1">
      <alignment horizontal="center" vertical="center"/>
    </xf>
    <xf numFmtId="0" fontId="36" fillId="0" borderId="0" xfId="0" applyFont="1" applyFill="1" applyBorder="1" applyAlignment="1">
      <alignment vertical="center"/>
    </xf>
    <xf numFmtId="9" fontId="0" fillId="0" borderId="0" xfId="1" applyFont="1" applyAlignment="1">
      <alignment horizontal="center"/>
    </xf>
    <xf numFmtId="0" fontId="34" fillId="0" borderId="0" xfId="0" applyFont="1" applyFill="1" applyAlignment="1">
      <alignment horizontal="center" vertical="center" wrapText="1"/>
    </xf>
    <xf numFmtId="0" fontId="7" fillId="0" borderId="0" xfId="0" applyFont="1" applyFill="1" applyBorder="1" applyAlignment="1">
      <alignment horizontal="center" vertical="center"/>
    </xf>
    <xf numFmtId="0" fontId="14" fillId="0" borderId="0" xfId="0" applyFont="1" applyAlignment="1">
      <alignment horizontal="center" vertical="center"/>
    </xf>
    <xf numFmtId="166" fontId="14" fillId="0" borderId="0" xfId="1" applyNumberFormat="1" applyFont="1" applyAlignment="1">
      <alignment horizontal="center" vertical="center"/>
    </xf>
    <xf numFmtId="0" fontId="7" fillId="0" borderId="0" xfId="0" applyFont="1" applyFill="1" applyAlignment="1">
      <alignment horizontal="center" vertical="center"/>
    </xf>
    <xf numFmtId="3" fontId="7" fillId="0" borderId="0" xfId="0" applyNumberFormat="1" applyFont="1" applyFill="1" applyAlignment="1">
      <alignment horizontal="center" vertical="center"/>
    </xf>
    <xf numFmtId="0" fontId="38" fillId="0" borderId="0" xfId="0" applyFont="1" applyFill="1" applyBorder="1" applyAlignment="1">
      <alignment horizontal="center" vertical="center" wrapText="1"/>
    </xf>
    <xf numFmtId="166" fontId="6" fillId="0" borderId="0" xfId="4" applyNumberFormat="1" applyFont="1" applyFill="1" applyBorder="1" applyAlignment="1">
      <alignment horizontal="center" vertical="center"/>
    </xf>
    <xf numFmtId="9" fontId="14" fillId="0" borderId="0" xfId="1" applyFont="1" applyAlignment="1">
      <alignment horizontal="center" vertical="center"/>
    </xf>
    <xf numFmtId="0" fontId="36" fillId="0" borderId="0" xfId="0" applyFont="1" applyFill="1" applyAlignment="1">
      <alignment horizontal="center" vertical="center"/>
    </xf>
    <xf numFmtId="1" fontId="40" fillId="0" borderId="0" xfId="0" applyNumberFormat="1" applyFont="1" applyFill="1" applyAlignment="1">
      <alignment horizontal="center" vertical="center"/>
    </xf>
    <xf numFmtId="1" fontId="41" fillId="0" borderId="0" xfId="1" applyNumberFormat="1" applyFont="1" applyAlignment="1">
      <alignment horizontal="center" vertical="center"/>
    </xf>
    <xf numFmtId="0" fontId="34" fillId="0" borderId="3" xfId="0" applyFont="1" applyFill="1" applyBorder="1" applyAlignment="1">
      <alignment horizontal="center" vertical="center" wrapText="1"/>
    </xf>
    <xf numFmtId="3" fontId="36" fillId="0" borderId="3" xfId="0" applyNumberFormat="1" applyFont="1" applyFill="1" applyBorder="1" applyAlignment="1">
      <alignment horizontal="center" vertical="center"/>
    </xf>
    <xf numFmtId="166" fontId="36" fillId="0" borderId="3" xfId="1" applyNumberFormat="1" applyFont="1" applyFill="1" applyBorder="1" applyAlignment="1">
      <alignment horizontal="center" vertical="center"/>
    </xf>
    <xf numFmtId="166" fontId="0" fillId="0" borderId="0" xfId="1" applyNumberFormat="1" applyFont="1"/>
    <xf numFmtId="166" fontId="36" fillId="0" borderId="0" xfId="1" applyNumberFormat="1" applyFont="1" applyFill="1" applyAlignment="1">
      <alignment horizontal="center" vertical="center"/>
    </xf>
    <xf numFmtId="3" fontId="36" fillId="0" borderId="0" xfId="0" applyNumberFormat="1" applyFont="1" applyFill="1" applyBorder="1" applyAlignment="1">
      <alignment horizontal="center" vertical="center"/>
    </xf>
    <xf numFmtId="166" fontId="36" fillId="0" borderId="0" xfId="1" applyNumberFormat="1" applyFont="1" applyFill="1" applyBorder="1" applyAlignment="1">
      <alignment horizontal="center" vertical="center"/>
    </xf>
    <xf numFmtId="3" fontId="36" fillId="0" borderId="0" xfId="1" applyNumberFormat="1" applyFont="1" applyFill="1" applyAlignment="1">
      <alignment horizontal="center" vertical="center"/>
    </xf>
    <xf numFmtId="10" fontId="6" fillId="0" borderId="0" xfId="0" applyNumberFormat="1" applyFont="1" applyFill="1" applyBorder="1" applyAlignment="1">
      <alignment horizontal="center" vertical="center"/>
    </xf>
    <xf numFmtId="10" fontId="6" fillId="0" borderId="0" xfId="0" applyNumberFormat="1" applyFont="1" applyFill="1" applyAlignment="1">
      <alignment horizontal="center" vertical="center"/>
    </xf>
    <xf numFmtId="10" fontId="36" fillId="0" borderId="0" xfId="0" applyNumberFormat="1" applyFont="1" applyFill="1" applyBorder="1" applyAlignment="1">
      <alignment horizontal="center" vertical="center"/>
    </xf>
    <xf numFmtId="164" fontId="12" fillId="0" borderId="0" xfId="0" applyNumberFormat="1" applyFont="1" applyProtection="1">
      <protection locked="0"/>
    </xf>
    <xf numFmtId="0" fontId="0" fillId="0" borderId="3" xfId="0" applyBorder="1"/>
    <xf numFmtId="3" fontId="0" fillId="0" borderId="3" xfId="0" applyNumberFormat="1" applyBorder="1"/>
    <xf numFmtId="164" fontId="0" fillId="0" borderId="0" xfId="0" applyNumberFormat="1"/>
    <xf numFmtId="0" fontId="0" fillId="0" borderId="0" xfId="0" applyBorder="1"/>
    <xf numFmtId="164" fontId="0" fillId="0" borderId="3" xfId="0" applyNumberFormat="1" applyBorder="1"/>
    <xf numFmtId="164" fontId="15" fillId="0" borderId="3" xfId="0" applyNumberFormat="1" applyFont="1" applyBorder="1"/>
    <xf numFmtId="0" fontId="4" fillId="0" borderId="0" xfId="3" applyFont="1" applyBorder="1"/>
    <xf numFmtId="0" fontId="4" fillId="0" borderId="0" xfId="3" applyFont="1"/>
    <xf numFmtId="2" fontId="6" fillId="0" borderId="0" xfId="0" applyNumberFormat="1" applyFont="1" applyFill="1" applyAlignment="1">
      <alignment horizontal="center"/>
    </xf>
    <xf numFmtId="1" fontId="0" fillId="0" borderId="0" xfId="1" applyNumberFormat="1" applyFont="1" applyAlignment="1">
      <alignment horizontal="center"/>
    </xf>
    <xf numFmtId="0" fontId="42" fillId="0" borderId="0" xfId="0" applyFont="1"/>
    <xf numFmtId="0" fontId="16" fillId="0" borderId="0" xfId="0" applyFont="1" applyAlignment="1" applyProtection="1">
      <alignment horizontal="right" vertical="center"/>
      <protection locked="0"/>
    </xf>
    <xf numFmtId="0" fontId="19" fillId="0" borderId="0" xfId="0" applyFont="1" applyAlignment="1" applyProtection="1">
      <alignment horizontal="left" vertical="top" wrapText="1"/>
    </xf>
    <xf numFmtId="0" fontId="19" fillId="0" borderId="0" xfId="0" applyFont="1" applyProtection="1"/>
    <xf numFmtId="0" fontId="16" fillId="7" borderId="6" xfId="0" applyFont="1" applyFill="1" applyBorder="1" applyAlignment="1" applyProtection="1">
      <alignment horizontal="center" vertical="center" wrapText="1"/>
    </xf>
    <xf numFmtId="0" fontId="31" fillId="0" borderId="3" xfId="0" applyFont="1" applyBorder="1" applyAlignment="1" applyProtection="1"/>
    <xf numFmtId="3" fontId="31" fillId="11" borderId="6" xfId="0" applyNumberFormat="1" applyFont="1" applyFill="1" applyBorder="1" applyAlignment="1" applyProtection="1">
      <alignment horizontal="center"/>
    </xf>
    <xf numFmtId="3" fontId="19" fillId="0" borderId="3" xfId="0" applyNumberFormat="1" applyFont="1" applyBorder="1" applyAlignment="1" applyProtection="1">
      <alignment horizontal="center" vertical="top" wrapText="1"/>
      <protection locked="0"/>
    </xf>
    <xf numFmtId="2" fontId="16" fillId="6" borderId="3" xfId="0" applyNumberFormat="1" applyFont="1" applyFill="1" applyBorder="1" applyAlignment="1" applyProtection="1">
      <alignment horizontal="center"/>
    </xf>
    <xf numFmtId="10" fontId="19" fillId="0" borderId="0" xfId="1" applyNumberFormat="1" applyFont="1" applyProtection="1">
      <protection locked="0"/>
    </xf>
    <xf numFmtId="3" fontId="16" fillId="6" borderId="6" xfId="0" applyNumberFormat="1" applyFont="1" applyFill="1" applyBorder="1" applyAlignment="1" applyProtection="1">
      <alignment horizontal="center" vertical="center" wrapText="1"/>
    </xf>
    <xf numFmtId="0" fontId="16" fillId="12" borderId="0" xfId="0" applyFont="1" applyFill="1" applyBorder="1" applyAlignment="1" applyProtection="1">
      <alignment horizontal="center" vertical="center" wrapText="1"/>
    </xf>
    <xf numFmtId="3" fontId="16" fillId="12" borderId="0" xfId="0" applyNumberFormat="1" applyFont="1" applyFill="1" applyBorder="1" applyAlignment="1" applyProtection="1">
      <alignment horizontal="center" vertical="center" wrapText="1"/>
    </xf>
    <xf numFmtId="2" fontId="16" fillId="12" borderId="24" xfId="0" applyNumberFormat="1" applyFont="1" applyFill="1" applyBorder="1" applyAlignment="1" applyProtection="1">
      <alignment horizontal="center"/>
    </xf>
    <xf numFmtId="0" fontId="20" fillId="0" borderId="0" xfId="0" applyFont="1" applyAlignment="1" applyProtection="1">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left" vertical="center" wrapText="1"/>
      <protection locked="0"/>
    </xf>
    <xf numFmtId="0" fontId="16" fillId="7" borderId="6" xfId="0" applyFont="1" applyFill="1" applyBorder="1" applyAlignment="1" applyProtection="1">
      <alignment horizontal="left" vertical="top"/>
    </xf>
    <xf numFmtId="0" fontId="16" fillId="7" borderId="15" xfId="0" applyFont="1" applyFill="1" applyBorder="1" applyAlignment="1" applyProtection="1">
      <alignment horizontal="left" vertical="top"/>
    </xf>
    <xf numFmtId="0" fontId="16" fillId="7" borderId="15" xfId="0" applyFont="1" applyFill="1" applyBorder="1" applyAlignment="1" applyProtection="1">
      <alignment horizontal="left" vertical="center"/>
    </xf>
    <xf numFmtId="0" fontId="16" fillId="7" borderId="15" xfId="0" applyFont="1" applyFill="1" applyBorder="1" applyAlignment="1" applyProtection="1">
      <alignment vertical="center"/>
    </xf>
    <xf numFmtId="0" fontId="19" fillId="7" borderId="6" xfId="0" applyFont="1" applyFill="1" applyBorder="1" applyAlignment="1" applyProtection="1">
      <alignment horizontal="centerContinuous" vertical="center"/>
    </xf>
    <xf numFmtId="0" fontId="19" fillId="7" borderId="15" xfId="0" applyFont="1" applyFill="1" applyBorder="1" applyAlignment="1" applyProtection="1">
      <alignment horizontal="centerContinuous" vertical="center"/>
    </xf>
    <xf numFmtId="0" fontId="19" fillId="7" borderId="5" xfId="0" applyFont="1" applyFill="1" applyBorder="1" applyAlignment="1" applyProtection="1">
      <alignment horizontal="centerContinuous" vertical="center"/>
    </xf>
    <xf numFmtId="0" fontId="19" fillId="7" borderId="6" xfId="0" applyFont="1" applyFill="1" applyBorder="1" applyAlignment="1" applyProtection="1">
      <alignment horizontal="center" vertical="center" wrapText="1"/>
    </xf>
    <xf numFmtId="0" fontId="19" fillId="7" borderId="27" xfId="0" applyFont="1" applyFill="1" applyBorder="1" applyAlignment="1" applyProtection="1">
      <alignment horizontal="center" vertical="center" wrapText="1"/>
    </xf>
    <xf numFmtId="0" fontId="19" fillId="10" borderId="27" xfId="0" applyFont="1" applyFill="1" applyBorder="1" applyAlignment="1" applyProtection="1">
      <alignment horizontal="center" vertical="center" wrapText="1"/>
    </xf>
    <xf numFmtId="3" fontId="31" fillId="0" borderId="3" xfId="0" applyNumberFormat="1" applyFont="1" applyBorder="1" applyAlignment="1" applyProtection="1">
      <alignment horizontal="center" vertical="center"/>
    </xf>
    <xf numFmtId="165" fontId="31" fillId="0" borderId="3" xfId="0" applyNumberFormat="1" applyFont="1" applyBorder="1" applyAlignment="1" applyProtection="1">
      <alignment horizontal="center" vertical="center"/>
    </xf>
    <xf numFmtId="0" fontId="16" fillId="13" borderId="3" xfId="0" applyFont="1" applyFill="1" applyBorder="1" applyAlignment="1" applyProtection="1">
      <alignment horizontal="center" vertical="center" wrapText="1"/>
    </xf>
    <xf numFmtId="3" fontId="16" fillId="13" borderId="6" xfId="0" applyNumberFormat="1" applyFont="1" applyFill="1" applyBorder="1" applyAlignment="1" applyProtection="1">
      <alignment horizontal="center" vertical="center" wrapText="1"/>
    </xf>
    <xf numFmtId="165" fontId="43" fillId="13" borderId="3" xfId="0" applyNumberFormat="1" applyFont="1" applyFill="1" applyBorder="1" applyAlignment="1" applyProtection="1">
      <alignment horizontal="center" vertical="center"/>
    </xf>
    <xf numFmtId="0" fontId="16" fillId="0" borderId="0" xfId="0" applyFont="1" applyFill="1" applyBorder="1" applyAlignment="1" applyProtection="1">
      <alignment vertical="center" wrapText="1"/>
    </xf>
    <xf numFmtId="3" fontId="19" fillId="0" borderId="0" xfId="0" applyNumberFormat="1" applyFont="1" applyProtection="1">
      <protection locked="0"/>
    </xf>
    <xf numFmtId="164" fontId="19" fillId="0" borderId="0" xfId="0" applyNumberFormat="1" applyFont="1" applyProtection="1">
      <protection locked="0"/>
    </xf>
    <xf numFmtId="164" fontId="16" fillId="6" borderId="19" xfId="0" applyNumberFormat="1" applyFont="1" applyFill="1" applyBorder="1" applyAlignment="1" applyProtection="1">
      <alignment horizontal="center"/>
    </xf>
    <xf numFmtId="0" fontId="45" fillId="2" borderId="25" xfId="2" applyFont="1" applyBorder="1" applyAlignment="1">
      <alignment vertical="center"/>
    </xf>
    <xf numFmtId="164" fontId="7" fillId="0" borderId="0" xfId="0" applyNumberFormat="1" applyFont="1" applyFill="1" applyAlignment="1">
      <alignment horizontal="center"/>
    </xf>
    <xf numFmtId="164" fontId="7" fillId="4" borderId="0" xfId="0" applyNumberFormat="1" applyFont="1" applyFill="1" applyBorder="1" applyAlignment="1">
      <alignment horizontal="center"/>
    </xf>
    <xf numFmtId="164" fontId="7" fillId="0" borderId="0" xfId="0" applyNumberFormat="1" applyFont="1" applyBorder="1" applyAlignment="1">
      <alignment horizontal="center"/>
    </xf>
    <xf numFmtId="164" fontId="36" fillId="0" borderId="0" xfId="0" applyNumberFormat="1" applyFont="1" applyFill="1" applyBorder="1" applyAlignment="1">
      <alignment horizontal="center"/>
    </xf>
    <xf numFmtId="164" fontId="36" fillId="0" borderId="2" xfId="0" applyNumberFormat="1" applyFont="1" applyBorder="1" applyAlignment="1">
      <alignment horizontal="center"/>
    </xf>
    <xf numFmtId="0" fontId="8" fillId="0" borderId="0" xfId="0" applyFont="1" applyFill="1" applyBorder="1"/>
    <xf numFmtId="0" fontId="5" fillId="2" borderId="3" xfId="2" applyFont="1" applyBorder="1" applyAlignment="1">
      <alignment vertical="center" wrapText="1"/>
    </xf>
    <xf numFmtId="0" fontId="6" fillId="0" borderId="3" xfId="0" applyFont="1" applyFill="1" applyBorder="1" applyAlignment="1">
      <alignment horizontal="center" vertical="center" wrapText="1"/>
    </xf>
    <xf numFmtId="0" fontId="34" fillId="0" borderId="22" xfId="0" applyFont="1" applyFill="1" applyBorder="1" applyAlignment="1">
      <alignment horizontal="center" vertical="center" wrapText="1"/>
    </xf>
    <xf numFmtId="165" fontId="36" fillId="0" borderId="0" xfId="0" applyNumberFormat="1" applyFont="1" applyFill="1" applyBorder="1" applyAlignment="1">
      <alignment horizontal="center"/>
    </xf>
    <xf numFmtId="165" fontId="36" fillId="0" borderId="0" xfId="0" applyNumberFormat="1" applyFont="1" applyFill="1" applyAlignment="1">
      <alignment horizontal="center"/>
    </xf>
    <xf numFmtId="0" fontId="6" fillId="0" borderId="0" xfId="0" applyFont="1" applyFill="1" applyBorder="1"/>
    <xf numFmtId="0" fontId="6" fillId="0" borderId="0" xfId="0" applyFont="1" applyFill="1"/>
    <xf numFmtId="0" fontId="46" fillId="0" borderId="0" xfId="0" applyFont="1"/>
    <xf numFmtId="0" fontId="47" fillId="0" borderId="0" xfId="0" applyFont="1"/>
    <xf numFmtId="0" fontId="47" fillId="0" borderId="0" xfId="0" applyFont="1" applyAlignment="1">
      <alignment vertical="center"/>
    </xf>
    <xf numFmtId="1" fontId="7" fillId="0" borderId="0" xfId="0" applyNumberFormat="1" applyFont="1" applyFill="1" applyBorder="1" applyAlignment="1">
      <alignment horizontal="center"/>
    </xf>
    <xf numFmtId="1" fontId="7" fillId="0" borderId="0" xfId="0" applyNumberFormat="1" applyFont="1" applyFill="1" applyAlignment="1">
      <alignment horizontal="center"/>
    </xf>
    <xf numFmtId="1" fontId="6" fillId="0" borderId="0" xfId="0" applyNumberFormat="1" applyFont="1" applyFill="1" applyBorder="1" applyAlignment="1">
      <alignment horizontal="center" vertical="center" wrapText="1"/>
    </xf>
    <xf numFmtId="9" fontId="47" fillId="0" borderId="0" xfId="1" applyFont="1"/>
    <xf numFmtId="0" fontId="48" fillId="0" borderId="0" xfId="0" applyFont="1"/>
    <xf numFmtId="9" fontId="48" fillId="0" borderId="0" xfId="1" applyFont="1"/>
    <xf numFmtId="3" fontId="6" fillId="0" borderId="0" xfId="0" applyNumberFormat="1" applyFont="1" applyFill="1" applyBorder="1" applyAlignment="1">
      <alignment horizontal="center"/>
    </xf>
    <xf numFmtId="3" fontId="6" fillId="0" borderId="0" xfId="0" applyNumberFormat="1" applyFont="1" applyFill="1" applyAlignment="1">
      <alignment horizontal="center"/>
    </xf>
    <xf numFmtId="0" fontId="20" fillId="0" borderId="0" xfId="0" applyFont="1" applyAlignment="1" applyProtection="1">
      <alignment horizontal="center"/>
      <protection locked="0"/>
    </xf>
    <xf numFmtId="0" fontId="12" fillId="0" borderId="0" xfId="0" applyFont="1" applyAlignment="1" applyProtection="1">
      <alignment horizontal="center" vertical="top" wrapText="1"/>
      <protection locked="0"/>
    </xf>
    <xf numFmtId="0" fontId="19" fillId="0" borderId="0" xfId="0" applyFont="1" applyAlignment="1" applyProtection="1">
      <alignment horizontal="left" vertical="top" wrapText="1"/>
    </xf>
    <xf numFmtId="1" fontId="8" fillId="0" borderId="0" xfId="0" applyNumberFormat="1" applyFont="1" applyAlignment="1" applyProtection="1">
      <alignment horizontal="left" vertical="top" wrapText="1"/>
      <protection locked="0"/>
    </xf>
    <xf numFmtId="0" fontId="49" fillId="0" borderId="0" xfId="0" applyFont="1" applyAlignment="1">
      <alignment horizontal="center"/>
    </xf>
    <xf numFmtId="0" fontId="49" fillId="0" borderId="0" xfId="0" applyFont="1" applyBorder="1" applyAlignment="1">
      <alignment horizontal="center" vertical="center"/>
    </xf>
    <xf numFmtId="0" fontId="49" fillId="0" borderId="0" xfId="0" applyFont="1" applyAlignment="1">
      <alignment horizontal="center" vertical="center"/>
    </xf>
    <xf numFmtId="0" fontId="49" fillId="0" borderId="0" xfId="0" applyFont="1" applyBorder="1" applyAlignment="1">
      <alignment horizontal="center"/>
    </xf>
    <xf numFmtId="164" fontId="7" fillId="0" borderId="0" xfId="0" applyNumberFormat="1" applyFont="1" applyFill="1" applyBorder="1" applyAlignment="1">
      <alignment horizontal="center"/>
    </xf>
    <xf numFmtId="2" fontId="7" fillId="0" borderId="0" xfId="0" applyNumberFormat="1" applyFont="1" applyFill="1" applyAlignment="1">
      <alignment horizontal="center"/>
    </xf>
    <xf numFmtId="0" fontId="6" fillId="0" borderId="0" xfId="0" applyFont="1" applyFill="1" applyBorder="1" applyAlignment="1">
      <alignment horizontal="center" wrapText="1"/>
    </xf>
    <xf numFmtId="164" fontId="6" fillId="0" borderId="0" xfId="0" applyNumberFormat="1" applyFont="1" applyFill="1" applyBorder="1" applyAlignment="1">
      <alignment horizontal="center" vertical="center"/>
    </xf>
    <xf numFmtId="164" fontId="7" fillId="0" borderId="0" xfId="0" applyNumberFormat="1" applyFont="1" applyFill="1" applyBorder="1" applyAlignment="1">
      <alignment horizontal="center" vertical="center"/>
    </xf>
    <xf numFmtId="0" fontId="50" fillId="0" borderId="0" xfId="0" applyFont="1" applyFill="1" applyBorder="1" applyAlignment="1">
      <alignment vertical="center"/>
    </xf>
    <xf numFmtId="164" fontId="36" fillId="0" borderId="0" xfId="0" applyNumberFormat="1" applyFont="1" applyFill="1" applyBorder="1" applyAlignment="1">
      <alignment horizontal="center" vertical="center"/>
    </xf>
    <xf numFmtId="3" fontId="19" fillId="0" borderId="3" xfId="0" applyNumberFormat="1" applyFont="1" applyBorder="1" applyAlignment="1" applyProtection="1">
      <alignment horizontal="center" vertical="center" wrapText="1"/>
      <protection locked="0"/>
    </xf>
    <xf numFmtId="2" fontId="19" fillId="9" borderId="3" xfId="0" applyNumberFormat="1" applyFont="1" applyFill="1" applyBorder="1" applyAlignment="1" applyProtection="1">
      <alignment horizontal="center"/>
    </xf>
    <xf numFmtId="0" fontId="16" fillId="0" borderId="0" xfId="0" applyFont="1" applyFill="1" applyBorder="1" applyAlignment="1" applyProtection="1">
      <alignment horizontal="left" vertical="center"/>
    </xf>
    <xf numFmtId="3" fontId="0" fillId="0" borderId="3" xfId="0" applyNumberFormat="1" applyBorder="1" applyAlignment="1">
      <alignment wrapText="1"/>
    </xf>
    <xf numFmtId="2" fontId="16" fillId="13" borderId="3" xfId="0" applyNumberFormat="1" applyFont="1" applyFill="1" applyBorder="1" applyAlignment="1" applyProtection="1">
      <alignment horizontal="center" vertical="center" wrapText="1"/>
    </xf>
    <xf numFmtId="164" fontId="36" fillId="0" borderId="0" xfId="0" applyNumberFormat="1" applyFont="1" applyBorder="1" applyAlignment="1">
      <alignment horizontal="center"/>
    </xf>
    <xf numFmtId="3" fontId="20" fillId="0" borderId="0" xfId="0" applyNumberFormat="1" applyFont="1" applyAlignment="1" applyProtection="1">
      <alignment horizontal="center"/>
      <protection locked="0"/>
    </xf>
    <xf numFmtId="0" fontId="16" fillId="9" borderId="3" xfId="0" applyFont="1" applyFill="1" applyBorder="1" applyAlignment="1" applyProtection="1">
      <alignment horizontal="center" vertical="center" wrapText="1"/>
    </xf>
    <xf numFmtId="0" fontId="21" fillId="9" borderId="3" xfId="0" applyFont="1" applyFill="1" applyBorder="1" applyAlignment="1" applyProtection="1">
      <alignment horizontal="center" vertical="center" wrapText="1"/>
    </xf>
    <xf numFmtId="0" fontId="21" fillId="9" borderId="3" xfId="0" applyFont="1" applyFill="1" applyBorder="1" applyAlignment="1" applyProtection="1">
      <alignment horizontal="centerContinuous" vertical="center" wrapText="1"/>
    </xf>
    <xf numFmtId="165" fontId="19" fillId="9" borderId="3" xfId="0" applyNumberFormat="1" applyFont="1" applyFill="1" applyBorder="1" applyAlignment="1" applyProtection="1">
      <alignment horizontal="center" vertical="center" wrapText="1"/>
    </xf>
    <xf numFmtId="3" fontId="20" fillId="9" borderId="3" xfId="0" applyNumberFormat="1" applyFont="1" applyFill="1" applyBorder="1" applyAlignment="1" applyProtection="1">
      <alignment horizontal="center" vertical="center" wrapText="1"/>
    </xf>
    <xf numFmtId="3" fontId="16" fillId="9" borderId="3" xfId="0" applyNumberFormat="1" applyFont="1" applyFill="1" applyBorder="1" applyAlignment="1">
      <alignment horizontal="center" vertical="center"/>
    </xf>
    <xf numFmtId="3" fontId="16" fillId="11" borderId="3" xfId="0" applyNumberFormat="1" applyFont="1" applyFill="1" applyBorder="1" applyAlignment="1">
      <alignment horizontal="center" vertical="center"/>
    </xf>
    <xf numFmtId="0" fontId="0" fillId="0" borderId="3" xfId="0" applyBorder="1" applyAlignment="1">
      <alignment horizontal="center" vertical="center" wrapText="1"/>
    </xf>
    <xf numFmtId="3" fontId="36" fillId="0" borderId="0" xfId="0" applyNumberFormat="1" applyFont="1" applyFill="1" applyBorder="1" applyAlignment="1">
      <alignment horizontal="center"/>
    </xf>
    <xf numFmtId="0" fontId="36" fillId="0" borderId="0" xfId="0" applyFont="1" applyFill="1" applyAlignment="1">
      <alignment horizontal="center"/>
    </xf>
    <xf numFmtId="3" fontId="36" fillId="0" borderId="0" xfId="0" applyNumberFormat="1" applyFont="1" applyFill="1" applyAlignment="1">
      <alignment horizontal="center"/>
    </xf>
    <xf numFmtId="0" fontId="34" fillId="0" borderId="0" xfId="0" applyFont="1" applyFill="1" applyBorder="1" applyAlignment="1">
      <alignment horizontal="center"/>
    </xf>
    <xf numFmtId="166" fontId="34" fillId="0" borderId="0" xfId="4" applyNumberFormat="1" applyFont="1" applyFill="1" applyBorder="1" applyAlignment="1">
      <alignment horizontal="center"/>
    </xf>
    <xf numFmtId="9" fontId="14" fillId="0" borderId="0" xfId="1" applyFont="1"/>
    <xf numFmtId="0" fontId="36" fillId="0" borderId="0" xfId="0" applyFont="1" applyFill="1" applyBorder="1"/>
    <xf numFmtId="0" fontId="16" fillId="7" borderId="3" xfId="0" applyFont="1" applyFill="1" applyBorder="1" applyAlignment="1" applyProtection="1">
      <alignment horizontal="center" vertical="center" wrapText="1"/>
      <protection locked="0"/>
    </xf>
    <xf numFmtId="3" fontId="16" fillId="0" borderId="3" xfId="0" applyNumberFormat="1" applyFont="1" applyBorder="1" applyAlignment="1" applyProtection="1">
      <alignment horizontal="center" vertical="center"/>
    </xf>
    <xf numFmtId="0" fontId="16" fillId="0" borderId="3" xfId="0" applyFont="1" applyBorder="1" applyAlignment="1" applyProtection="1">
      <alignment horizontal="center" vertical="center"/>
      <protection locked="0"/>
    </xf>
    <xf numFmtId="3" fontId="31" fillId="0" borderId="6" xfId="0" applyNumberFormat="1" applyFont="1" applyBorder="1" applyAlignment="1" applyProtection="1">
      <alignment horizontal="center"/>
      <protection locked="0"/>
    </xf>
    <xf numFmtId="3" fontId="31" fillId="0" borderId="3" xfId="0" applyNumberFormat="1" applyFont="1" applyFill="1" applyBorder="1" applyAlignment="1">
      <alignment horizontal="right" vertical="center"/>
    </xf>
    <xf numFmtId="3" fontId="16" fillId="6" borderId="3" xfId="0" applyNumberFormat="1" applyFont="1" applyFill="1" applyBorder="1" applyAlignment="1" applyProtection="1">
      <alignment horizontal="center"/>
    </xf>
    <xf numFmtId="0" fontId="25" fillId="0" borderId="0" xfId="9" applyFont="1"/>
    <xf numFmtId="0" fontId="25" fillId="0" borderId="0" xfId="9" applyFont="1" applyAlignment="1">
      <alignment horizontal="centerContinuous" vertical="center" wrapText="1"/>
    </xf>
    <xf numFmtId="0" fontId="25" fillId="0" borderId="0" xfId="9" applyFont="1" applyAlignment="1">
      <alignment horizontal="center"/>
    </xf>
    <xf numFmtId="0" fontId="4" fillId="0" borderId="0" xfId="10" applyFont="1" applyAlignment="1">
      <alignment vertical="center"/>
    </xf>
    <xf numFmtId="0" fontId="51" fillId="0" borderId="0" xfId="0" applyFont="1" applyAlignment="1">
      <alignment vertical="center"/>
    </xf>
    <xf numFmtId="0" fontId="25" fillId="0" borderId="0" xfId="9" applyFont="1" applyAlignment="1">
      <alignment horizontal="center" vertical="center" wrapText="1"/>
    </xf>
    <xf numFmtId="0" fontId="25" fillId="0" borderId="0" xfId="9" applyFont="1" applyAlignment="1">
      <alignment horizontal="center" vertical="center"/>
    </xf>
    <xf numFmtId="0" fontId="52" fillId="0" borderId="0" xfId="9" applyFont="1" applyAlignment="1">
      <alignment horizontal="center" vertical="center"/>
    </xf>
    <xf numFmtId="0" fontId="25" fillId="0" borderId="0" xfId="9" applyFont="1" applyAlignment="1">
      <alignment vertical="center"/>
    </xf>
    <xf numFmtId="0" fontId="53" fillId="0" borderId="0" xfId="9" applyFont="1" applyAlignment="1">
      <alignment horizontal="center" vertical="center" wrapText="1"/>
    </xf>
    <xf numFmtId="0" fontId="54" fillId="0" borderId="0" xfId="9" applyFont="1" applyAlignment="1">
      <alignment horizontal="center" vertical="center" wrapText="1"/>
    </xf>
    <xf numFmtId="0" fontId="45" fillId="0" borderId="0" xfId="9" applyFont="1" applyAlignment="1">
      <alignment horizontal="center" vertical="center" wrapText="1"/>
    </xf>
    <xf numFmtId="0" fontId="55" fillId="0" borderId="0" xfId="9" applyFont="1"/>
    <xf numFmtId="0" fontId="35" fillId="0" borderId="0" xfId="9" applyFont="1"/>
    <xf numFmtId="0" fontId="35" fillId="0" borderId="0" xfId="9" applyFont="1" applyAlignment="1">
      <alignment horizontal="center"/>
    </xf>
    <xf numFmtId="0" fontId="31" fillId="0" borderId="0" xfId="9" applyFont="1" applyAlignment="1">
      <alignment horizontal="justify" vertical="center" wrapText="1"/>
    </xf>
    <xf numFmtId="0" fontId="55" fillId="0" borderId="0" xfId="9" applyFont="1" applyAlignment="1">
      <alignment vertical="center" wrapText="1"/>
    </xf>
    <xf numFmtId="0" fontId="5" fillId="0" borderId="0" xfId="9" applyFont="1" applyFill="1" applyBorder="1" applyAlignment="1">
      <alignment vertical="center" wrapText="1"/>
    </xf>
    <xf numFmtId="0" fontId="5" fillId="0" borderId="0" xfId="9" applyFont="1" applyFill="1" applyBorder="1" applyAlignment="1">
      <alignment horizontal="center" vertical="center" wrapText="1"/>
    </xf>
    <xf numFmtId="0" fontId="35" fillId="0" borderId="0" xfId="9" applyFont="1" applyAlignment="1">
      <alignment vertical="center"/>
    </xf>
    <xf numFmtId="0" fontId="35" fillId="0" borderId="0" xfId="9" applyFont="1" applyAlignment="1">
      <alignment horizontal="center" vertical="center"/>
    </xf>
    <xf numFmtId="0" fontId="5" fillId="0" borderId="0" xfId="9" applyFont="1" applyFill="1" applyBorder="1" applyAlignment="1">
      <alignment horizontal="center" vertical="center"/>
    </xf>
    <xf numFmtId="0" fontId="55" fillId="0" borderId="0" xfId="9" applyFont="1" applyAlignment="1">
      <alignment vertical="center"/>
    </xf>
    <xf numFmtId="0" fontId="5" fillId="2" borderId="29" xfId="2" applyFont="1" applyBorder="1" applyAlignment="1">
      <alignment horizontal="center" vertical="center"/>
    </xf>
    <xf numFmtId="43" fontId="35" fillId="0" borderId="0" xfId="11" applyFont="1" applyAlignment="1">
      <alignment vertical="center"/>
    </xf>
    <xf numFmtId="0" fontId="3" fillId="0" borderId="0" xfId="9" applyAlignment="1">
      <alignment vertical="center"/>
    </xf>
    <xf numFmtId="0" fontId="35" fillId="0" borderId="29" xfId="9" applyFont="1" applyBorder="1" applyAlignment="1">
      <alignment horizontal="left" vertical="center" wrapText="1"/>
    </xf>
    <xf numFmtId="3" fontId="3" fillId="0" borderId="29" xfId="9" applyNumberFormat="1" applyFont="1" applyFill="1" applyBorder="1" applyAlignment="1">
      <alignment horizontal="center" vertical="center"/>
    </xf>
    <xf numFmtId="3" fontId="3" fillId="0" borderId="0" xfId="9" applyNumberFormat="1" applyFont="1" applyFill="1" applyBorder="1" applyAlignment="1">
      <alignment horizontal="center" vertical="center"/>
    </xf>
    <xf numFmtId="3" fontId="3" fillId="0" borderId="29" xfId="12" applyNumberFormat="1" applyFont="1" applyFill="1" applyBorder="1" applyAlignment="1">
      <alignment horizontal="center" vertical="center"/>
    </xf>
    <xf numFmtId="166" fontId="3" fillId="0" borderId="29" xfId="12" applyNumberFormat="1" applyFont="1" applyFill="1" applyBorder="1" applyAlignment="1">
      <alignment horizontal="center" vertical="center"/>
    </xf>
    <xf numFmtId="43" fontId="3" fillId="0" borderId="0" xfId="5" applyFont="1" applyAlignment="1">
      <alignment vertical="center"/>
    </xf>
    <xf numFmtId="9" fontId="3" fillId="0" borderId="0" xfId="1" applyFont="1" applyAlignment="1">
      <alignment vertical="center"/>
    </xf>
    <xf numFmtId="1" fontId="35" fillId="0" borderId="0" xfId="12" applyNumberFormat="1" applyFont="1" applyAlignment="1">
      <alignment vertical="center"/>
    </xf>
    <xf numFmtId="0" fontId="45" fillId="2" borderId="29" xfId="2" applyFont="1" applyBorder="1" applyAlignment="1">
      <alignment horizontal="left" vertical="center" wrapText="1"/>
    </xf>
    <xf numFmtId="164" fontId="45" fillId="2" borderId="29" xfId="2" applyNumberFormat="1" applyFont="1" applyBorder="1" applyAlignment="1">
      <alignment horizontal="center" vertical="center"/>
    </xf>
    <xf numFmtId="164" fontId="5" fillId="0" borderId="0" xfId="9" applyNumberFormat="1" applyFont="1" applyFill="1" applyBorder="1" applyAlignment="1">
      <alignment horizontal="center" vertical="center"/>
    </xf>
    <xf numFmtId="164" fontId="35" fillId="0" borderId="0" xfId="9" applyNumberFormat="1" applyFont="1" applyAlignment="1">
      <alignment vertical="center"/>
    </xf>
    <xf numFmtId="164" fontId="3" fillId="0" borderId="0" xfId="9" applyNumberFormat="1" applyAlignment="1">
      <alignment vertical="center"/>
    </xf>
    <xf numFmtId="0" fontId="35" fillId="0" borderId="0" xfId="9" applyFont="1" applyFill="1" applyBorder="1" applyAlignment="1">
      <alignment vertical="top" wrapText="1"/>
    </xf>
    <xf numFmtId="166" fontId="35" fillId="0" borderId="0" xfId="12" applyNumberFormat="1" applyFont="1"/>
    <xf numFmtId="164" fontId="35" fillId="0" borderId="0" xfId="9" applyNumberFormat="1" applyFont="1"/>
    <xf numFmtId="0" fontId="3" fillId="0" borderId="0" xfId="9"/>
    <xf numFmtId="0" fontId="35" fillId="0" borderId="0" xfId="9" applyFont="1" applyFill="1" applyBorder="1"/>
    <xf numFmtId="0" fontId="35" fillId="0" borderId="0" xfId="9" applyFont="1" applyFill="1" applyBorder="1" applyAlignment="1">
      <alignment horizontal="center" vertical="center"/>
    </xf>
    <xf numFmtId="0" fontId="45" fillId="0" borderId="0" xfId="9" applyFont="1" applyBorder="1" applyAlignment="1">
      <alignment horizontal="center"/>
    </xf>
    <xf numFmtId="3" fontId="35" fillId="0" borderId="0" xfId="9" applyNumberFormat="1" applyFont="1"/>
    <xf numFmtId="0" fontId="35" fillId="0" borderId="0" xfId="9" applyFont="1" applyFill="1" applyBorder="1" applyAlignment="1">
      <alignment horizontal="left" vertical="center" wrapText="1"/>
    </xf>
    <xf numFmtId="0" fontId="35" fillId="0" borderId="0" xfId="9" applyFont="1" applyFill="1" applyBorder="1" applyAlignment="1">
      <alignment vertical="center"/>
    </xf>
    <xf numFmtId="164" fontId="35" fillId="0" borderId="0" xfId="9" applyNumberFormat="1" applyFont="1" applyFill="1" applyBorder="1" applyAlignment="1">
      <alignment vertical="center"/>
    </xf>
    <xf numFmtId="0" fontId="35" fillId="0" borderId="0" xfId="9" applyFont="1" applyBorder="1" applyAlignment="1">
      <alignment vertical="top"/>
    </xf>
    <xf numFmtId="0" fontId="3" fillId="0" borderId="0" xfId="9" applyAlignment="1">
      <alignment horizontal="center" vertical="center"/>
    </xf>
    <xf numFmtId="0" fontId="31" fillId="0" borderId="3" xfId="9" applyFont="1" applyBorder="1" applyAlignment="1">
      <alignment horizontal="center" vertical="center" wrapText="1"/>
    </xf>
    <xf numFmtId="0" fontId="31" fillId="0" borderId="3" xfId="9" applyFont="1" applyFill="1" applyBorder="1" applyAlignment="1">
      <alignment vertical="top"/>
    </xf>
    <xf numFmtId="164" fontId="31" fillId="0" borderId="3" xfId="9" applyNumberFormat="1" applyFont="1" applyFill="1" applyBorder="1" applyAlignment="1">
      <alignment vertical="top"/>
    </xf>
    <xf numFmtId="0" fontId="31" fillId="0" borderId="22" xfId="9" applyFont="1" applyBorder="1" applyAlignment="1">
      <alignment horizontal="center" vertical="center" wrapText="1"/>
    </xf>
    <xf numFmtId="166" fontId="35" fillId="0" borderId="0" xfId="12" applyNumberFormat="1" applyFont="1" applyAlignment="1">
      <alignment vertical="center"/>
    </xf>
    <xf numFmtId="9" fontId="36" fillId="0" borderId="0" xfId="1" applyFont="1" applyAlignment="1">
      <alignment vertical="center"/>
    </xf>
    <xf numFmtId="3" fontId="39" fillId="0" borderId="0" xfId="4" applyNumberFormat="1" applyFont="1" applyAlignment="1">
      <alignment vertical="center"/>
    </xf>
    <xf numFmtId="3" fontId="45" fillId="0" borderId="0" xfId="9" applyNumberFormat="1" applyFont="1" applyFill="1" applyBorder="1" applyAlignment="1">
      <alignment horizontal="center" vertical="center"/>
    </xf>
    <xf numFmtId="0" fontId="45" fillId="0" borderId="0" xfId="9" applyFont="1" applyFill="1" applyBorder="1" applyAlignment="1">
      <alignment horizontal="center" vertical="center"/>
    </xf>
    <xf numFmtId="0" fontId="14" fillId="0" borderId="0" xfId="0" applyFont="1" applyAlignment="1">
      <alignment vertical="center" readingOrder="1"/>
    </xf>
    <xf numFmtId="0" fontId="35" fillId="0" borderId="0" xfId="9" applyFont="1" applyAlignment="1">
      <alignment horizontal="right" vertical="center"/>
    </xf>
    <xf numFmtId="0" fontId="35" fillId="0" borderId="0" xfId="9" applyFont="1" applyAlignment="1">
      <alignment horizontal="right"/>
    </xf>
    <xf numFmtId="0" fontId="31" fillId="0" borderId="19" xfId="9" applyFont="1" applyBorder="1" applyAlignment="1">
      <alignment horizontal="center" vertical="center" wrapText="1"/>
    </xf>
    <xf numFmtId="0" fontId="51" fillId="0" borderId="0" xfId="0" applyFont="1"/>
    <xf numFmtId="0" fontId="57" fillId="0" borderId="0" xfId="9" applyFont="1" applyAlignment="1">
      <alignment horizontal="right" vertical="center"/>
    </xf>
    <xf numFmtId="0" fontId="55" fillId="0" borderId="29" xfId="9" applyFont="1" applyBorder="1" applyAlignment="1">
      <alignment horizontal="left" vertical="center" wrapText="1"/>
    </xf>
    <xf numFmtId="0" fontId="5" fillId="2" borderId="29" xfId="2" applyFont="1" applyBorder="1" applyAlignment="1">
      <alignment horizontal="left" vertical="center" wrapText="1"/>
    </xf>
    <xf numFmtId="0" fontId="5" fillId="0" borderId="0" xfId="9" applyFont="1" applyBorder="1" applyAlignment="1">
      <alignment horizontal="center"/>
    </xf>
    <xf numFmtId="0" fontId="29" fillId="0" borderId="0" xfId="0" applyFont="1" applyAlignment="1">
      <alignment horizontal="justify" readingOrder="1"/>
    </xf>
    <xf numFmtId="0" fontId="35" fillId="0" borderId="0" xfId="9" applyFont="1" applyAlignment="1">
      <alignment horizontal="centerContinuous" vertical="center" wrapText="1"/>
    </xf>
    <xf numFmtId="0" fontId="58" fillId="0" borderId="0" xfId="0" applyFont="1" applyAlignment="1">
      <alignment vertical="center"/>
    </xf>
    <xf numFmtId="0" fontId="35" fillId="0" borderId="0" xfId="9" applyFont="1" applyAlignment="1">
      <alignment horizontal="center" vertical="center" wrapText="1"/>
    </xf>
    <xf numFmtId="0" fontId="59" fillId="0" borderId="0" xfId="9" applyFont="1" applyAlignment="1">
      <alignment horizontal="center" vertical="center" wrapText="1"/>
    </xf>
    <xf numFmtId="0" fontId="35" fillId="0" borderId="0" xfId="9" applyFont="1" applyAlignment="1">
      <alignment horizontal="justify" vertical="center" wrapText="1"/>
    </xf>
    <xf numFmtId="2" fontId="35" fillId="0" borderId="0" xfId="9" applyNumberFormat="1" applyFont="1" applyAlignment="1">
      <alignment vertical="center"/>
    </xf>
    <xf numFmtId="9" fontId="35" fillId="0" borderId="0" xfId="12" applyFont="1" applyAlignment="1">
      <alignment vertical="center"/>
    </xf>
    <xf numFmtId="164" fontId="35" fillId="0" borderId="0" xfId="9" applyNumberFormat="1" applyFont="1" applyAlignment="1">
      <alignment horizontal="center" vertical="center"/>
    </xf>
    <xf numFmtId="0" fontId="35" fillId="0" borderId="3" xfId="9" applyFont="1" applyBorder="1" applyAlignment="1">
      <alignment horizontal="center" vertical="center" wrapText="1"/>
    </xf>
    <xf numFmtId="0" fontId="35" fillId="0" borderId="3" xfId="9" applyFont="1" applyFill="1" applyBorder="1" applyAlignment="1">
      <alignment vertical="top"/>
    </xf>
    <xf numFmtId="164" fontId="35" fillId="0" borderId="3" xfId="9" applyNumberFormat="1" applyFont="1" applyFill="1" applyBorder="1" applyAlignment="1">
      <alignment vertical="top"/>
    </xf>
    <xf numFmtId="0" fontId="35" fillId="0" borderId="19" xfId="9" applyFont="1" applyBorder="1" applyAlignment="1">
      <alignment horizontal="center" vertical="center" wrapText="1"/>
    </xf>
    <xf numFmtId="9" fontId="35" fillId="0" borderId="0" xfId="4" applyNumberFormat="1" applyFont="1" applyAlignment="1">
      <alignment vertical="center"/>
    </xf>
    <xf numFmtId="164" fontId="45" fillId="0" borderId="0" xfId="9" applyNumberFormat="1" applyFont="1" applyFill="1" applyBorder="1" applyAlignment="1">
      <alignment horizontal="center" vertical="center"/>
    </xf>
    <xf numFmtId="0" fontId="35" fillId="0" borderId="0" xfId="9" applyFont="1" applyFill="1" applyBorder="1" applyAlignment="1">
      <alignment vertical="top"/>
    </xf>
    <xf numFmtId="3" fontId="35" fillId="0" borderId="0" xfId="9" applyNumberFormat="1" applyFont="1" applyAlignment="1">
      <alignment horizontal="center" vertical="center"/>
    </xf>
    <xf numFmtId="9" fontId="35" fillId="0" borderId="0" xfId="4" applyFont="1" applyAlignment="1">
      <alignment vertical="center"/>
    </xf>
    <xf numFmtId="3" fontId="3" fillId="0" borderId="0" xfId="9" applyNumberFormat="1" applyAlignment="1">
      <alignment vertical="center"/>
    </xf>
    <xf numFmtId="165" fontId="45" fillId="0" borderId="0" xfId="9" applyNumberFormat="1" applyFont="1" applyFill="1" applyBorder="1" applyAlignment="1">
      <alignment horizontal="center" vertical="center"/>
    </xf>
    <xf numFmtId="164" fontId="5" fillId="2" borderId="29" xfId="2" applyNumberFormat="1" applyFont="1" applyBorder="1" applyAlignment="1">
      <alignment horizontal="center" vertical="center"/>
    </xf>
    <xf numFmtId="0" fontId="60" fillId="0" borderId="0" xfId="3" applyFont="1"/>
    <xf numFmtId="0" fontId="60" fillId="0" borderId="0" xfId="3" applyFont="1" applyBorder="1" applyAlignment="1">
      <alignment vertical="center"/>
    </xf>
    <xf numFmtId="0" fontId="60" fillId="0" borderId="0" xfId="3" applyFont="1" applyAlignment="1">
      <alignment vertical="center"/>
    </xf>
    <xf numFmtId="0" fontId="35" fillId="0" borderId="0" xfId="3" applyFont="1"/>
    <xf numFmtId="0" fontId="55" fillId="0" borderId="0" xfId="3" applyFont="1"/>
    <xf numFmtId="0" fontId="61" fillId="2" borderId="29" xfId="2" applyFont="1" applyBorder="1" applyAlignment="1">
      <alignment horizontal="center" vertical="center" wrapText="1"/>
    </xf>
    <xf numFmtId="0" fontId="55" fillId="0" borderId="29" xfId="7" applyFont="1" applyFill="1" applyBorder="1" applyAlignment="1">
      <alignment vertical="center" wrapText="1"/>
    </xf>
    <xf numFmtId="3" fontId="55" fillId="0" borderId="29" xfId="7" applyNumberFormat="1" applyFont="1" applyFill="1" applyBorder="1" applyAlignment="1">
      <alignment vertical="center"/>
    </xf>
    <xf numFmtId="0" fontId="55" fillId="16" borderId="29" xfId="8" applyFont="1" applyFill="1" applyBorder="1" applyAlignment="1">
      <alignment vertical="center" wrapText="1"/>
    </xf>
    <xf numFmtId="3" fontId="55" fillId="16" borderId="29" xfId="8" applyNumberFormat="1" applyFont="1" applyFill="1" applyBorder="1" applyAlignment="1">
      <alignment vertical="center"/>
    </xf>
    <xf numFmtId="169" fontId="55" fillId="16" borderId="29" xfId="6" applyNumberFormat="1" applyFont="1" applyFill="1" applyBorder="1" applyAlignment="1">
      <alignment vertical="center"/>
    </xf>
    <xf numFmtId="0" fontId="35" fillId="0" borderId="0" xfId="3" applyFont="1" applyFill="1"/>
    <xf numFmtId="0" fontId="60" fillId="0" borderId="0" xfId="3" applyFont="1" applyFill="1"/>
    <xf numFmtId="0" fontId="55" fillId="0" borderId="29" xfId="7" applyFont="1" applyFill="1" applyBorder="1" applyAlignment="1">
      <alignment horizontal="center" vertical="center"/>
    </xf>
    <xf numFmtId="0" fontId="55" fillId="0" borderId="29" xfId="7" applyFont="1" applyFill="1" applyBorder="1" applyAlignment="1">
      <alignment horizontal="left" vertical="center" wrapText="1"/>
    </xf>
    <xf numFmtId="3" fontId="55" fillId="0" borderId="29" xfId="7" applyNumberFormat="1" applyFont="1" applyFill="1" applyBorder="1" applyAlignment="1">
      <alignment horizontal="right" vertical="center"/>
    </xf>
    <xf numFmtId="0" fontId="55" fillId="0" borderId="30" xfId="7" applyFont="1" applyFill="1" applyBorder="1" applyAlignment="1">
      <alignment vertical="center"/>
    </xf>
    <xf numFmtId="0" fontId="55" fillId="0" borderId="30" xfId="7" applyFont="1" applyFill="1" applyBorder="1" applyAlignment="1">
      <alignment vertical="center" wrapText="1"/>
    </xf>
    <xf numFmtId="166" fontId="55" fillId="0" borderId="30" xfId="1" applyNumberFormat="1" applyFont="1" applyFill="1" applyBorder="1" applyAlignment="1">
      <alignment vertical="center"/>
    </xf>
    <xf numFmtId="164" fontId="55" fillId="0" borderId="30" xfId="7" applyNumberFormat="1" applyFont="1" applyFill="1" applyBorder="1" applyAlignment="1">
      <alignment horizontal="center" vertical="center"/>
    </xf>
    <xf numFmtId="3" fontId="55" fillId="0" borderId="30" xfId="7" applyNumberFormat="1" applyFont="1" applyFill="1" applyBorder="1" applyAlignment="1">
      <alignment vertical="center"/>
    </xf>
    <xf numFmtId="0" fontId="62" fillId="0" borderId="0" xfId="3" applyFont="1" applyAlignment="1">
      <alignment vertical="center"/>
    </xf>
    <xf numFmtId="0" fontId="55" fillId="0" borderId="0" xfId="3" applyFont="1" applyAlignment="1">
      <alignment wrapText="1"/>
    </xf>
    <xf numFmtId="0" fontId="55" fillId="0" borderId="0" xfId="3" applyFont="1" applyAlignment="1">
      <alignment vertical="center"/>
    </xf>
    <xf numFmtId="165" fontId="55" fillId="0" borderId="0" xfId="3" applyNumberFormat="1" applyFont="1"/>
    <xf numFmtId="0" fontId="61" fillId="2" borderId="29" xfId="2" applyFont="1" applyBorder="1" applyAlignment="1">
      <alignment vertical="center" wrapText="1"/>
    </xf>
    <xf numFmtId="0" fontId="55" fillId="0" borderId="29" xfId="8" applyFont="1" applyFill="1" applyBorder="1" applyAlignment="1">
      <alignment vertical="center" wrapText="1"/>
    </xf>
    <xf numFmtId="3" fontId="55" fillId="0" borderId="29" xfId="8" applyNumberFormat="1" applyFont="1" applyFill="1" applyBorder="1" applyAlignment="1">
      <alignment vertical="center"/>
    </xf>
    <xf numFmtId="0" fontId="55" fillId="16" borderId="29" xfId="7" applyFont="1" applyFill="1" applyBorder="1" applyAlignment="1">
      <alignment vertical="center" wrapText="1"/>
    </xf>
    <xf numFmtId="3" fontId="55" fillId="16" borderId="29" xfId="7" applyNumberFormat="1" applyFont="1" applyFill="1" applyBorder="1" applyAlignment="1">
      <alignment vertical="center"/>
    </xf>
    <xf numFmtId="0" fontId="63" fillId="0" borderId="0" xfId="3" applyFont="1" applyAlignment="1">
      <alignment vertical="center"/>
    </xf>
    <xf numFmtId="0" fontId="55" fillId="0" borderId="29" xfId="7" applyFont="1" applyFill="1" applyBorder="1" applyAlignment="1">
      <alignment vertical="center" wrapText="1"/>
    </xf>
    <xf numFmtId="0" fontId="20" fillId="0" borderId="0" xfId="0" applyFont="1" applyAlignment="1" applyProtection="1">
      <alignment horizontal="center"/>
      <protection locked="0"/>
    </xf>
    <xf numFmtId="0" fontId="7" fillId="0" borderId="0" xfId="0" applyFont="1" applyProtection="1">
      <protection locked="0"/>
    </xf>
    <xf numFmtId="0" fontId="6" fillId="0" borderId="0" xfId="0" applyFont="1" applyAlignment="1" applyProtection="1">
      <alignment horizontal="center" vertical="top" wrapText="1"/>
      <protection locked="0"/>
    </xf>
    <xf numFmtId="0" fontId="64" fillId="0" borderId="0" xfId="0" applyFont="1" applyAlignment="1" applyProtection="1">
      <alignment horizontal="left" vertical="top" wrapText="1"/>
    </xf>
    <xf numFmtId="0" fontId="64" fillId="0" borderId="0" xfId="0" applyFont="1" applyProtection="1"/>
    <xf numFmtId="0" fontId="65" fillId="17" borderId="3" xfId="0" applyFont="1" applyFill="1" applyBorder="1" applyAlignment="1" applyProtection="1">
      <alignment horizontal="center" vertical="center" wrapText="1"/>
    </xf>
    <xf numFmtId="0" fontId="65" fillId="17" borderId="6" xfId="0" applyFont="1" applyFill="1" applyBorder="1" applyAlignment="1" applyProtection="1">
      <alignment horizontal="center" vertical="center" wrapText="1"/>
    </xf>
    <xf numFmtId="0" fontId="65" fillId="18" borderId="3" xfId="0" applyFont="1" applyFill="1" applyBorder="1" applyAlignment="1" applyProtection="1">
      <alignment horizontal="center" vertical="center" wrapText="1"/>
    </xf>
    <xf numFmtId="3" fontId="65" fillId="18" borderId="6" xfId="0" applyNumberFormat="1" applyFont="1" applyFill="1" applyBorder="1" applyAlignment="1" applyProtection="1">
      <alignment horizontal="center" vertical="center" wrapText="1"/>
    </xf>
    <xf numFmtId="3" fontId="65" fillId="18" borderId="3" xfId="0" applyNumberFormat="1" applyFont="1" applyFill="1" applyBorder="1" applyAlignment="1" applyProtection="1">
      <alignment horizontal="center"/>
    </xf>
    <xf numFmtId="3" fontId="64" fillId="0" borderId="3" xfId="0" applyNumberFormat="1" applyFont="1" applyBorder="1" applyAlignment="1" applyProtection="1">
      <alignment horizontal="center" vertical="top" wrapText="1"/>
      <protection locked="0"/>
    </xf>
    <xf numFmtId="3" fontId="65" fillId="19" borderId="3" xfId="0" applyNumberFormat="1" applyFont="1" applyFill="1" applyBorder="1" applyAlignment="1" applyProtection="1">
      <alignment horizontal="center"/>
    </xf>
    <xf numFmtId="3" fontId="66" fillId="0" borderId="3" xfId="0" applyNumberFormat="1" applyFont="1" applyBorder="1" applyAlignment="1" applyProtection="1">
      <alignment horizontal="center" vertical="top" wrapText="1"/>
      <protection locked="0"/>
    </xf>
    <xf numFmtId="0" fontId="7" fillId="0" borderId="4" xfId="0" applyFont="1" applyBorder="1" applyAlignment="1" applyProtection="1">
      <alignment vertical="top" wrapText="1"/>
      <protection locked="0"/>
    </xf>
    <xf numFmtId="0" fontId="7" fillId="0" borderId="0" xfId="0" applyFont="1" applyBorder="1" applyAlignment="1" applyProtection="1">
      <alignment vertical="top" wrapText="1"/>
      <protection locked="0"/>
    </xf>
    <xf numFmtId="0" fontId="7" fillId="0" borderId="0" xfId="0" applyFont="1" applyAlignment="1" applyProtection="1">
      <alignment horizontal="left" vertical="top" wrapText="1"/>
      <protection locked="0"/>
    </xf>
    <xf numFmtId="0" fontId="8" fillId="0" borderId="0" xfId="0" applyFont="1" applyBorder="1" applyAlignment="1"/>
    <xf numFmtId="4" fontId="6" fillId="0" borderId="0" xfId="0" applyNumberFormat="1" applyFont="1" applyFill="1" applyBorder="1" applyAlignment="1"/>
    <xf numFmtId="0" fontId="15" fillId="0" borderId="0" xfId="0" applyFont="1"/>
    <xf numFmtId="0" fontId="64" fillId="0" borderId="0" xfId="0" applyFont="1" applyAlignment="1" applyProtection="1">
      <alignment horizontal="left" vertical="top" wrapText="1"/>
      <protection locked="0"/>
    </xf>
    <xf numFmtId="0" fontId="65" fillId="17" borderId="3" xfId="0" applyFont="1" applyFill="1" applyBorder="1" applyAlignment="1" applyProtection="1">
      <alignment horizontal="center" vertical="center" wrapText="1"/>
      <protection locked="0"/>
    </xf>
    <xf numFmtId="3" fontId="65" fillId="0" borderId="3" xfId="0" applyNumberFormat="1" applyFont="1" applyBorder="1" applyAlignment="1" applyProtection="1">
      <alignment horizontal="center" vertical="center"/>
    </xf>
    <xf numFmtId="0" fontId="64" fillId="0" borderId="0" xfId="0" applyFont="1" applyProtection="1">
      <protection locked="0"/>
    </xf>
    <xf numFmtId="0" fontId="65" fillId="0" borderId="3" xfId="0" applyFont="1" applyBorder="1" applyAlignment="1" applyProtection="1">
      <alignment horizontal="center" vertical="center"/>
      <protection locked="0"/>
    </xf>
    <xf numFmtId="165" fontId="65" fillId="18" borderId="3" xfId="0" applyNumberFormat="1" applyFont="1" applyFill="1" applyBorder="1" applyAlignment="1" applyProtection="1">
      <alignment horizontal="center"/>
    </xf>
    <xf numFmtId="0" fontId="25" fillId="0" borderId="39" xfId="0" applyFont="1" applyFill="1" applyBorder="1" applyAlignment="1">
      <alignment horizontal="center" wrapText="1"/>
    </xf>
    <xf numFmtId="0" fontId="25" fillId="0" borderId="40" xfId="0" applyFont="1" applyFill="1" applyBorder="1" applyAlignment="1">
      <alignment horizontal="center" wrapText="1"/>
    </xf>
    <xf numFmtId="0" fontId="67" fillId="0" borderId="40" xfId="0" applyFont="1" applyFill="1" applyBorder="1" applyAlignment="1">
      <alignment horizontal="center" wrapText="1"/>
    </xf>
    <xf numFmtId="0" fontId="65" fillId="0" borderId="0" xfId="0" applyFont="1" applyAlignment="1" applyProtection="1">
      <alignment horizontal="left" vertical="top" wrapText="1"/>
      <protection locked="0"/>
    </xf>
    <xf numFmtId="0" fontId="64" fillId="0" borderId="24" xfId="0" applyFont="1" applyBorder="1" applyAlignment="1" applyProtection="1">
      <alignment horizontal="center" vertical="top" wrapText="1"/>
      <protection locked="0"/>
    </xf>
    <xf numFmtId="0" fontId="7" fillId="0" borderId="28" xfId="0" applyFont="1" applyBorder="1" applyAlignment="1" applyProtection="1">
      <alignment vertical="top" wrapText="1"/>
      <protection locked="0"/>
    </xf>
    <xf numFmtId="0" fontId="7" fillId="0" borderId="24" xfId="0" applyFont="1" applyBorder="1" applyAlignment="1" applyProtection="1">
      <alignment vertical="top" wrapText="1"/>
      <protection locked="0"/>
    </xf>
    <xf numFmtId="0" fontId="7" fillId="0" borderId="9" xfId="0" applyFont="1" applyBorder="1" applyAlignment="1" applyProtection="1">
      <alignment vertical="top" wrapText="1"/>
      <protection locked="0"/>
    </xf>
    <xf numFmtId="0" fontId="7" fillId="0" borderId="27" xfId="0" applyFont="1" applyBorder="1" applyAlignment="1" applyProtection="1">
      <alignment vertical="top" wrapText="1"/>
      <protection locked="0"/>
    </xf>
    <xf numFmtId="0" fontId="7" fillId="0" borderId="21" xfId="0" applyFont="1" applyBorder="1" applyAlignment="1" applyProtection="1">
      <alignment vertical="top" wrapText="1"/>
      <protection locked="0"/>
    </xf>
    <xf numFmtId="0" fontId="7" fillId="0" borderId="20" xfId="0" applyFont="1" applyBorder="1" applyAlignment="1" applyProtection="1">
      <alignment vertical="top" wrapText="1"/>
      <protection locked="0"/>
    </xf>
    <xf numFmtId="0" fontId="55" fillId="16" borderId="29" xfId="8" applyFont="1" applyFill="1" applyBorder="1" applyAlignment="1">
      <alignment horizontal="center" vertical="center"/>
    </xf>
    <xf numFmtId="0" fontId="55" fillId="16" borderId="29" xfId="8" applyFont="1" applyFill="1" applyBorder="1" applyAlignment="1">
      <alignment horizontal="left" vertical="center" wrapText="1"/>
    </xf>
    <xf numFmtId="165" fontId="55" fillId="16" borderId="29" xfId="8" applyNumberFormat="1" applyFont="1" applyFill="1" applyBorder="1" applyAlignment="1">
      <alignment horizontal="center" vertical="center"/>
    </xf>
    <xf numFmtId="3" fontId="55" fillId="16" borderId="29" xfId="8" applyNumberFormat="1" applyFont="1" applyFill="1" applyBorder="1" applyAlignment="1">
      <alignment horizontal="center" vertical="center"/>
    </xf>
    <xf numFmtId="0" fontId="61" fillId="2" borderId="31" xfId="2" applyFont="1" applyBorder="1" applyAlignment="1">
      <alignment horizontal="center" vertical="center" wrapText="1"/>
    </xf>
    <xf numFmtId="0" fontId="61" fillId="2" borderId="32" xfId="2" applyFont="1" applyBorder="1" applyAlignment="1">
      <alignment horizontal="center" vertical="center" wrapText="1"/>
    </xf>
    <xf numFmtId="0" fontId="61" fillId="2" borderId="33" xfId="2" applyFont="1" applyBorder="1" applyAlignment="1">
      <alignment horizontal="center" vertical="center" wrapText="1"/>
    </xf>
    <xf numFmtId="0" fontId="55" fillId="0" borderId="29" xfId="7" applyFont="1" applyFill="1" applyBorder="1" applyAlignment="1">
      <alignment horizontal="center" vertical="center"/>
    </xf>
    <xf numFmtId="0" fontId="55" fillId="0" borderId="29" xfId="7" applyFont="1" applyFill="1" applyBorder="1" applyAlignment="1">
      <alignment vertical="center"/>
    </xf>
    <xf numFmtId="0" fontId="55" fillId="0" borderId="29" xfId="7" applyFont="1" applyFill="1" applyBorder="1" applyAlignment="1">
      <alignment horizontal="left" vertical="center" wrapText="1"/>
    </xf>
    <xf numFmtId="0" fontId="55" fillId="0" borderId="29" xfId="7" applyFont="1" applyFill="1" applyBorder="1" applyAlignment="1">
      <alignment vertical="center" wrapText="1"/>
    </xf>
    <xf numFmtId="166" fontId="55" fillId="0" borderId="29" xfId="1" applyNumberFormat="1" applyFont="1" applyFill="1" applyBorder="1" applyAlignment="1">
      <alignment horizontal="center" vertical="center"/>
    </xf>
    <xf numFmtId="166" fontId="55" fillId="0" borderId="34" xfId="1" applyNumberFormat="1" applyFont="1" applyFill="1" applyBorder="1" applyAlignment="1">
      <alignment horizontal="center" vertical="center"/>
    </xf>
    <xf numFmtId="166" fontId="55" fillId="0" borderId="35" xfId="1" applyNumberFormat="1" applyFont="1" applyFill="1" applyBorder="1" applyAlignment="1">
      <alignment horizontal="center" vertical="center"/>
    </xf>
    <xf numFmtId="166" fontId="55" fillId="16" borderId="34" xfId="1" applyNumberFormat="1" applyFont="1" applyFill="1" applyBorder="1" applyAlignment="1">
      <alignment horizontal="center" vertical="center"/>
    </xf>
    <xf numFmtId="166" fontId="55" fillId="16" borderId="35" xfId="1" applyNumberFormat="1" applyFont="1" applyFill="1" applyBorder="1" applyAlignment="1">
      <alignment horizontal="center" vertical="center"/>
    </xf>
    <xf numFmtId="10" fontId="55" fillId="16" borderId="29" xfId="1" applyNumberFormat="1" applyFont="1" applyFill="1" applyBorder="1" applyAlignment="1">
      <alignment horizontal="center" vertical="center"/>
    </xf>
    <xf numFmtId="10" fontId="55" fillId="0" borderId="29" xfId="1" applyNumberFormat="1" applyFont="1" applyFill="1" applyBorder="1" applyAlignment="1">
      <alignment horizontal="center" vertical="center"/>
    </xf>
    <xf numFmtId="168" fontId="55" fillId="16" borderId="34" xfId="6" applyNumberFormat="1" applyFont="1" applyFill="1" applyBorder="1" applyAlignment="1">
      <alignment horizontal="center" vertical="center"/>
    </xf>
    <xf numFmtId="168" fontId="55" fillId="16" borderId="35" xfId="6" applyNumberFormat="1" applyFont="1" applyFill="1" applyBorder="1" applyAlignment="1">
      <alignment horizontal="center" vertical="center"/>
    </xf>
    <xf numFmtId="168" fontId="55" fillId="16" borderId="29" xfId="6" applyNumberFormat="1" applyFont="1" applyFill="1" applyBorder="1" applyAlignment="1">
      <alignment horizontal="center" vertical="center"/>
    </xf>
    <xf numFmtId="1" fontId="55" fillId="0" borderId="34" xfId="7" applyNumberFormat="1" applyFont="1" applyFill="1" applyBorder="1" applyAlignment="1">
      <alignment horizontal="center" vertical="center"/>
    </xf>
    <xf numFmtId="1" fontId="55" fillId="0" borderId="35" xfId="7" applyNumberFormat="1" applyFont="1" applyFill="1" applyBorder="1" applyAlignment="1">
      <alignment horizontal="center" vertical="center"/>
    </xf>
    <xf numFmtId="1" fontId="55" fillId="0" borderId="29" xfId="7" applyNumberFormat="1" applyFont="1" applyFill="1" applyBorder="1" applyAlignment="1">
      <alignment horizontal="center" vertical="center"/>
    </xf>
    <xf numFmtId="0" fontId="55" fillId="16" borderId="34" xfId="8" applyFont="1" applyFill="1" applyBorder="1" applyAlignment="1">
      <alignment horizontal="center" vertical="center"/>
    </xf>
    <xf numFmtId="0" fontId="55" fillId="16" borderId="35" xfId="8" applyFont="1" applyFill="1" applyBorder="1" applyAlignment="1">
      <alignment horizontal="center" vertical="center"/>
    </xf>
    <xf numFmtId="0" fontId="55" fillId="16" borderId="34" xfId="8" applyFont="1" applyFill="1" applyBorder="1" applyAlignment="1">
      <alignment horizontal="left" vertical="center" wrapText="1"/>
    </xf>
    <xf numFmtId="0" fontId="55" fillId="16" borderId="35" xfId="8" applyFont="1" applyFill="1" applyBorder="1" applyAlignment="1">
      <alignment horizontal="left" vertical="center" wrapText="1"/>
    </xf>
    <xf numFmtId="10" fontId="55" fillId="16" borderId="34" xfId="1" applyNumberFormat="1" applyFont="1" applyFill="1" applyBorder="1" applyAlignment="1">
      <alignment horizontal="center" vertical="center"/>
    </xf>
    <xf numFmtId="10" fontId="55" fillId="16" borderId="35" xfId="1" applyNumberFormat="1" applyFont="1" applyFill="1" applyBorder="1" applyAlignment="1">
      <alignment horizontal="center" vertical="center"/>
    </xf>
    <xf numFmtId="0" fontId="61" fillId="2" borderId="36" xfId="2" applyFont="1" applyBorder="1" applyAlignment="1">
      <alignment horizontal="center" vertical="center" wrapText="1"/>
    </xf>
    <xf numFmtId="0" fontId="61" fillId="2" borderId="37" xfId="2" applyFont="1" applyBorder="1" applyAlignment="1">
      <alignment horizontal="center" vertical="center" wrapText="1"/>
    </xf>
    <xf numFmtId="0" fontId="61" fillId="2" borderId="38" xfId="2" applyFont="1" applyBorder="1" applyAlignment="1">
      <alignment horizontal="center" vertical="center" wrapText="1"/>
    </xf>
    <xf numFmtId="0" fontId="55" fillId="0" borderId="29" xfId="8" applyFont="1" applyFill="1" applyBorder="1" applyAlignment="1">
      <alignment horizontal="center" vertical="center"/>
    </xf>
    <xf numFmtId="0" fontId="55" fillId="0" borderId="29" xfId="8" applyFont="1" applyFill="1" applyBorder="1" applyAlignment="1">
      <alignment horizontal="left" vertical="center" wrapText="1"/>
    </xf>
    <xf numFmtId="0" fontId="55" fillId="0" borderId="34" xfId="7" applyFont="1" applyFill="1" applyBorder="1" applyAlignment="1">
      <alignment horizontal="center" vertical="center"/>
    </xf>
    <xf numFmtId="0" fontId="55" fillId="0" borderId="35" xfId="7" applyFont="1" applyFill="1" applyBorder="1" applyAlignment="1">
      <alignment horizontal="center" vertical="center"/>
    </xf>
    <xf numFmtId="0" fontId="55" fillId="0" borderId="34" xfId="7" applyFont="1" applyFill="1" applyBorder="1" applyAlignment="1">
      <alignment horizontal="left" vertical="center" wrapText="1"/>
    </xf>
    <xf numFmtId="0" fontId="55" fillId="0" borderId="35" xfId="7" applyFont="1" applyFill="1" applyBorder="1" applyAlignment="1">
      <alignment horizontal="left" vertical="center" wrapText="1"/>
    </xf>
    <xf numFmtId="165" fontId="55" fillId="16" borderId="34" xfId="8" applyNumberFormat="1" applyFont="1" applyFill="1" applyBorder="1" applyAlignment="1">
      <alignment horizontal="center" vertical="center"/>
    </xf>
    <xf numFmtId="165" fontId="55" fillId="16" borderId="35" xfId="8" applyNumberFormat="1" applyFont="1" applyFill="1" applyBorder="1" applyAlignment="1">
      <alignment horizontal="center" vertical="center"/>
    </xf>
    <xf numFmtId="1" fontId="55" fillId="0" borderId="29" xfId="7" applyNumberFormat="1" applyFont="1" applyFill="1" applyBorder="1" applyAlignment="1">
      <alignment vertical="center"/>
    </xf>
    <xf numFmtId="166" fontId="55" fillId="16" borderId="29" xfId="1" applyNumberFormat="1" applyFont="1" applyFill="1" applyBorder="1" applyAlignment="1">
      <alignment horizontal="center" vertical="center"/>
    </xf>
    <xf numFmtId="166" fontId="55" fillId="0" borderId="29" xfId="1" applyNumberFormat="1" applyFont="1" applyFill="1" applyBorder="1" applyAlignment="1">
      <alignment vertical="center"/>
    </xf>
    <xf numFmtId="9" fontId="55" fillId="0" borderId="29" xfId="1" applyNumberFormat="1" applyFont="1" applyFill="1" applyBorder="1" applyAlignment="1">
      <alignment horizontal="center" vertical="center" wrapText="1"/>
    </xf>
    <xf numFmtId="166" fontId="55" fillId="0" borderId="34" xfId="1" applyNumberFormat="1" applyFont="1" applyFill="1" applyBorder="1" applyAlignment="1">
      <alignment horizontal="center" vertical="center" wrapText="1"/>
    </xf>
    <xf numFmtId="166" fontId="55" fillId="0" borderId="35" xfId="1" applyNumberFormat="1" applyFont="1" applyFill="1" applyBorder="1" applyAlignment="1">
      <alignment horizontal="center" vertical="center" wrapText="1"/>
    </xf>
    <xf numFmtId="0" fontId="55" fillId="16" borderId="29" xfId="7" applyFont="1" applyFill="1" applyBorder="1" applyAlignment="1">
      <alignment horizontal="center" vertical="center"/>
    </xf>
    <xf numFmtId="0" fontId="55" fillId="16" borderId="29" xfId="7" applyFont="1" applyFill="1" applyBorder="1" applyAlignment="1">
      <alignment vertical="center"/>
    </xf>
    <xf numFmtId="0" fontId="55" fillId="16" borderId="29" xfId="7" applyFont="1" applyFill="1" applyBorder="1" applyAlignment="1">
      <alignment horizontal="left" vertical="center" wrapText="1"/>
    </xf>
    <xf numFmtId="0" fontId="55" fillId="16" borderId="29" xfId="7" applyFont="1" applyFill="1" applyBorder="1" applyAlignment="1">
      <alignment vertical="center" wrapText="1"/>
    </xf>
    <xf numFmtId="166" fontId="55" fillId="16" borderId="29" xfId="1" applyNumberFormat="1" applyFont="1" applyFill="1" applyBorder="1" applyAlignment="1">
      <alignment vertical="center"/>
    </xf>
    <xf numFmtId="0" fontId="33" fillId="2" borderId="25" xfId="2" applyFont="1" applyBorder="1" applyAlignment="1">
      <alignment horizontal="center" vertical="center"/>
    </xf>
    <xf numFmtId="0" fontId="37" fillId="0" borderId="0" xfId="0" applyFont="1" applyFill="1" applyBorder="1" applyAlignment="1">
      <alignment horizontal="left" vertical="center" wrapText="1"/>
    </xf>
    <xf numFmtId="0" fontId="12" fillId="2" borderId="25" xfId="2" applyFont="1" applyBorder="1" applyAlignment="1">
      <alignment horizontal="center" vertical="center"/>
    </xf>
    <xf numFmtId="0" fontId="5" fillId="2" borderId="25" xfId="2" applyFont="1" applyBorder="1" applyAlignment="1">
      <alignment horizontal="center" vertical="center"/>
    </xf>
    <xf numFmtId="0" fontId="20" fillId="0" borderId="0" xfId="0" applyFont="1" applyAlignment="1" applyProtection="1">
      <alignment horizontal="center"/>
      <protection locked="0"/>
    </xf>
    <xf numFmtId="0" fontId="12" fillId="0" borderId="0" xfId="0" applyFont="1" applyAlignment="1" applyProtection="1">
      <alignment horizontal="center" vertical="top" wrapText="1"/>
      <protection locked="0"/>
    </xf>
    <xf numFmtId="0" fontId="19" fillId="7" borderId="19" xfId="0" applyFont="1" applyFill="1" applyBorder="1" applyAlignment="1" applyProtection="1">
      <alignment horizontal="center" vertical="center" wrapText="1"/>
      <protection locked="0"/>
    </xf>
    <xf numFmtId="0" fontId="19" fillId="7" borderId="22" xfId="0" applyFont="1" applyFill="1" applyBorder="1" applyAlignment="1" applyProtection="1">
      <alignment horizontal="center" vertical="center" wrapText="1"/>
      <protection locked="0"/>
    </xf>
    <xf numFmtId="0" fontId="20" fillId="0" borderId="24" xfId="0" applyFont="1" applyBorder="1" applyAlignment="1" applyProtection="1">
      <alignment horizontal="center" vertical="center" wrapText="1"/>
      <protection locked="0"/>
    </xf>
    <xf numFmtId="0" fontId="20" fillId="0" borderId="23" xfId="0" applyFont="1" applyBorder="1" applyAlignment="1" applyProtection="1">
      <alignment horizontal="center" vertical="center" wrapText="1"/>
      <protection locked="0"/>
    </xf>
    <xf numFmtId="0" fontId="20" fillId="0" borderId="21" xfId="0" applyFont="1" applyBorder="1" applyAlignment="1" applyProtection="1">
      <alignment horizontal="center" vertical="center" wrapText="1"/>
      <protection locked="0"/>
    </xf>
    <xf numFmtId="0" fontId="20" fillId="0" borderId="20" xfId="0" applyFont="1" applyBorder="1" applyAlignment="1" applyProtection="1">
      <alignment horizontal="center" vertical="center" wrapText="1"/>
      <protection locked="0"/>
    </xf>
    <xf numFmtId="0" fontId="0" fillId="0" borderId="4" xfId="0" applyBorder="1" applyAlignment="1" applyProtection="1">
      <alignment horizontal="center"/>
      <protection locked="0"/>
    </xf>
    <xf numFmtId="0" fontId="0" fillId="0" borderId="0" xfId="0" applyBorder="1" applyAlignment="1" applyProtection="1">
      <alignment horizontal="center"/>
      <protection locked="0"/>
    </xf>
    <xf numFmtId="0" fontId="45" fillId="2" borderId="25" xfId="2" applyFont="1" applyBorder="1" applyAlignment="1">
      <alignment horizontal="center" vertical="center"/>
    </xf>
    <xf numFmtId="0" fontId="19" fillId="0" borderId="28" xfId="0" applyFont="1" applyBorder="1" applyAlignment="1" applyProtection="1">
      <alignment horizontal="left" vertical="top" wrapText="1"/>
      <protection locked="0"/>
    </xf>
    <xf numFmtId="0" fontId="19" fillId="0" borderId="24" xfId="0" applyFont="1" applyBorder="1" applyAlignment="1" applyProtection="1">
      <alignment horizontal="left" vertical="top" wrapText="1"/>
      <protection locked="0"/>
    </xf>
    <xf numFmtId="0" fontId="19" fillId="0" borderId="23" xfId="0" applyFont="1" applyBorder="1" applyAlignment="1" applyProtection="1">
      <alignment horizontal="left" vertical="top" wrapText="1"/>
      <protection locked="0"/>
    </xf>
    <xf numFmtId="0" fontId="19" fillId="0" borderId="4" xfId="0" applyFont="1" applyBorder="1" applyAlignment="1" applyProtection="1">
      <alignment horizontal="left" vertical="top" wrapText="1"/>
      <protection locked="0"/>
    </xf>
    <xf numFmtId="0" fontId="19" fillId="0" borderId="0" xfId="0" applyFont="1" applyBorder="1" applyAlignment="1" applyProtection="1">
      <alignment horizontal="left" vertical="top" wrapText="1"/>
      <protection locked="0"/>
    </xf>
    <xf numFmtId="0" fontId="19" fillId="0" borderId="9" xfId="0" applyFont="1" applyBorder="1" applyAlignment="1" applyProtection="1">
      <alignment horizontal="left" vertical="top" wrapText="1"/>
      <protection locked="0"/>
    </xf>
    <xf numFmtId="0" fontId="37" fillId="0" borderId="0" xfId="0" applyFont="1" applyFill="1" applyAlignment="1">
      <alignment horizontal="left" vertical="center" wrapText="1"/>
    </xf>
    <xf numFmtId="0" fontId="16" fillId="7" borderId="19" xfId="0" applyFont="1" applyFill="1" applyBorder="1" applyAlignment="1" applyProtection="1">
      <alignment horizontal="center" vertical="center" wrapText="1"/>
    </xf>
    <xf numFmtId="0" fontId="16" fillId="7" borderId="22" xfId="0" applyFont="1" applyFill="1" applyBorder="1" applyAlignment="1" applyProtection="1">
      <alignment horizontal="center" vertical="center" wrapText="1"/>
    </xf>
    <xf numFmtId="0" fontId="20" fillId="0" borderId="19" xfId="0" applyFont="1" applyBorder="1" applyAlignment="1" applyProtection="1">
      <alignment horizontal="center" vertical="center" wrapText="1"/>
    </xf>
    <xf numFmtId="0" fontId="20" fillId="0" borderId="22" xfId="0" applyFont="1" applyBorder="1" applyAlignment="1" applyProtection="1">
      <alignment horizontal="center" vertical="center" wrapText="1"/>
    </xf>
    <xf numFmtId="0" fontId="19" fillId="0" borderId="0" xfId="0" applyFont="1" applyAlignment="1" applyProtection="1">
      <alignment horizontal="left" vertical="top" wrapText="1"/>
    </xf>
    <xf numFmtId="167" fontId="36" fillId="0" borderId="0" xfId="0" applyNumberFormat="1" applyFont="1" applyFill="1" applyBorder="1" applyAlignment="1">
      <alignment horizontal="left" wrapText="1"/>
    </xf>
    <xf numFmtId="0" fontId="17" fillId="0" borderId="28" xfId="0" applyFont="1" applyBorder="1" applyAlignment="1" applyProtection="1">
      <alignment horizontal="left" vertical="top" wrapText="1"/>
      <protection locked="0"/>
    </xf>
    <xf numFmtId="0" fontId="17" fillId="0" borderId="24" xfId="0" applyFont="1" applyBorder="1" applyAlignment="1" applyProtection="1">
      <alignment horizontal="left" vertical="top" wrapText="1"/>
      <protection locked="0"/>
    </xf>
    <xf numFmtId="0" fontId="17" fillId="0" borderId="23" xfId="0" applyFont="1" applyBorder="1" applyAlignment="1" applyProtection="1">
      <alignment horizontal="left" vertical="top" wrapText="1"/>
      <protection locked="0"/>
    </xf>
    <xf numFmtId="0" fontId="17" fillId="0" borderId="4" xfId="0" applyFont="1" applyBorder="1" applyAlignment="1" applyProtection="1">
      <alignment horizontal="left" vertical="top" wrapText="1"/>
      <protection locked="0"/>
    </xf>
    <xf numFmtId="0" fontId="17" fillId="0" borderId="0" xfId="0" applyFont="1" applyBorder="1" applyAlignment="1" applyProtection="1">
      <alignment horizontal="left" vertical="top" wrapText="1"/>
      <protection locked="0"/>
    </xf>
    <xf numFmtId="0" fontId="17" fillId="0" borderId="9" xfId="0" applyFont="1" applyBorder="1" applyAlignment="1" applyProtection="1">
      <alignment horizontal="left" vertical="top" wrapText="1"/>
      <protection locked="0"/>
    </xf>
    <xf numFmtId="0" fontId="17" fillId="0" borderId="27" xfId="0" applyFont="1" applyBorder="1" applyAlignment="1" applyProtection="1">
      <alignment horizontal="left" vertical="top" wrapText="1"/>
      <protection locked="0"/>
    </xf>
    <xf numFmtId="0" fontId="17" fillId="0" borderId="21" xfId="0" applyFont="1" applyBorder="1" applyAlignment="1" applyProtection="1">
      <alignment horizontal="left" vertical="top" wrapText="1"/>
      <protection locked="0"/>
    </xf>
    <xf numFmtId="0" fontId="17" fillId="0" borderId="20" xfId="0" applyFont="1" applyBorder="1" applyAlignment="1" applyProtection="1">
      <alignment horizontal="left" vertical="top" wrapText="1"/>
      <protection locked="0"/>
    </xf>
    <xf numFmtId="0" fontId="5" fillId="2" borderId="6" xfId="2" applyFont="1" applyBorder="1" applyAlignment="1">
      <alignment horizontal="center" vertical="center" wrapText="1"/>
    </xf>
    <xf numFmtId="0" fontId="5" fillId="2" borderId="5" xfId="2" applyFont="1" applyBorder="1" applyAlignment="1">
      <alignment horizontal="center" vertical="center" wrapText="1"/>
    </xf>
    <xf numFmtId="0" fontId="5" fillId="2" borderId="3" xfId="2" applyFont="1" applyBorder="1" applyAlignment="1">
      <alignment horizontal="center" vertical="center" wrapText="1"/>
    </xf>
    <xf numFmtId="0" fontId="5" fillId="2" borderId="4" xfId="2" applyFont="1" applyBorder="1" applyAlignment="1">
      <alignment horizontal="center" vertical="center" wrapText="1"/>
    </xf>
    <xf numFmtId="0" fontId="5" fillId="2" borderId="9" xfId="2" applyFont="1" applyBorder="1" applyAlignment="1">
      <alignment horizontal="center" vertical="center" wrapText="1"/>
    </xf>
    <xf numFmtId="0" fontId="31" fillId="0" borderId="0" xfId="0" applyFont="1" applyAlignment="1">
      <alignment horizontal="left" vertical="center" wrapText="1"/>
    </xf>
    <xf numFmtId="0" fontId="44" fillId="0" borderId="0" xfId="0" applyFont="1" applyAlignment="1">
      <alignment horizontal="left" vertical="center" wrapText="1"/>
    </xf>
    <xf numFmtId="0" fontId="20" fillId="0" borderId="19" xfId="0" applyFont="1" applyBorder="1" applyAlignment="1" applyProtection="1">
      <alignment horizontal="center" vertical="center" wrapText="1"/>
      <protection locked="0"/>
    </xf>
    <xf numFmtId="0" fontId="20" fillId="0" borderId="22" xfId="0" applyFont="1" applyBorder="1" applyAlignment="1" applyProtection="1">
      <alignment horizontal="center" vertical="center" wrapText="1"/>
      <protection locked="0"/>
    </xf>
    <xf numFmtId="0" fontId="8" fillId="0" borderId="3" xfId="0" applyFont="1" applyBorder="1" applyAlignment="1" applyProtection="1">
      <alignment horizontal="left" vertical="top" wrapText="1"/>
      <protection locked="0"/>
    </xf>
    <xf numFmtId="0" fontId="0" fillId="0" borderId="0" xfId="0" applyBorder="1" applyAlignment="1" applyProtection="1">
      <alignment horizontal="justify" vertical="top" wrapText="1"/>
      <protection locked="0"/>
    </xf>
    <xf numFmtId="0" fontId="17" fillId="0" borderId="24" xfId="0" applyFont="1" applyBorder="1" applyAlignment="1" applyProtection="1">
      <alignment horizontal="center" vertical="top" wrapText="1"/>
      <protection locked="0"/>
    </xf>
    <xf numFmtId="0" fontId="16" fillId="0" borderId="0" xfId="0" applyFont="1" applyBorder="1" applyAlignment="1" applyProtection="1">
      <alignment horizontal="left" vertical="top" wrapText="1"/>
      <protection locked="0"/>
    </xf>
    <xf numFmtId="0" fontId="6" fillId="0" borderId="0" xfId="0" applyFont="1" applyAlignment="1" applyProtection="1">
      <alignment horizontal="center" vertical="top" wrapText="1"/>
      <protection locked="0"/>
    </xf>
    <xf numFmtId="0" fontId="64" fillId="17" borderId="19" xfId="0" applyFont="1" applyFill="1" applyBorder="1" applyAlignment="1" applyProtection="1">
      <alignment horizontal="center" vertical="center" wrapText="1"/>
    </xf>
    <xf numFmtId="0" fontId="64" fillId="17" borderId="22" xfId="0" applyFont="1" applyFill="1" applyBorder="1" applyAlignment="1" applyProtection="1">
      <alignment horizontal="center" vertical="center" wrapText="1"/>
    </xf>
    <xf numFmtId="0" fontId="7" fillId="0" borderId="28" xfId="0" applyFont="1" applyBorder="1" applyAlignment="1" applyProtection="1">
      <alignment horizontal="left" vertical="top" wrapText="1"/>
      <protection locked="0"/>
    </xf>
    <xf numFmtId="0" fontId="7" fillId="0" borderId="24" xfId="0" applyFont="1" applyBorder="1" applyAlignment="1" applyProtection="1">
      <alignment horizontal="left" vertical="top" wrapText="1"/>
      <protection locked="0"/>
    </xf>
    <xf numFmtId="0" fontId="7" fillId="0" borderId="23" xfId="0" applyFont="1" applyBorder="1" applyAlignment="1" applyProtection="1">
      <alignment horizontal="left" vertical="top" wrapText="1"/>
      <protection locked="0"/>
    </xf>
    <xf numFmtId="0" fontId="7" fillId="0" borderId="4" xfId="0" applyFont="1" applyBorder="1" applyAlignment="1" applyProtection="1">
      <alignment horizontal="left" vertical="top" wrapText="1"/>
      <protection locked="0"/>
    </xf>
    <xf numFmtId="0" fontId="7" fillId="0" borderId="0" xfId="0" applyFont="1" applyBorder="1" applyAlignment="1" applyProtection="1">
      <alignment horizontal="left" vertical="top" wrapText="1"/>
      <protection locked="0"/>
    </xf>
    <xf numFmtId="0" fontId="7" fillId="0" borderId="9" xfId="0" applyFont="1" applyBorder="1" applyAlignment="1" applyProtection="1">
      <alignment horizontal="left" vertical="top" wrapText="1"/>
      <protection locked="0"/>
    </xf>
    <xf numFmtId="0" fontId="7" fillId="0" borderId="27" xfId="0" applyFont="1" applyBorder="1" applyAlignment="1" applyProtection="1">
      <alignment horizontal="left" vertical="top" wrapText="1"/>
      <protection locked="0"/>
    </xf>
    <xf numFmtId="0" fontId="7" fillId="0" borderId="21" xfId="0" applyFont="1" applyBorder="1" applyAlignment="1" applyProtection="1">
      <alignment horizontal="left" vertical="top" wrapText="1"/>
      <protection locked="0"/>
    </xf>
    <xf numFmtId="0" fontId="7" fillId="0" borderId="20" xfId="0" applyFont="1" applyBorder="1" applyAlignment="1" applyProtection="1">
      <alignment horizontal="left" vertical="top" wrapText="1"/>
      <protection locked="0"/>
    </xf>
    <xf numFmtId="0" fontId="5" fillId="2" borderId="0" xfId="2" applyFont="1" applyBorder="1" applyAlignment="1">
      <alignment horizontal="center" vertical="center"/>
    </xf>
    <xf numFmtId="0" fontId="64" fillId="17" borderId="19" xfId="0" applyFont="1" applyFill="1" applyBorder="1" applyAlignment="1" applyProtection="1">
      <alignment horizontal="center" vertical="center" wrapText="1"/>
      <protection locked="0"/>
    </xf>
    <xf numFmtId="0" fontId="64" fillId="17" borderId="22" xfId="0" applyFont="1" applyFill="1" applyBorder="1" applyAlignment="1" applyProtection="1">
      <alignment horizontal="center" vertical="center" wrapText="1"/>
      <protection locked="0"/>
    </xf>
    <xf numFmtId="0" fontId="5" fillId="2" borderId="3" xfId="2" applyFont="1" applyBorder="1" applyAlignment="1">
      <alignment horizontal="center" vertical="center"/>
    </xf>
    <xf numFmtId="0" fontId="5" fillId="2" borderId="4" xfId="2" applyFont="1" applyBorder="1" applyAlignment="1">
      <alignment horizontal="center" vertical="center"/>
    </xf>
    <xf numFmtId="0" fontId="3" fillId="0" borderId="0" xfId="9" applyFont="1" applyAlignment="1">
      <alignment horizontal="center" vertical="center" wrapText="1"/>
    </xf>
    <xf numFmtId="0" fontId="5" fillId="0" borderId="29" xfId="9" applyFont="1" applyFill="1" applyBorder="1" applyAlignment="1">
      <alignment horizontal="center" vertical="center" wrapText="1"/>
    </xf>
    <xf numFmtId="1" fontId="45" fillId="2" borderId="29" xfId="2" applyNumberFormat="1" applyFont="1" applyBorder="1" applyAlignment="1">
      <alignment horizontal="center" vertical="center"/>
    </xf>
    <xf numFmtId="0" fontId="5" fillId="2" borderId="29" xfId="2" applyFont="1" applyBorder="1" applyAlignment="1">
      <alignment horizontal="center" vertical="center" wrapText="1"/>
    </xf>
    <xf numFmtId="0" fontId="31" fillId="0" borderId="19" xfId="9" applyFont="1" applyBorder="1" applyAlignment="1">
      <alignment horizontal="center" vertical="center" wrapText="1"/>
    </xf>
    <xf numFmtId="0" fontId="31" fillId="0" borderId="8" xfId="9" applyFont="1" applyBorder="1" applyAlignment="1">
      <alignment horizontal="center" vertical="center" wrapText="1"/>
    </xf>
    <xf numFmtId="0" fontId="31" fillId="0" borderId="22" xfId="9" applyFont="1" applyBorder="1" applyAlignment="1">
      <alignment horizontal="center" vertical="center" wrapText="1"/>
    </xf>
    <xf numFmtId="0" fontId="31" fillId="0" borderId="0" xfId="9" applyFont="1" applyAlignment="1">
      <alignment horizontal="justify" vertical="center" wrapText="1"/>
    </xf>
    <xf numFmtId="2" fontId="5" fillId="2" borderId="29" xfId="2" applyNumberFormat="1" applyFont="1" applyBorder="1" applyAlignment="1">
      <alignment horizontal="center" vertical="center"/>
    </xf>
    <xf numFmtId="0" fontId="56" fillId="0" borderId="30" xfId="9" applyFont="1" applyFill="1" applyBorder="1" applyAlignment="1">
      <alignment horizontal="left" vertical="top" wrapText="1"/>
    </xf>
    <xf numFmtId="0" fontId="31" fillId="0" borderId="3" xfId="9" applyFont="1" applyBorder="1" applyAlignment="1">
      <alignment horizontal="center" vertical="center" wrapText="1"/>
    </xf>
    <xf numFmtId="0" fontId="45" fillId="0" borderId="0" xfId="9" applyFont="1" applyFill="1" applyBorder="1" applyAlignment="1">
      <alignment horizontal="center" vertical="center"/>
    </xf>
    <xf numFmtId="0" fontId="45" fillId="2" borderId="29" xfId="2" applyFont="1" applyBorder="1" applyAlignment="1">
      <alignment horizontal="center" vertical="center"/>
    </xf>
    <xf numFmtId="164" fontId="5" fillId="2" borderId="29" xfId="2" applyNumberFormat="1" applyFont="1" applyBorder="1" applyAlignment="1">
      <alignment horizontal="center" vertical="center"/>
    </xf>
    <xf numFmtId="0" fontId="5" fillId="0" borderId="0" xfId="9" applyFont="1" applyFill="1" applyBorder="1" applyAlignment="1">
      <alignment horizontal="center" vertical="center"/>
    </xf>
    <xf numFmtId="0" fontId="57" fillId="0" borderId="0" xfId="9" applyFont="1" applyAlignment="1">
      <alignment horizontal="right"/>
    </xf>
    <xf numFmtId="0" fontId="35" fillId="0" borderId="19" xfId="9" applyFont="1" applyBorder="1" applyAlignment="1">
      <alignment horizontal="center" vertical="center" wrapText="1"/>
    </xf>
    <xf numFmtId="0" fontId="35" fillId="0" borderId="8" xfId="9" applyFont="1" applyBorder="1" applyAlignment="1">
      <alignment horizontal="center" vertical="center" wrapText="1"/>
    </xf>
    <xf numFmtId="0" fontId="35" fillId="0" borderId="22" xfId="9" applyFont="1" applyBorder="1" applyAlignment="1">
      <alignment horizontal="center" vertical="center" wrapText="1"/>
    </xf>
    <xf numFmtId="0" fontId="35" fillId="0" borderId="0" xfId="9" applyFont="1" applyAlignment="1">
      <alignment horizontal="justify" vertical="center" wrapText="1"/>
    </xf>
    <xf numFmtId="0" fontId="35" fillId="0" borderId="3" xfId="9" applyFont="1" applyBorder="1" applyAlignment="1">
      <alignment horizontal="center" vertical="center" wrapText="1"/>
    </xf>
    <xf numFmtId="3" fontId="35" fillId="0" borderId="0" xfId="9" applyNumberFormat="1" applyFont="1" applyAlignment="1">
      <alignment horizontal="justify" vertical="center" wrapText="1"/>
    </xf>
  </cellXfs>
  <cellStyles count="13">
    <cellStyle name="20% - Énfasis1" xfId="8" builtinId="30"/>
    <cellStyle name="Énfasis1" xfId="7" builtinId="29"/>
    <cellStyle name="Énfasis3" xfId="2" builtinId="37"/>
    <cellStyle name="Millares" xfId="5" builtinId="3"/>
    <cellStyle name="Millares_INDICADORES_2006_fin" xfId="11"/>
    <cellStyle name="Moneda" xfId="6" builtinId="4"/>
    <cellStyle name="Normal" xfId="0" builtinId="0"/>
    <cellStyle name="Normal 2" xfId="9"/>
    <cellStyle name="Normal 3 2" xfId="3"/>
    <cellStyle name="Normal 3 2 2" xfId="10"/>
    <cellStyle name="Porcentaje" xfId="1" builtinId="5"/>
    <cellStyle name="Porcentual 2" xfId="12"/>
    <cellStyle name="Porcentual 4" xfId="4"/>
  </cellStyles>
  <dxfs count="21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strike val="0"/>
        <outline val="0"/>
        <shadow val="0"/>
        <u val="none"/>
        <vertAlign val="baseline"/>
        <sz val="11"/>
        <name val="Arial"/>
        <scheme val="none"/>
      </font>
      <fill>
        <patternFill patternType="none">
          <bgColor auto="1"/>
        </patternFill>
      </fill>
    </dxf>
    <dxf>
      <font>
        <b val="0"/>
        <i val="0"/>
        <strike val="0"/>
        <condense val="0"/>
        <extend val="0"/>
        <outline val="0"/>
        <shadow val="0"/>
        <u val="none"/>
        <vertAlign val="baseline"/>
        <sz val="11"/>
        <color theme="1"/>
        <name val="Arial"/>
        <scheme val="none"/>
      </font>
      <numFmt numFmtId="164" formatCode="0.0"/>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name val="Arial"/>
        <scheme val="none"/>
      </font>
      <numFmt numFmtId="164" formatCode="0.0"/>
      <fill>
        <patternFill patternType="none">
          <fgColor indexed="64"/>
          <bgColor indexed="65"/>
        </patternFill>
      </fill>
      <alignment horizontal="center"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1"/>
        <name val="Arial"/>
        <scheme val="none"/>
      </font>
      <numFmt numFmtId="165" formatCode="#,##0.0"/>
      <fill>
        <patternFill patternType="none">
          <bgColor auto="1"/>
        </patternFill>
      </fill>
      <alignment horizontal="center" textRotation="0" indent="0" justifyLastLine="0" shrinkToFit="0" readingOrder="0"/>
      <border diagonalUp="0" diagonalDown="0" outline="0">
        <left style="thin">
          <color indexed="64"/>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none">
          <bgColor auto="1"/>
        </patternFill>
      </fill>
      <alignment horizontal="center" vertical="center" textRotation="0" wrapText="0" indent="0" justifyLastLine="0" shrinkToFit="0" readingOrder="0"/>
      <border diagonalUp="0" diagonalDown="0" outline="0">
        <left style="thin">
          <color auto="1"/>
        </left>
        <right style="medium">
          <color indexed="64"/>
        </right>
        <top style="thin">
          <color auto="1"/>
        </top>
        <bottom style="thin">
          <color auto="1"/>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none">
          <bgColor auto="1"/>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bgColor auto="1"/>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bgColor auto="1"/>
        </patternFill>
      </fill>
      <alignment horizontal="center" vertical="center" textRotation="0" wrapText="0" indent="0" justifyLastLine="0" shrinkToFit="0" readingOrder="0"/>
      <border diagonalUp="0" diagonalDown="0" outline="0">
        <left style="medium">
          <color indexed="64"/>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medium">
          <color auto="1"/>
        </top>
        <bottom style="medium">
          <color auto="1"/>
        </bottom>
      </border>
    </dxf>
    <dxf>
      <font>
        <strike val="0"/>
        <outline val="0"/>
        <shadow val="0"/>
        <u val="none"/>
        <vertAlign val="baseline"/>
        <sz val="11"/>
        <name val="Arial"/>
        <scheme val="none"/>
      </font>
      <fill>
        <patternFill patternType="none">
          <bgColor auto="1"/>
        </patternFill>
      </fill>
    </dxf>
    <dxf>
      <border>
        <bottom style="medium">
          <color indexed="64"/>
        </bottom>
      </border>
    </dxf>
    <dxf>
      <font>
        <strike val="0"/>
        <outline val="0"/>
        <shadow val="0"/>
        <u val="none"/>
        <vertAlign val="baseline"/>
        <sz val="11"/>
        <color auto="1"/>
        <name val="Arial"/>
        <scheme val="none"/>
      </font>
      <fill>
        <patternFill patternType="none">
          <bgColor auto="1"/>
        </patternFill>
      </fill>
      <border diagonalUp="0" diagonalDown="0" outline="0">
        <left/>
        <right/>
        <top/>
        <bottom/>
      </border>
    </dxf>
    <dxf>
      <font>
        <color rgb="FF9C0006"/>
      </font>
      <fill>
        <patternFill>
          <bgColor rgb="FFFFC7CE"/>
        </patternFill>
      </fill>
    </dxf>
    <dxf>
      <font>
        <b/>
        <i val="0"/>
        <strike val="0"/>
        <condense val="0"/>
        <extend val="0"/>
        <outline val="0"/>
        <shadow val="0"/>
        <u val="none"/>
        <vertAlign val="baseline"/>
        <sz val="11"/>
        <color indexed="8"/>
        <name val="Arial"/>
        <scheme val="none"/>
      </font>
      <numFmt numFmtId="164"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name val="Arial"/>
        <scheme val="none"/>
      </font>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indexed="65"/>
        </patternFill>
      </fill>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bottom" textRotation="0" wrapText="0" relativeIndent="0" justifyLastLine="0" shrinkToFit="0" readingOrder="0"/>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center" textRotation="0" wrapText="1" relativeIndent="0" justifyLastLine="0" shrinkToFit="0" readingOrder="0"/>
    </dxf>
    <dxf>
      <font>
        <b/>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name val="Arial"/>
        <scheme val="none"/>
      </font>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166" formatCode="0.0%"/>
      <fill>
        <patternFill patternType="none">
          <fgColor indexed="64"/>
          <bgColor auto="1"/>
        </patternFill>
      </fill>
      <alignment horizontal="center" vertical="center" textRotation="0" wrapText="0" relative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auto="1"/>
        </patternFill>
      </fill>
      <alignment horizontal="center" vertical="center" textRotation="0" wrapText="0" relative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auto="1"/>
        </patternFill>
      </fill>
      <alignment horizontal="general" vertical="center" textRotation="0" wrapText="0" relative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auto="1"/>
        </patternFill>
      </fill>
      <alignment horizontal="center" vertical="center" textRotation="0" wrapText="0" relativeIndent="0" justifyLastLine="0" shrinkToFit="0" readingOrder="0"/>
    </dxf>
    <dxf>
      <font>
        <b/>
        <i val="0"/>
        <strike val="0"/>
        <condense val="0"/>
        <extend val="0"/>
        <outline val="0"/>
        <shadow val="0"/>
        <u val="none"/>
        <vertAlign val="baseline"/>
        <sz val="11"/>
        <color indexed="8"/>
        <name val="Arial"/>
        <scheme val="none"/>
      </font>
      <fill>
        <patternFill patternType="none">
          <fgColor indexed="64"/>
          <bgColor auto="1"/>
        </patternFill>
      </fill>
      <alignment horizontal="center" vertical="center" textRotation="0" wrapText="1" relativeIndent="0" justifyLastLine="0" shrinkToFit="0" readingOrder="0"/>
    </dxf>
    <dxf>
      <font>
        <b/>
        <i val="0"/>
        <strike val="0"/>
        <condense val="0"/>
        <extend val="0"/>
        <outline val="0"/>
        <shadow val="0"/>
        <u val="none"/>
        <vertAlign val="baseline"/>
        <sz val="11"/>
        <color indexed="8"/>
        <name val="Arial"/>
        <scheme val="none"/>
      </font>
      <numFmt numFmtId="164"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name val="Arial"/>
        <scheme val="none"/>
      </font>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auto="1"/>
        </patternFill>
      </fill>
    </dxf>
    <dxf>
      <font>
        <b val="0"/>
        <i val="0"/>
        <strike val="0"/>
        <condense val="0"/>
        <extend val="0"/>
        <outline val="0"/>
        <shadow val="0"/>
        <u val="none"/>
        <vertAlign val="baseline"/>
        <sz val="11"/>
        <color indexed="8"/>
        <name val="Arial"/>
        <scheme val="none"/>
      </font>
      <fill>
        <patternFill patternType="none">
          <fgColor indexed="64"/>
          <bgColor auto="1"/>
        </patternFill>
      </fill>
      <alignment horizontal="center" vertical="bottom" textRotation="0" wrapText="0" relativeIndent="0" justifyLastLine="0" shrinkToFit="0" readingOrder="0"/>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center" textRotation="0" wrapText="1" relativeIndent="0" justifyLastLine="0" shrinkToFit="0" readingOrder="0"/>
    </dxf>
    <dxf>
      <font>
        <b/>
        <i val="0"/>
        <strike val="0"/>
        <condense val="0"/>
        <extend val="0"/>
        <outline val="0"/>
        <shadow val="0"/>
        <u val="none"/>
        <vertAlign val="baseline"/>
        <sz val="11"/>
        <color indexed="8"/>
        <name val="Arial"/>
        <scheme val="none"/>
      </font>
      <numFmt numFmtId="1" formatCode="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bottom" textRotation="0" wrapText="0" indent="0" justifyLastLine="0" shrinkToFit="0" readingOrder="0"/>
    </dxf>
    <dxf>
      <font>
        <b/>
        <strike val="0"/>
        <outline val="0"/>
        <shadow val="0"/>
        <u val="none"/>
        <vertAlign val="baseline"/>
        <sz val="11"/>
        <name val="Arial"/>
        <scheme val="none"/>
      </font>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auto="1"/>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auto="1"/>
        </patternFill>
      </fill>
    </dxf>
    <dxf>
      <font>
        <b val="0"/>
        <i val="0"/>
        <strike val="0"/>
        <condense val="0"/>
        <extend val="0"/>
        <outline val="0"/>
        <shadow val="0"/>
        <u val="none"/>
        <vertAlign val="baseline"/>
        <sz val="11"/>
        <color indexed="8"/>
        <name val="Arial"/>
        <scheme val="none"/>
      </font>
      <fill>
        <patternFill patternType="none">
          <fgColor indexed="64"/>
          <bgColor auto="1"/>
        </patternFill>
      </fill>
      <alignment horizontal="center" vertical="bottom" textRotation="0" wrapText="0" relativeIndent="0" justifyLastLine="0" shrinkToFit="0" readingOrder="0"/>
    </dxf>
    <dxf>
      <font>
        <b/>
        <i val="0"/>
        <strike val="0"/>
        <condense val="0"/>
        <extend val="0"/>
        <outline val="0"/>
        <shadow val="0"/>
        <u val="none"/>
        <vertAlign val="baseline"/>
        <sz val="11"/>
        <color indexed="8"/>
        <name val="Arial"/>
        <scheme val="none"/>
      </font>
      <fill>
        <patternFill patternType="none">
          <fgColor indexed="64"/>
          <bgColor auto="1"/>
        </patternFill>
      </fill>
      <alignment horizontal="center" vertical="center" textRotation="0" wrapText="1" relativeIndent="0" justifyLastLine="0" shrinkToFit="0" readingOrder="0"/>
    </dxf>
    <dxf>
      <font>
        <b/>
        <i val="0"/>
        <strike val="0"/>
        <condense val="0"/>
        <extend val="0"/>
        <outline val="0"/>
        <shadow val="0"/>
        <u val="none"/>
        <vertAlign val="baseline"/>
        <sz val="11"/>
        <color indexed="8"/>
        <name val="Arial"/>
        <scheme val="none"/>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name val="Arial"/>
        <scheme val="none"/>
      </font>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auto="1"/>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auto="1"/>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auto="1"/>
        </patternFill>
      </fill>
    </dxf>
    <dxf>
      <font>
        <b val="0"/>
        <i val="0"/>
        <strike val="0"/>
        <condense val="0"/>
        <extend val="0"/>
        <outline val="0"/>
        <shadow val="0"/>
        <u val="none"/>
        <vertAlign val="baseline"/>
        <sz val="11"/>
        <color indexed="8"/>
        <name val="Arial"/>
        <scheme val="none"/>
      </font>
      <fill>
        <patternFill patternType="none">
          <fgColor indexed="64"/>
          <bgColor auto="1"/>
        </patternFill>
      </fill>
      <alignment horizontal="center" vertical="bottom" textRotation="0" wrapText="0" relativeIndent="0" justifyLastLine="0" shrinkToFit="0" readingOrder="0"/>
    </dxf>
    <dxf>
      <font>
        <b/>
        <i val="0"/>
        <strike val="0"/>
        <condense val="0"/>
        <extend val="0"/>
        <outline val="0"/>
        <shadow val="0"/>
        <u val="none"/>
        <vertAlign val="baseline"/>
        <sz val="11"/>
        <color indexed="8"/>
        <name val="Arial"/>
        <scheme val="none"/>
      </font>
      <fill>
        <patternFill patternType="none">
          <fgColor indexed="64"/>
          <bgColor auto="1"/>
        </patternFill>
      </fill>
      <alignment horizontal="center" vertical="center" textRotation="0" wrapText="1" relativeIndent="0" justifyLastLine="0" shrinkToFit="0" readingOrder="0"/>
    </dxf>
    <dxf>
      <font>
        <b val="0"/>
        <i val="0"/>
        <strike val="0"/>
        <condense val="0"/>
        <extend val="0"/>
        <outline val="0"/>
        <shadow val="0"/>
        <u val="none"/>
        <vertAlign val="baseline"/>
        <sz val="12"/>
        <color indexed="8"/>
        <name val="Arial"/>
        <scheme val="none"/>
      </font>
      <numFmt numFmtId="164"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indexed="8"/>
        <name val="Arial"/>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indexed="8"/>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indexed="8"/>
        <name val="Arial"/>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indexed="65"/>
        </patternFill>
      </fill>
    </dxf>
    <dxf>
      <font>
        <b val="0"/>
        <i val="0"/>
        <strike val="0"/>
        <condense val="0"/>
        <extend val="0"/>
        <outline val="0"/>
        <shadow val="0"/>
        <u val="none"/>
        <vertAlign val="baseline"/>
        <sz val="12"/>
        <color indexed="8"/>
        <name val="Arial"/>
        <scheme val="none"/>
      </font>
      <fill>
        <patternFill patternType="none">
          <fgColor indexed="64"/>
          <bgColor indexed="65"/>
        </patternFill>
      </fill>
      <alignment horizontal="center" vertical="bottom" textRotation="0" wrapText="0" relativeIndent="0" justifyLastLine="0" shrinkToFit="0" readingOrder="0"/>
    </dxf>
    <dxf>
      <border>
        <bottom style="thin">
          <color indexed="64"/>
        </bottom>
      </border>
    </dxf>
    <dxf>
      <font>
        <b/>
        <i val="0"/>
        <strike val="0"/>
        <condense val="0"/>
        <extend val="0"/>
        <outline val="0"/>
        <shadow val="0"/>
        <u val="none"/>
        <vertAlign val="baseline"/>
        <sz val="12"/>
        <color indexed="8"/>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indexed="8"/>
        <name val="Arial"/>
        <scheme val="none"/>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indexed="8"/>
        <name val="Arial"/>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indexed="8"/>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indexed="8"/>
        <name val="Arial"/>
        <scheme val="none"/>
      </font>
      <numFmt numFmtId="165" formatCode="#,##0.0"/>
      <fill>
        <patternFill patternType="none">
          <fgColor indexed="64"/>
          <bgColor auto="1"/>
        </patternFill>
      </fill>
      <alignment horizontal="center" vertical="center" textRotation="0" wrapText="0" relativeIndent="0" justifyLastLine="0" shrinkToFit="0" readingOrder="0"/>
    </dxf>
    <dxf>
      <font>
        <b val="0"/>
        <i val="0"/>
        <strike val="0"/>
        <condense val="0"/>
        <extend val="0"/>
        <outline val="0"/>
        <shadow val="0"/>
        <u val="none"/>
        <vertAlign val="baseline"/>
        <sz val="12"/>
        <color indexed="8"/>
        <name val="Arial"/>
        <scheme val="none"/>
      </font>
      <numFmt numFmtId="3" formatCode="#,##0"/>
      <fill>
        <patternFill patternType="none">
          <fgColor indexed="64"/>
          <bgColor auto="1"/>
        </patternFill>
      </fill>
      <alignment horizontal="center" vertical="center" textRotation="0" wrapText="0" relativeIndent="0" justifyLastLine="0" shrinkToFit="0" readingOrder="0"/>
    </dxf>
    <dxf>
      <font>
        <b val="0"/>
        <i val="0"/>
        <strike val="0"/>
        <condense val="0"/>
        <extend val="0"/>
        <outline val="0"/>
        <shadow val="0"/>
        <u val="none"/>
        <vertAlign val="baseline"/>
        <sz val="12"/>
        <color indexed="8"/>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indexed="8"/>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indexed="8"/>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indexed="8"/>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indexed="8"/>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indexed="8"/>
        <name val="Arial"/>
        <scheme val="none"/>
      </font>
      <fill>
        <patternFill patternType="none">
          <fgColor indexed="64"/>
          <bgColor auto="1"/>
        </patternFill>
      </fill>
      <alignment horizontal="general" vertical="center" textRotation="0" wrapText="0" relativeIndent="0" justifyLastLine="0" shrinkToFit="0" readingOrder="0"/>
    </dxf>
    <dxf>
      <font>
        <b val="0"/>
        <i val="0"/>
        <strike val="0"/>
        <condense val="0"/>
        <extend val="0"/>
        <outline val="0"/>
        <shadow val="0"/>
        <u val="none"/>
        <vertAlign val="baseline"/>
        <sz val="12"/>
        <color indexed="8"/>
        <name val="Arial"/>
        <scheme val="none"/>
      </font>
      <fill>
        <patternFill patternType="none">
          <fgColor indexed="64"/>
          <bgColor auto="1"/>
        </patternFill>
      </fill>
      <alignment horizontal="center" vertical="center" textRotation="0" wrapText="0" relativeIndent="0" justifyLastLine="0" shrinkToFit="0" readingOrder="0"/>
    </dxf>
    <dxf>
      <font>
        <b/>
        <i val="0"/>
        <strike val="0"/>
        <condense val="0"/>
        <extend val="0"/>
        <outline val="0"/>
        <shadow val="0"/>
        <u val="none"/>
        <vertAlign val="baseline"/>
        <sz val="12"/>
        <color indexed="8"/>
        <name val="Arial"/>
        <scheme val="none"/>
      </font>
      <fill>
        <patternFill patternType="none">
          <fgColor indexed="64"/>
          <bgColor auto="1"/>
        </patternFill>
      </fill>
      <alignment horizontal="center" vertical="center" textRotation="0" wrapText="1" relativeIndent="0" justifyLastLine="0" shrinkToFit="0" readingOrder="0"/>
    </dxf>
    <dxf>
      <font>
        <b/>
        <i val="0"/>
        <strike val="0"/>
        <condense val="0"/>
        <extend val="0"/>
        <outline val="0"/>
        <shadow val="0"/>
        <u val="none"/>
        <vertAlign val="baseline"/>
        <sz val="11"/>
        <color indexed="8"/>
        <name val="Arial"/>
        <scheme val="none"/>
      </font>
      <numFmt numFmtId="164"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color indexed="8"/>
        <name val="Arial"/>
        <scheme val="none"/>
      </font>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auto="1"/>
        </patternFill>
      </fill>
      <alignment horizontal="center" vertical="center" textRotation="0" wrapText="0" relative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auto="1"/>
        </patternFill>
      </fill>
      <alignment horizontal="center" vertical="center" textRotation="0" wrapText="0" relative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auto="1"/>
        </patternFill>
      </fill>
      <alignment horizontal="general" vertical="center" textRotation="0" wrapText="0" relative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auto="1"/>
        </patternFill>
      </fill>
      <alignment horizontal="center" vertical="center" textRotation="0" wrapText="0" relativeIndent="0" justifyLastLine="0" shrinkToFit="0" readingOrder="0"/>
    </dxf>
    <dxf>
      <font>
        <b/>
        <i val="0"/>
        <strike val="0"/>
        <condense val="0"/>
        <extend val="0"/>
        <outline val="0"/>
        <shadow val="0"/>
        <u val="none"/>
        <vertAlign val="baseline"/>
        <sz val="11"/>
        <color indexed="8"/>
        <name val="Arial"/>
        <scheme val="none"/>
      </font>
      <fill>
        <patternFill patternType="none">
          <fgColor indexed="64"/>
          <bgColor auto="1"/>
        </patternFill>
      </fill>
      <alignment horizontal="center" vertical="center" textRotation="0" wrapText="1" relativeIndent="0" justifyLastLine="0" shrinkToFit="0" readingOrder="0"/>
    </dxf>
    <dxf>
      <font>
        <b val="0"/>
        <i val="0"/>
        <strike val="0"/>
        <condense val="0"/>
        <extend val="0"/>
        <outline val="0"/>
        <shadow val="0"/>
        <u val="none"/>
        <vertAlign val="baseline"/>
        <sz val="11"/>
        <color indexed="8"/>
        <name val="Arial"/>
        <scheme val="none"/>
      </font>
      <numFmt numFmtId="164"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color indexed="8"/>
        <name val="Arial"/>
        <scheme val="none"/>
      </font>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164" formatCode="0.0"/>
      <fill>
        <patternFill patternType="none">
          <fgColor indexed="64"/>
          <bgColor auto="1"/>
        </patternFill>
      </fill>
      <alignment horizontal="center" vertical="center" textRotation="0" wrapText="0" relative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auto="1"/>
        </patternFill>
      </fill>
      <alignment horizontal="center" vertical="center" textRotation="0" wrapText="0" relative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auto="1"/>
        </patternFill>
      </fill>
      <alignment horizontal="general" vertical="center" textRotation="0" wrapText="0" relative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auto="1"/>
        </patternFill>
      </fill>
      <alignment horizontal="center" vertical="center" textRotation="0" wrapText="0" relativeIndent="0" justifyLastLine="0" shrinkToFit="0" readingOrder="0"/>
    </dxf>
    <dxf>
      <font>
        <b/>
        <i val="0"/>
        <strike val="0"/>
        <condense val="0"/>
        <extend val="0"/>
        <outline val="0"/>
        <shadow val="0"/>
        <u val="none"/>
        <vertAlign val="baseline"/>
        <sz val="11"/>
        <color indexed="8"/>
        <name val="Arial"/>
        <scheme val="none"/>
      </font>
      <fill>
        <patternFill patternType="none">
          <fgColor indexed="64"/>
          <bgColor auto="1"/>
        </patternFill>
      </fill>
      <alignment horizontal="center" vertical="center" textRotation="0" wrapText="1" relativeIndent="0" justifyLastLine="0" shrinkToFit="0" readingOrder="0"/>
    </dxf>
    <dxf>
      <font>
        <b/>
        <i val="0"/>
        <strike val="0"/>
        <condense val="0"/>
        <extend val="0"/>
        <outline val="0"/>
        <shadow val="0"/>
        <u val="none"/>
        <vertAlign val="baseline"/>
        <sz val="11"/>
        <color indexed="8"/>
        <name val="Arial"/>
        <scheme val="none"/>
      </font>
      <numFmt numFmtId="2"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color indexed="8"/>
        <name val="Arial"/>
        <scheme val="none"/>
      </font>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auto="1"/>
        </patternFill>
      </fill>
      <alignment horizontal="center" vertical="center" textRotation="0" wrapText="0" relative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auto="1"/>
        </patternFill>
      </fill>
      <alignment horizontal="center" vertical="center" textRotation="0" wrapText="0" relative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auto="1"/>
        </patternFill>
      </fill>
      <alignment horizontal="general" vertical="center" textRotation="0" wrapText="0" relative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auto="1"/>
        </patternFill>
      </fill>
      <alignment horizontal="center" vertical="center" textRotation="0" wrapText="0" relativeIndent="0" justifyLastLine="0" shrinkToFit="0" readingOrder="0"/>
    </dxf>
    <dxf>
      <font>
        <b/>
        <i val="0"/>
        <strike val="0"/>
        <condense val="0"/>
        <extend val="0"/>
        <outline val="0"/>
        <shadow val="0"/>
        <u val="none"/>
        <vertAlign val="baseline"/>
        <sz val="11"/>
        <color indexed="8"/>
        <name val="Arial"/>
        <scheme val="none"/>
      </font>
      <fill>
        <patternFill patternType="none">
          <fgColor indexed="64"/>
          <bgColor auto="1"/>
        </patternFill>
      </fill>
      <alignment horizontal="center" vertical="center" textRotation="0" wrapText="1" relativeIndent="0" justifyLastLine="0" shrinkToFit="0" readingOrder="0"/>
    </dxf>
    <dxf>
      <font>
        <b/>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1"/>
        <color indexed="8"/>
        <name val="Arial"/>
        <scheme val="none"/>
      </font>
      <alignment horizontal="center" vertical="center" textRotation="0" indent="0" justifyLastLine="0" shrinkToFit="0" readingOrder="0"/>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indexed="8"/>
        <name val="Arial"/>
        <scheme val="none"/>
      </font>
      <fill>
        <patternFill patternType="none">
          <fgColor indexed="64"/>
          <bgColor indexed="65"/>
        </patternFill>
      </fill>
      <alignment horizontal="center" vertical="center" textRotation="0" wrapText="0" relativeIndent="0" justifyLastLine="0" shrinkToFit="0" readingOrder="0"/>
      <border diagonalUp="0" diagonalDown="0">
        <left/>
        <right/>
        <top/>
        <bottom/>
      </border>
    </dxf>
    <dxf>
      <font>
        <b val="0"/>
        <i val="0"/>
        <strike val="0"/>
        <condense val="0"/>
        <extend val="0"/>
        <outline val="0"/>
        <shadow val="0"/>
        <u val="none"/>
        <vertAlign val="baseline"/>
        <sz val="12"/>
        <color indexed="8"/>
        <name val="Arial"/>
        <scheme val="none"/>
      </font>
      <numFmt numFmtId="3" formatCode="#,##0"/>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2"/>
        <color indexed="8"/>
        <name val="Arial"/>
        <scheme val="none"/>
      </font>
      <fill>
        <patternFill patternType="none">
          <fgColor indexed="64"/>
          <bgColor indexed="65"/>
        </patternFill>
      </fill>
      <alignment horizontal="center" vertical="center" textRotation="0" wrapText="0" relativeIndent="0" justifyLastLine="0" shrinkToFit="0" readingOrder="0"/>
      <border diagonalUp="0" diagonalDown="0">
        <left/>
        <right/>
        <top/>
        <bottom/>
      </border>
    </dxf>
    <dxf>
      <font>
        <b val="0"/>
        <i val="0"/>
        <strike val="0"/>
        <condense val="0"/>
        <extend val="0"/>
        <outline val="0"/>
        <shadow val="0"/>
        <u val="none"/>
        <vertAlign val="baseline"/>
        <sz val="12"/>
        <color indexed="8"/>
        <name val="Arial"/>
        <scheme val="none"/>
      </font>
      <numFmt numFmtId="3" formatCode="#,##0"/>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2"/>
        <color indexed="8"/>
        <name val="Arial"/>
        <scheme val="none"/>
      </font>
      <fill>
        <patternFill patternType="none">
          <fgColor indexed="64"/>
          <bgColor indexed="65"/>
        </patternFill>
      </fill>
      <alignment horizontal="center" vertical="center" textRotation="0" wrapText="0" relativeIndent="0" justifyLastLine="0" shrinkToFit="0" readingOrder="0"/>
      <border diagonalUp="0" diagonalDown="0">
        <left/>
        <right/>
        <top/>
        <bottom/>
      </border>
    </dxf>
    <dxf>
      <font>
        <b val="0"/>
        <i val="0"/>
        <strike val="0"/>
        <condense val="0"/>
        <extend val="0"/>
        <outline val="0"/>
        <shadow val="0"/>
        <u val="none"/>
        <vertAlign val="baseline"/>
        <sz val="12"/>
        <color indexed="8"/>
        <name val="Arial"/>
        <scheme val="none"/>
      </font>
      <numFmt numFmtId="3" formatCode="#,##0"/>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7"/>
        <color indexed="8"/>
        <name val="Arial"/>
        <scheme val="none"/>
      </font>
      <numFmt numFmtId="14" formatCode="0.00%"/>
      <fill>
        <patternFill patternType="none">
          <fgColor indexed="64"/>
          <bgColor indexed="65"/>
        </patternFill>
      </fill>
      <alignment horizontal="center"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14" formatCode="0.00%"/>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7"/>
        <color indexed="8"/>
        <name val="Arial"/>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7"/>
        <color indexed="8"/>
        <name val="Arial"/>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7"/>
        <color indexed="8"/>
        <name val="Arial"/>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7"/>
        <color indexed="8"/>
        <name val="Arial"/>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7"/>
        <color indexed="8"/>
        <name val="Arial"/>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7"/>
        <color indexed="8"/>
        <name val="Arial"/>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7"/>
        <color indexed="8"/>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general" vertical="center" textRotation="0" wrapText="0" relativeIndent="0" justifyLastLine="0" shrinkToFit="0" readingOrder="0"/>
    </dxf>
    <dxf>
      <font>
        <strike val="0"/>
        <outline val="0"/>
        <shadow val="0"/>
        <u val="none"/>
        <vertAlign val="baseline"/>
        <sz val="12"/>
        <name val="Arial"/>
        <scheme val="none"/>
      </font>
    </dxf>
    <dxf>
      <font>
        <b val="0"/>
        <i val="0"/>
        <strike val="0"/>
        <condense val="0"/>
        <extend val="0"/>
        <outline val="0"/>
        <shadow val="0"/>
        <u val="none"/>
        <vertAlign val="baseline"/>
        <sz val="12"/>
        <color indexed="8"/>
        <name val="Arial"/>
        <scheme val="none"/>
      </font>
      <fill>
        <patternFill patternType="none">
          <fgColor indexed="64"/>
          <bgColor indexed="65"/>
        </patternFill>
      </fill>
      <alignment horizontal="center" vertical="center" textRotation="0" wrapText="0" relativeIndent="0" justifyLastLine="0" shrinkToFit="0" readingOrder="0"/>
    </dxf>
    <dxf>
      <font>
        <b/>
        <i val="0"/>
        <strike val="0"/>
        <condense val="0"/>
        <extend val="0"/>
        <outline val="0"/>
        <shadow val="0"/>
        <u val="none"/>
        <vertAlign val="baseline"/>
        <sz val="12"/>
        <color indexed="8"/>
        <name val="Arial"/>
        <scheme val="none"/>
      </font>
      <fill>
        <patternFill patternType="none">
          <fgColor indexed="64"/>
          <bgColor indexed="65"/>
        </patternFill>
      </fill>
      <alignment horizontal="center" vertical="center" textRotation="0" wrapText="1" relativeIndent="0" justifyLastLine="0" shrinkToFit="0" readingOrder="0"/>
    </dxf>
    <dxf>
      <font>
        <strike val="0"/>
        <outline val="0"/>
        <shadow val="0"/>
        <u val="none"/>
        <vertAlign val="baseline"/>
        <sz val="12"/>
      </font>
      <fill>
        <patternFill patternType="none">
          <fgColor indexed="64"/>
          <bgColor auto="1"/>
        </patternFill>
      </fill>
    </dxf>
    <dxf>
      <font>
        <strike val="0"/>
        <outline val="0"/>
        <shadow val="0"/>
        <u val="none"/>
        <vertAlign val="baseline"/>
        <sz val="12"/>
      </font>
      <fill>
        <patternFill patternType="none">
          <fgColor indexed="64"/>
          <bgColor auto="1"/>
        </patternFill>
      </fill>
    </dxf>
    <dxf>
      <font>
        <strike val="0"/>
        <outline val="0"/>
        <shadow val="0"/>
        <u val="none"/>
        <vertAlign val="baseline"/>
        <sz val="12"/>
      </font>
      <fill>
        <patternFill patternType="none">
          <fgColor indexed="64"/>
          <bgColor auto="1"/>
        </patternFill>
      </fill>
    </dxf>
    <dxf>
      <font>
        <strike val="0"/>
        <outline val="0"/>
        <shadow val="0"/>
        <u val="none"/>
        <vertAlign val="baseline"/>
        <sz val="12"/>
      </font>
      <fill>
        <patternFill patternType="none">
          <fgColor indexed="64"/>
          <bgColor auto="1"/>
        </patternFill>
      </fill>
    </dxf>
    <dxf>
      <font>
        <b val="0"/>
        <i val="0"/>
        <strike val="0"/>
        <condense val="0"/>
        <extend val="0"/>
        <outline val="0"/>
        <shadow val="0"/>
        <u val="none"/>
        <vertAlign val="baseline"/>
        <sz val="7"/>
        <color indexed="8"/>
        <name val="Calibri"/>
        <scheme val="none"/>
      </font>
      <numFmt numFmtId="4" formatCode="#,##0.0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7"/>
        <color indexed="8"/>
        <name val="Calibri"/>
        <scheme val="none"/>
      </font>
      <numFmt numFmtId="165" formatCode="#,##0.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7"/>
        <color indexed="8"/>
        <name val="Calibri"/>
        <scheme val="none"/>
      </font>
      <numFmt numFmtId="165" formatCode="#,##0.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7"/>
        <color indexed="8"/>
        <name val="Calibri"/>
        <scheme val="none"/>
      </font>
      <numFmt numFmtId="165" formatCode="#,##0.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7"/>
        <color indexed="8"/>
        <name val="Calibri"/>
        <scheme val="none"/>
      </font>
      <numFmt numFmtId="165" formatCode="#,##0.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7"/>
        <color indexed="8"/>
        <name val="Calibri"/>
        <scheme val="none"/>
      </font>
      <numFmt numFmtId="165" formatCode="#,##0.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7"/>
        <color indexed="8"/>
        <name val="Calibri"/>
        <scheme val="none"/>
      </font>
      <numFmt numFmtId="165" formatCode="#,##0.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7"/>
        <color indexed="8"/>
        <name val="Calibri"/>
        <scheme val="none"/>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vertical="center" textRotation="0" indent="0" justifyLastLine="0" shrinkToFit="0" readingOrder="0"/>
    </dxf>
    <dxf>
      <font>
        <strike val="0"/>
        <outline val="0"/>
        <shadow val="0"/>
        <u val="none"/>
        <vertAlign val="baseline"/>
        <sz val="11"/>
        <color indexed="8"/>
        <name val="Arial"/>
        <scheme val="none"/>
      </font>
      <alignment vertical="center" textRotation="0" indent="0" justifyLastLine="0" shrinkToFit="0" readingOrder="0"/>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indexed="8"/>
        <name val="Arial"/>
        <scheme val="none"/>
      </font>
      <fill>
        <patternFill patternType="solid">
          <fgColor indexed="62"/>
          <bgColor indexed="62"/>
        </patternFill>
      </fill>
      <alignment horizontal="center" vertical="center" textRotation="0" wrapText="1" indent="0" justifyLastLine="0" shrinkToFit="0" readingOrder="0"/>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0290675334863"/>
          <c:y val="0.14778782436768195"/>
          <c:w val="0.84566826467939693"/>
          <c:h val="0.73050046710262917"/>
        </c:manualLayout>
      </c:layout>
      <c:lineChart>
        <c:grouping val="standard"/>
        <c:varyColors val="0"/>
        <c:ser>
          <c:idx val="1"/>
          <c:order val="0"/>
          <c:tx>
            <c:strRef>
              <c:f>ABS!$A$7</c:f>
              <c:strCache>
                <c:ptCount val="1"/>
                <c:pt idx="0">
                  <c:v>ABSORCIÓN DE EGRESADOS DE SECUNDARIA</c:v>
                </c:pt>
              </c:strCache>
            </c:strRef>
          </c:tx>
          <c:dPt>
            <c:idx val="0"/>
            <c:bubble3D val="0"/>
          </c:dPt>
          <c:dPt>
            <c:idx val="1"/>
            <c:bubble3D val="0"/>
          </c:dPt>
          <c:dPt>
            <c:idx val="2"/>
            <c:bubble3D val="0"/>
          </c:dPt>
          <c:dPt>
            <c:idx val="3"/>
            <c:bubble3D val="0"/>
          </c:dPt>
          <c:dPt>
            <c:idx val="4"/>
            <c:bubble3D val="0"/>
          </c:dPt>
          <c:cat>
            <c:strRef>
              <c:f>ABS!$A$10:$A$15</c:f>
              <c:strCache>
                <c:ptCount val="6"/>
                <c:pt idx="0">
                  <c:v>2011-2012</c:v>
                </c:pt>
                <c:pt idx="1">
                  <c:v>2012-2013</c:v>
                </c:pt>
                <c:pt idx="2">
                  <c:v>2013-2014</c:v>
                </c:pt>
                <c:pt idx="3">
                  <c:v>2014-2015</c:v>
                </c:pt>
                <c:pt idx="4">
                  <c:v>2015-2016</c:v>
                </c:pt>
                <c:pt idx="5">
                  <c:v>2016-2017</c:v>
                </c:pt>
              </c:strCache>
            </c:strRef>
          </c:cat>
          <c:val>
            <c:numRef>
              <c:f>ABS!$B$10:$B$15</c:f>
              <c:numCache>
                <c:formatCode>0.0</c:formatCode>
                <c:ptCount val="6"/>
                <c:pt idx="0">
                  <c:v>7.1191992123771257</c:v>
                </c:pt>
                <c:pt idx="1">
                  <c:v>7</c:v>
                </c:pt>
                <c:pt idx="2">
                  <c:v>6.7917765054328934</c:v>
                </c:pt>
                <c:pt idx="3">
                  <c:v>6.5755004782569069</c:v>
                </c:pt>
                <c:pt idx="4">
                  <c:v>6.4057953167104937</c:v>
                </c:pt>
                <c:pt idx="5">
                  <c:v>6.1</c:v>
                </c:pt>
              </c:numCache>
            </c:numRef>
          </c:val>
          <c:smooth val="1"/>
        </c:ser>
        <c:dLbls>
          <c:showLegendKey val="0"/>
          <c:showVal val="0"/>
          <c:showCatName val="0"/>
          <c:showSerName val="0"/>
          <c:showPercent val="0"/>
          <c:showBubbleSize val="0"/>
        </c:dLbls>
        <c:marker val="1"/>
        <c:smooth val="0"/>
        <c:axId val="316163776"/>
        <c:axId val="316173568"/>
      </c:lineChart>
      <c:catAx>
        <c:axId val="316163776"/>
        <c:scaling>
          <c:orientation val="minMax"/>
        </c:scaling>
        <c:delete val="0"/>
        <c:axPos val="b"/>
        <c:numFmt formatCode="General" sourceLinked="1"/>
        <c:majorTickMark val="in"/>
        <c:minorTickMark val="none"/>
        <c:tickLblPos val="nextTo"/>
        <c:spPr>
          <a:ln/>
        </c:spPr>
        <c:txPr>
          <a:bodyPr rot="0" vert="horz"/>
          <a:lstStyle/>
          <a:p>
            <a:pPr>
              <a:defRPr lang="es-MX" sz="7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16173568"/>
        <c:crosses val="autoZero"/>
        <c:auto val="1"/>
        <c:lblAlgn val="ctr"/>
        <c:lblOffset val="100"/>
        <c:noMultiLvlLbl val="0"/>
      </c:catAx>
      <c:valAx>
        <c:axId val="316173568"/>
        <c:scaling>
          <c:orientation val="minMax"/>
        </c:scaling>
        <c:delete val="0"/>
        <c:axPos val="l"/>
        <c:numFmt formatCode="0.0" sourceLinked="1"/>
        <c:majorTickMark val="out"/>
        <c:minorTickMark val="none"/>
        <c:tickLblPos val="nextTo"/>
        <c:txPr>
          <a:bodyPr rot="0" vert="horz"/>
          <a:lstStyle/>
          <a:p>
            <a:pPr>
              <a:defRPr lang="es-MX" sz="105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16163776"/>
        <c:crosses val="autoZero"/>
        <c:crossBetween val="between"/>
      </c:valAx>
      <c:spPr>
        <a:noFill/>
        <a:ln w="25400">
          <a:noFill/>
        </a:ln>
      </c:spPr>
    </c:plotArea>
    <c:plotVisOnly val="1"/>
    <c:dispBlanksAs val="gap"/>
    <c:showDLblsOverMax val="0"/>
  </c:chart>
  <c:spPr>
    <a:noFill/>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0834118329161E-2"/>
          <c:y val="4.7997745367434654E-2"/>
          <c:w val="0.8993078475873616"/>
          <c:h val="0.75233193580362212"/>
        </c:manualLayout>
      </c:layout>
      <c:barChart>
        <c:barDir val="col"/>
        <c:grouping val="clustered"/>
        <c:varyColors val="0"/>
        <c:ser>
          <c:idx val="1"/>
          <c:order val="0"/>
          <c:tx>
            <c:strRef>
              <c:f>'ADM-PC'!$B$9</c:f>
              <c:strCache>
                <c:ptCount val="1"/>
                <c:pt idx="0">
                  <c:v>Valor</c:v>
                </c:pt>
              </c:strCache>
            </c:strRef>
          </c:tx>
          <c:invertIfNegative val="0"/>
          <c:dPt>
            <c:idx val="0"/>
            <c:invertIfNegative val="0"/>
            <c:bubble3D val="0"/>
            <c:spPr>
              <a:solidFill>
                <a:srgbClr val="4F81BD"/>
              </a:solidFill>
            </c:spPr>
          </c:dPt>
          <c:dPt>
            <c:idx val="1"/>
            <c:invertIfNegative val="0"/>
            <c:bubble3D val="0"/>
            <c:spPr>
              <a:solidFill>
                <a:schemeClr val="accent5">
                  <a:lumMod val="60000"/>
                  <a:lumOff val="4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accent6">
                  <a:lumMod val="60000"/>
                  <a:lumOff val="40000"/>
                </a:schemeClr>
              </a:solidFill>
            </c:spPr>
          </c:dPt>
          <c:dPt>
            <c:idx val="4"/>
            <c:invertIfNegative val="0"/>
            <c:bubble3D val="0"/>
            <c:spPr>
              <a:solidFill>
                <a:schemeClr val="accent3">
                  <a:lumMod val="60000"/>
                  <a:lumOff val="40000"/>
                </a:schemeClr>
              </a:solidFill>
            </c:spPr>
          </c:dPt>
          <c:cat>
            <c:numRef>
              <c:f>'ADM-PC'!$A$10:$A$15</c:f>
              <c:numCache>
                <c:formatCode>General</c:formatCode>
                <c:ptCount val="6"/>
                <c:pt idx="0">
                  <c:v>2011</c:v>
                </c:pt>
                <c:pt idx="1">
                  <c:v>2012</c:v>
                </c:pt>
                <c:pt idx="2">
                  <c:v>2013</c:v>
                </c:pt>
                <c:pt idx="3">
                  <c:v>2014</c:v>
                </c:pt>
                <c:pt idx="4">
                  <c:v>2015</c:v>
                </c:pt>
                <c:pt idx="5">
                  <c:v>2016</c:v>
                </c:pt>
              </c:numCache>
            </c:numRef>
          </c:cat>
          <c:val>
            <c:numRef>
              <c:f>'ADM-PC'!$B$10:$B$15</c:f>
              <c:numCache>
                <c:formatCode>0.0</c:formatCode>
                <c:ptCount val="6"/>
                <c:pt idx="0">
                  <c:v>1.5</c:v>
                </c:pt>
                <c:pt idx="1">
                  <c:v>1.5</c:v>
                </c:pt>
                <c:pt idx="2">
                  <c:v>1.1191616766467065</c:v>
                </c:pt>
                <c:pt idx="3">
                  <c:v>1.244846389147493</c:v>
                </c:pt>
                <c:pt idx="4">
                  <c:v>1.244846389147493</c:v>
                </c:pt>
                <c:pt idx="5">
                  <c:v>1.2</c:v>
                </c:pt>
              </c:numCache>
            </c:numRef>
          </c:val>
        </c:ser>
        <c:dLbls>
          <c:showLegendKey val="0"/>
          <c:showVal val="0"/>
          <c:showCatName val="0"/>
          <c:showSerName val="0"/>
          <c:showPercent val="0"/>
          <c:showBubbleSize val="0"/>
        </c:dLbls>
        <c:gapWidth val="150"/>
        <c:axId val="398389472"/>
        <c:axId val="398391648"/>
      </c:barChart>
      <c:catAx>
        <c:axId val="398389472"/>
        <c:scaling>
          <c:orientation val="minMax"/>
        </c:scaling>
        <c:delete val="0"/>
        <c:axPos val="b"/>
        <c:numFmt formatCode="General" sourceLinked="1"/>
        <c:majorTickMark val="out"/>
        <c:minorTickMark val="none"/>
        <c:tickLblPos val="nextTo"/>
        <c:txPr>
          <a:bodyPr rot="0" vert="horz"/>
          <a:lstStyle/>
          <a:p>
            <a:pPr>
              <a:defRPr lang="es-MX" sz="105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98391648"/>
        <c:crosses val="autoZero"/>
        <c:auto val="1"/>
        <c:lblAlgn val="ctr"/>
        <c:lblOffset val="100"/>
        <c:noMultiLvlLbl val="0"/>
      </c:catAx>
      <c:valAx>
        <c:axId val="398391648"/>
        <c:scaling>
          <c:orientation val="minMax"/>
        </c:scaling>
        <c:delete val="0"/>
        <c:axPos val="l"/>
        <c:numFmt formatCode="0" sourceLinked="0"/>
        <c:majorTickMark val="out"/>
        <c:minorTickMark val="none"/>
        <c:tickLblPos val="nextTo"/>
        <c:txPr>
          <a:bodyPr rot="0" vert="horz"/>
          <a:lstStyle/>
          <a:p>
            <a:pPr>
              <a:defRPr lang="es-MX" sz="105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98389472"/>
        <c:crosses val="autoZero"/>
        <c:crossBetween val="between"/>
        <c:majorUnit val="1"/>
        <c:minorUnit val="0.5"/>
      </c:valAx>
      <c:spPr>
        <a:noFill/>
        <a:ln w="25400">
          <a:noFill/>
        </a:ln>
      </c:spPr>
    </c:plotArea>
    <c:plotVisOnly val="1"/>
    <c:dispBlanksAs val="gap"/>
    <c:showDLblsOverMax val="0"/>
  </c:chart>
  <c:spPr>
    <a:noFill/>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11" l="0.70000000000000062" r="0.70000000000000062" t="0.75000000000000511" header="0.30000000000000032" footer="0.30000000000000032"/>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01669151984238"/>
          <c:y val="7.7348274959737784E-2"/>
          <c:w val="0.78164694987193195"/>
          <c:h val="0.70718422820330895"/>
        </c:manualLayout>
      </c:layout>
      <c:barChart>
        <c:barDir val="col"/>
        <c:grouping val="clustered"/>
        <c:varyColors val="0"/>
        <c:ser>
          <c:idx val="1"/>
          <c:order val="0"/>
          <c:tx>
            <c:strRef>
              <c:f>CAP!$A$7</c:f>
              <c:strCache>
                <c:ptCount val="1"/>
                <c:pt idx="0">
                  <c:v>PERSONAS CAPACITADAS</c:v>
                </c:pt>
              </c:strCache>
            </c:strRef>
          </c:tx>
          <c:invertIfNegative val="0"/>
          <c:dPt>
            <c:idx val="0"/>
            <c:invertIfNegative val="0"/>
            <c:bubble3D val="0"/>
            <c:spPr>
              <a:solidFill>
                <a:srgbClr val="4F81BD"/>
              </a:solidFill>
            </c:spPr>
          </c:dPt>
          <c:dPt>
            <c:idx val="1"/>
            <c:invertIfNegative val="0"/>
            <c:bubble3D val="0"/>
            <c:spPr>
              <a:solidFill>
                <a:schemeClr val="accent5">
                  <a:lumMod val="60000"/>
                  <a:lumOff val="4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accent6">
                  <a:lumMod val="60000"/>
                  <a:lumOff val="40000"/>
                </a:schemeClr>
              </a:solidFill>
            </c:spPr>
          </c:dPt>
          <c:dPt>
            <c:idx val="4"/>
            <c:invertIfNegative val="0"/>
            <c:bubble3D val="0"/>
            <c:spPr>
              <a:solidFill>
                <a:schemeClr val="accent3">
                  <a:lumMod val="60000"/>
                  <a:lumOff val="40000"/>
                </a:schemeClr>
              </a:solidFill>
            </c:spPr>
          </c:dPt>
          <c:cat>
            <c:strRef>
              <c:f>CAP!$A$10:$A$15</c:f>
              <c:strCache>
                <c:ptCount val="6"/>
                <c:pt idx="0">
                  <c:v>2011-2012</c:v>
                </c:pt>
                <c:pt idx="1">
                  <c:v>2012-2013</c:v>
                </c:pt>
                <c:pt idx="2">
                  <c:v>2013-2014</c:v>
                </c:pt>
                <c:pt idx="3">
                  <c:v>2014-2015</c:v>
                </c:pt>
                <c:pt idx="4">
                  <c:v>2015-2016</c:v>
                </c:pt>
                <c:pt idx="5">
                  <c:v>2016-2017</c:v>
                </c:pt>
              </c:strCache>
            </c:strRef>
          </c:cat>
          <c:val>
            <c:numRef>
              <c:f>CAP!$B$10:$B$15</c:f>
              <c:numCache>
                <c:formatCode>#,##0</c:formatCode>
                <c:ptCount val="6"/>
                <c:pt idx="0">
                  <c:v>292866</c:v>
                </c:pt>
                <c:pt idx="1">
                  <c:v>414566</c:v>
                </c:pt>
                <c:pt idx="2">
                  <c:v>321889</c:v>
                </c:pt>
                <c:pt idx="3">
                  <c:v>226675</c:v>
                </c:pt>
                <c:pt idx="4">
                  <c:v>146615</c:v>
                </c:pt>
                <c:pt idx="5">
                  <c:v>139967</c:v>
                </c:pt>
              </c:numCache>
            </c:numRef>
          </c:val>
        </c:ser>
        <c:dLbls>
          <c:showLegendKey val="0"/>
          <c:showVal val="0"/>
          <c:showCatName val="0"/>
          <c:showSerName val="0"/>
          <c:showPercent val="0"/>
          <c:showBubbleSize val="0"/>
        </c:dLbls>
        <c:gapWidth val="150"/>
        <c:axId val="398393280"/>
        <c:axId val="398390016"/>
      </c:barChart>
      <c:catAx>
        <c:axId val="398393280"/>
        <c:scaling>
          <c:orientation val="minMax"/>
        </c:scaling>
        <c:delete val="0"/>
        <c:axPos val="b"/>
        <c:numFmt formatCode="General" sourceLinked="1"/>
        <c:majorTickMark val="out"/>
        <c:minorTickMark val="none"/>
        <c:tickLblPos val="nextTo"/>
        <c:txPr>
          <a:bodyPr rot="-1380000" vert="horz"/>
          <a:lstStyle/>
          <a:p>
            <a:pPr>
              <a:defRPr lang="es-MX" sz="105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98390016"/>
        <c:crosses val="autoZero"/>
        <c:auto val="1"/>
        <c:lblAlgn val="ctr"/>
        <c:lblOffset val="100"/>
        <c:noMultiLvlLbl val="0"/>
      </c:catAx>
      <c:valAx>
        <c:axId val="398390016"/>
        <c:scaling>
          <c:orientation val="minMax"/>
        </c:scaling>
        <c:delete val="0"/>
        <c:axPos val="l"/>
        <c:numFmt formatCode="#,##0" sourceLinked="1"/>
        <c:majorTickMark val="out"/>
        <c:minorTickMark val="none"/>
        <c:tickLblPos val="nextTo"/>
        <c:txPr>
          <a:bodyPr rot="0" vert="horz"/>
          <a:lstStyle/>
          <a:p>
            <a:pPr>
              <a:defRPr lang="es-MX" sz="11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98393280"/>
        <c:crosses val="autoZero"/>
        <c:crossBetween val="between"/>
        <c:dispUnits>
          <c:builtInUnit val="thousands"/>
          <c:dispUnitsLbl>
            <c:layout/>
          </c:dispUnitsLbl>
        </c:dispUnits>
      </c:valAx>
      <c:spPr>
        <a:noFill/>
        <a:ln w="25400">
          <a:noFill/>
        </a:ln>
      </c:spPr>
    </c:plotArea>
    <c:plotVisOnly val="1"/>
    <c:dispBlanksAs val="gap"/>
    <c:showDLblsOverMax val="0"/>
  </c:chart>
  <c:spPr>
    <a:noFill/>
    <a:ln w="12700">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22" l="0.70000000000000062" r="0.70000000000000062" t="0.75000000000000522" header="0.30000000000000032" footer="0.3000000000000003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688502630117295E-2"/>
          <c:y val="0.10335118312050894"/>
          <c:w val="0.87909641585258291"/>
          <c:h val="0.71332324819715953"/>
        </c:manualLayout>
      </c:layout>
      <c:barChart>
        <c:barDir val="col"/>
        <c:grouping val="clustered"/>
        <c:varyColors val="0"/>
        <c:ser>
          <c:idx val="1"/>
          <c:order val="0"/>
          <c:tx>
            <c:strRef>
              <c:f>'B-EXT'!$A$7:$H$7</c:f>
              <c:strCache>
                <c:ptCount val="1"/>
                <c:pt idx="0">
                  <c:v>COBERTURA DE BECAS EXTERNAS</c:v>
                </c:pt>
              </c:strCache>
            </c:strRef>
          </c:tx>
          <c:invertIfNegative val="0"/>
          <c:dPt>
            <c:idx val="0"/>
            <c:invertIfNegative val="0"/>
            <c:bubble3D val="0"/>
            <c:spPr>
              <a:solidFill>
                <a:srgbClr val="4F81BD"/>
              </a:solidFill>
            </c:spPr>
          </c:dPt>
          <c:dPt>
            <c:idx val="1"/>
            <c:invertIfNegative val="0"/>
            <c:bubble3D val="0"/>
            <c:spPr>
              <a:solidFill>
                <a:schemeClr val="accent5">
                  <a:lumMod val="60000"/>
                  <a:lumOff val="4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accent6">
                  <a:lumMod val="60000"/>
                  <a:lumOff val="40000"/>
                </a:schemeClr>
              </a:solidFill>
            </c:spPr>
          </c:dPt>
          <c:dPt>
            <c:idx val="4"/>
            <c:invertIfNegative val="0"/>
            <c:bubble3D val="0"/>
            <c:spPr>
              <a:solidFill>
                <a:schemeClr val="accent3">
                  <a:lumMod val="60000"/>
                  <a:lumOff val="40000"/>
                </a:schemeClr>
              </a:solidFill>
            </c:spPr>
          </c:dPt>
          <c:cat>
            <c:strRef>
              <c:f>'B-EXT'!$A$10:$A$15</c:f>
              <c:strCache>
                <c:ptCount val="6"/>
                <c:pt idx="0">
                  <c:v>2011-2012</c:v>
                </c:pt>
                <c:pt idx="1">
                  <c:v>2012-2013</c:v>
                </c:pt>
                <c:pt idx="2">
                  <c:v>2013-2014</c:v>
                </c:pt>
                <c:pt idx="3">
                  <c:v>2014-2015</c:v>
                </c:pt>
                <c:pt idx="4">
                  <c:v>2015-2016</c:v>
                </c:pt>
                <c:pt idx="5">
                  <c:v>2016-2017</c:v>
                </c:pt>
              </c:strCache>
            </c:strRef>
          </c:cat>
          <c:val>
            <c:numRef>
              <c:f>'B-EXT'!$B$10:$B$15</c:f>
              <c:numCache>
                <c:formatCode>0.0</c:formatCode>
                <c:ptCount val="6"/>
                <c:pt idx="0">
                  <c:v>5.6593074878171628</c:v>
                </c:pt>
                <c:pt idx="1">
                  <c:v>2</c:v>
                </c:pt>
                <c:pt idx="2">
                  <c:v>9.6996678353939831</c:v>
                </c:pt>
                <c:pt idx="3">
                  <c:v>6.319448817071029</c:v>
                </c:pt>
                <c:pt idx="4">
                  <c:v>3.451314677342209</c:v>
                </c:pt>
                <c:pt idx="5">
                  <c:v>3.4</c:v>
                </c:pt>
              </c:numCache>
            </c:numRef>
          </c:val>
        </c:ser>
        <c:dLbls>
          <c:showLegendKey val="0"/>
          <c:showVal val="0"/>
          <c:showCatName val="0"/>
          <c:showSerName val="0"/>
          <c:showPercent val="0"/>
          <c:showBubbleSize val="0"/>
        </c:dLbls>
        <c:gapWidth val="150"/>
        <c:axId val="398391104"/>
        <c:axId val="398395456"/>
      </c:barChart>
      <c:catAx>
        <c:axId val="398391104"/>
        <c:scaling>
          <c:orientation val="minMax"/>
        </c:scaling>
        <c:delete val="0"/>
        <c:axPos val="b"/>
        <c:numFmt formatCode="General" sourceLinked="1"/>
        <c:majorTickMark val="out"/>
        <c:minorTickMark val="none"/>
        <c:tickLblPos val="nextTo"/>
        <c:txPr>
          <a:bodyPr rot="0" vert="horz"/>
          <a:lstStyle/>
          <a:p>
            <a:pPr>
              <a:defRPr lang="es-MX" sz="9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98395456"/>
        <c:crosses val="autoZero"/>
        <c:auto val="1"/>
        <c:lblAlgn val="ctr"/>
        <c:lblOffset val="100"/>
        <c:noMultiLvlLbl val="0"/>
      </c:catAx>
      <c:valAx>
        <c:axId val="398395456"/>
        <c:scaling>
          <c:orientation val="minMax"/>
        </c:scaling>
        <c:delete val="0"/>
        <c:axPos val="l"/>
        <c:numFmt formatCode="0" sourceLinked="0"/>
        <c:majorTickMark val="out"/>
        <c:minorTickMark val="none"/>
        <c:tickLblPos val="nextTo"/>
        <c:txPr>
          <a:bodyPr rot="0" vert="horz"/>
          <a:lstStyle/>
          <a:p>
            <a:pPr>
              <a:defRPr lang="es-MX" sz="105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98391104"/>
        <c:crosses val="autoZero"/>
        <c:crossBetween val="between"/>
      </c:valAx>
      <c:spPr>
        <a:noFill/>
        <a:ln w="25400">
          <a:noFill/>
        </a:ln>
      </c:spPr>
    </c:plotArea>
    <c:plotVisOnly val="1"/>
    <c:dispBlanksAs val="gap"/>
    <c:showDLblsOverMax val="0"/>
  </c:chart>
  <c:spPr>
    <a:noFill/>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644" l="0.70000000000000062" r="0.70000000000000062" t="0.75000000000000644"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688502630117295E-2"/>
          <c:y val="0.10335118312050894"/>
          <c:w val="0.87909641585258291"/>
          <c:h val="0.71332324819715953"/>
        </c:manualLayout>
      </c:layout>
      <c:barChart>
        <c:barDir val="col"/>
        <c:grouping val="clustered"/>
        <c:varyColors val="0"/>
        <c:ser>
          <c:idx val="1"/>
          <c:order val="0"/>
          <c:tx>
            <c:v>ALUMNOS EN PROGRAMAS DE CALIDAD. Sistema Nacional de Bachillerato (SNB)</c:v>
          </c:tx>
          <c:invertIfNegative val="0"/>
          <c:dPt>
            <c:idx val="0"/>
            <c:invertIfNegative val="0"/>
            <c:bubble3D val="0"/>
            <c:spPr>
              <a:solidFill>
                <a:srgbClr val="4F81BD"/>
              </a:solidFill>
            </c:spPr>
          </c:dPt>
          <c:dPt>
            <c:idx val="1"/>
            <c:invertIfNegative val="0"/>
            <c:bubble3D val="0"/>
            <c:spPr>
              <a:solidFill>
                <a:schemeClr val="accent5">
                  <a:lumMod val="60000"/>
                  <a:lumOff val="4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accent6">
                  <a:lumMod val="60000"/>
                  <a:lumOff val="40000"/>
                </a:schemeClr>
              </a:solidFill>
            </c:spPr>
          </c:dPt>
          <c:dPt>
            <c:idx val="4"/>
            <c:invertIfNegative val="0"/>
            <c:bubble3D val="0"/>
            <c:spPr>
              <a:solidFill>
                <a:schemeClr val="accent3">
                  <a:lumMod val="60000"/>
                  <a:lumOff val="40000"/>
                </a:schemeClr>
              </a:solidFill>
            </c:spPr>
          </c:dPt>
          <c:cat>
            <c:numLit>
              <c:formatCode>General</c:formatCode>
              <c:ptCount val="4"/>
              <c:pt idx="0">
                <c:v>2013</c:v>
              </c:pt>
              <c:pt idx="1">
                <c:v>2014</c:v>
              </c:pt>
              <c:pt idx="2">
                <c:v>2015</c:v>
              </c:pt>
              <c:pt idx="3">
                <c:v>2016</c:v>
              </c:pt>
            </c:numLit>
          </c:cat>
          <c:val>
            <c:numLit>
              <c:formatCode>General</c:formatCode>
              <c:ptCount val="4"/>
              <c:pt idx="0">
                <c:v>43.2</c:v>
              </c:pt>
              <c:pt idx="1">
                <c:v>66.400000000000006</c:v>
              </c:pt>
              <c:pt idx="2">
                <c:v>80.599999999999994</c:v>
              </c:pt>
              <c:pt idx="3">
                <c:v>82.7</c:v>
              </c:pt>
            </c:numLit>
          </c:val>
        </c:ser>
        <c:dLbls>
          <c:showLegendKey val="0"/>
          <c:showVal val="0"/>
          <c:showCatName val="0"/>
          <c:showSerName val="0"/>
          <c:showPercent val="0"/>
          <c:showBubbleSize val="0"/>
        </c:dLbls>
        <c:gapWidth val="200"/>
        <c:axId val="398399808"/>
        <c:axId val="398400352"/>
      </c:barChart>
      <c:catAx>
        <c:axId val="398399808"/>
        <c:scaling>
          <c:orientation val="minMax"/>
        </c:scaling>
        <c:delete val="0"/>
        <c:axPos val="b"/>
        <c:numFmt formatCode="General" sourceLinked="1"/>
        <c:majorTickMark val="out"/>
        <c:minorTickMark val="none"/>
        <c:tickLblPos val="nextTo"/>
        <c:txPr>
          <a:bodyPr rot="0" vert="horz"/>
          <a:lstStyle/>
          <a:p>
            <a:pPr>
              <a:defRPr lang="es-MX" sz="11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98400352"/>
        <c:crosses val="autoZero"/>
        <c:auto val="1"/>
        <c:lblAlgn val="ctr"/>
        <c:lblOffset val="100"/>
        <c:noMultiLvlLbl val="0"/>
      </c:catAx>
      <c:valAx>
        <c:axId val="398400352"/>
        <c:scaling>
          <c:orientation val="minMax"/>
        </c:scaling>
        <c:delete val="0"/>
        <c:axPos val="l"/>
        <c:numFmt formatCode="0" sourceLinked="0"/>
        <c:majorTickMark val="out"/>
        <c:minorTickMark val="none"/>
        <c:tickLblPos val="nextTo"/>
        <c:txPr>
          <a:bodyPr rot="0" vert="horz"/>
          <a:lstStyle/>
          <a:p>
            <a:pPr>
              <a:defRPr lang="es-MX" sz="105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98399808"/>
        <c:crosses val="autoZero"/>
        <c:crossBetween val="between"/>
      </c:valAx>
      <c:spPr>
        <a:noFill/>
        <a:ln w="25400">
          <a:noFill/>
        </a:ln>
      </c:spPr>
    </c:plotArea>
    <c:plotVisOnly val="1"/>
    <c:dispBlanksAs val="gap"/>
    <c:showDLblsOverMax val="0"/>
  </c:chart>
  <c:spPr>
    <a:noFill/>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644" l="0.70000000000000062" r="0.70000000000000062" t="0.75000000000000644"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90902247534773"/>
          <c:y val="0.16419842884810007"/>
          <c:w val="0.74844226168471339"/>
          <c:h val="0.71884502110280368"/>
        </c:manualLayout>
      </c:layout>
      <c:barChart>
        <c:barDir val="col"/>
        <c:grouping val="clustered"/>
        <c:varyColors val="0"/>
        <c:ser>
          <c:idx val="0"/>
          <c:order val="0"/>
          <c:tx>
            <c:strRef>
              <c:f>'C-PSP '!$A$13</c:f>
              <c:strCache>
                <c:ptCount val="1"/>
                <c:pt idx="0">
                  <c:v>Gasto total ejercido</c:v>
                </c:pt>
              </c:strCache>
            </c:strRef>
          </c:tx>
          <c:spPr>
            <a:solidFill>
              <a:schemeClr val="accent1"/>
            </a:solidFill>
            <a:ln>
              <a:noFill/>
            </a:ln>
            <a:effectLst/>
          </c:spPr>
          <c:invertIfNegative val="0"/>
          <c:cat>
            <c:strRef>
              <c:f>'C-PSP '!$B$10:$G$11</c:f>
              <c:strCache>
                <c:ptCount val="6"/>
                <c:pt idx="0">
                  <c:v>2011</c:v>
                </c:pt>
                <c:pt idx="1">
                  <c:v>2012</c:v>
                </c:pt>
                <c:pt idx="2">
                  <c:v>2013</c:v>
                </c:pt>
                <c:pt idx="3">
                  <c:v>2014</c:v>
                </c:pt>
                <c:pt idx="4">
                  <c:v>2015</c:v>
                </c:pt>
                <c:pt idx="5">
                  <c:v>2016</c:v>
                </c:pt>
              </c:strCache>
            </c:strRef>
          </c:cat>
          <c:val>
            <c:numRef>
              <c:f>'C-PSP '!$B$13:$G$13</c:f>
              <c:numCache>
                <c:formatCode>#,##0</c:formatCode>
                <c:ptCount val="6"/>
                <c:pt idx="0">
                  <c:v>1283563.8</c:v>
                </c:pt>
                <c:pt idx="1">
                  <c:v>1450045</c:v>
                </c:pt>
                <c:pt idx="2">
                  <c:v>1477702</c:v>
                </c:pt>
                <c:pt idx="3">
                  <c:v>1422011.4</c:v>
                </c:pt>
                <c:pt idx="4">
                  <c:v>1430230.9999999998</c:v>
                </c:pt>
                <c:pt idx="5">
                  <c:v>1521741.574</c:v>
                </c:pt>
              </c:numCache>
            </c:numRef>
          </c:val>
        </c:ser>
        <c:ser>
          <c:idx val="1"/>
          <c:order val="1"/>
          <c:tx>
            <c:strRef>
              <c:f>'C-PSP '!$A$12</c:f>
              <c:strCache>
                <c:ptCount val="1"/>
                <c:pt idx="0">
                  <c:v>Gasto ejercido en Docente</c:v>
                </c:pt>
              </c:strCache>
            </c:strRef>
          </c:tx>
          <c:spPr>
            <a:solidFill>
              <a:schemeClr val="accent2"/>
            </a:solidFill>
            <a:ln>
              <a:noFill/>
            </a:ln>
            <a:effectLst/>
          </c:spPr>
          <c:invertIfNegative val="0"/>
          <c:cat>
            <c:strRef>
              <c:f>'C-PSP '!$B$10:$G$11</c:f>
              <c:strCache>
                <c:ptCount val="6"/>
                <c:pt idx="0">
                  <c:v>2011</c:v>
                </c:pt>
                <c:pt idx="1">
                  <c:v>2012</c:v>
                </c:pt>
                <c:pt idx="2">
                  <c:v>2013</c:v>
                </c:pt>
                <c:pt idx="3">
                  <c:v>2014</c:v>
                </c:pt>
                <c:pt idx="4">
                  <c:v>2015</c:v>
                </c:pt>
                <c:pt idx="5">
                  <c:v>2016</c:v>
                </c:pt>
              </c:strCache>
            </c:strRef>
          </c:cat>
          <c:val>
            <c:numRef>
              <c:f>'C-PSP '!$B$12:$G$12</c:f>
              <c:numCache>
                <c:formatCode>#,##0</c:formatCode>
                <c:ptCount val="6"/>
                <c:pt idx="0">
                  <c:v>215200</c:v>
                </c:pt>
                <c:pt idx="1">
                  <c:v>256402</c:v>
                </c:pt>
                <c:pt idx="2">
                  <c:v>267870.54704999999</c:v>
                </c:pt>
                <c:pt idx="3">
                  <c:v>282670</c:v>
                </c:pt>
                <c:pt idx="4">
                  <c:v>299517.17913</c:v>
                </c:pt>
                <c:pt idx="5">
                  <c:v>327125.75745099987</c:v>
                </c:pt>
              </c:numCache>
            </c:numRef>
          </c:val>
        </c:ser>
        <c:dLbls>
          <c:showLegendKey val="0"/>
          <c:showVal val="0"/>
          <c:showCatName val="0"/>
          <c:showSerName val="0"/>
          <c:showPercent val="0"/>
          <c:showBubbleSize val="0"/>
        </c:dLbls>
        <c:gapWidth val="150"/>
        <c:overlap val="-10"/>
        <c:axId val="398396544"/>
        <c:axId val="398397088"/>
      </c:barChart>
      <c:lineChart>
        <c:grouping val="stacked"/>
        <c:varyColors val="0"/>
        <c:ser>
          <c:idx val="2"/>
          <c:order val="2"/>
          <c:tx>
            <c:strRef>
              <c:f>'C-PSP '!$A$14</c:f>
              <c:strCache>
                <c:ptCount val="1"/>
                <c:pt idx="0">
                  <c:v>Relación costo Docente gasto total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'C-PSP '!$B$10:$G$11</c:f>
              <c:strCache>
                <c:ptCount val="6"/>
                <c:pt idx="0">
                  <c:v>2011</c:v>
                </c:pt>
                <c:pt idx="1">
                  <c:v>2012</c:v>
                </c:pt>
                <c:pt idx="2">
                  <c:v>2013</c:v>
                </c:pt>
                <c:pt idx="3">
                  <c:v>2014</c:v>
                </c:pt>
                <c:pt idx="4">
                  <c:v>2015</c:v>
                </c:pt>
                <c:pt idx="5">
                  <c:v>2016</c:v>
                </c:pt>
              </c:strCache>
            </c:strRef>
          </c:cat>
          <c:val>
            <c:numRef>
              <c:f>'C-PSP '!$B$14:$G$14</c:f>
              <c:numCache>
                <c:formatCode>0.0</c:formatCode>
                <c:ptCount val="6"/>
                <c:pt idx="0">
                  <c:v>16.765820288792813</c:v>
                </c:pt>
                <c:pt idx="1">
                  <c:v>17.682347789206542</c:v>
                </c:pt>
                <c:pt idx="2">
                  <c:v>18.127507917699237</c:v>
                </c:pt>
                <c:pt idx="3">
                  <c:v>19.878181004737375</c:v>
                </c:pt>
                <c:pt idx="4">
                  <c:v>20.941874363651749</c:v>
                </c:pt>
                <c:pt idx="5">
                  <c:v>21.49680097068833</c:v>
                </c:pt>
              </c:numCache>
            </c:numRef>
          </c:val>
          <c:smooth val="1"/>
        </c:ser>
        <c:dLbls>
          <c:showLegendKey val="0"/>
          <c:showVal val="0"/>
          <c:showCatName val="0"/>
          <c:showSerName val="0"/>
          <c:showPercent val="0"/>
          <c:showBubbleSize val="0"/>
        </c:dLbls>
        <c:marker val="1"/>
        <c:smooth val="0"/>
        <c:axId val="398397632"/>
        <c:axId val="398398176"/>
      </c:lineChart>
      <c:catAx>
        <c:axId val="39839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98397088"/>
        <c:crosses val="autoZero"/>
        <c:auto val="1"/>
        <c:lblAlgn val="ctr"/>
        <c:lblOffset val="100"/>
        <c:tickLblSkip val="1"/>
        <c:tickMarkSkip val="1"/>
        <c:noMultiLvlLbl val="0"/>
      </c:catAx>
      <c:valAx>
        <c:axId val="398397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398396544"/>
        <c:crosses val="autoZero"/>
        <c:crossBetween val="between"/>
      </c:valAx>
      <c:catAx>
        <c:axId val="398397632"/>
        <c:scaling>
          <c:orientation val="minMax"/>
        </c:scaling>
        <c:delete val="1"/>
        <c:axPos val="b"/>
        <c:numFmt formatCode="General" sourceLinked="1"/>
        <c:majorTickMark val="none"/>
        <c:minorTickMark val="none"/>
        <c:tickLblPos val="none"/>
        <c:crossAx val="398398176"/>
        <c:crossesAt val="11"/>
        <c:auto val="1"/>
        <c:lblAlgn val="ctr"/>
        <c:lblOffset val="100"/>
        <c:noMultiLvlLbl val="0"/>
      </c:catAx>
      <c:valAx>
        <c:axId val="398398176"/>
        <c:scaling>
          <c:orientation val="minMax"/>
          <c:min val="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a:t>
                </a:r>
              </a:p>
            </c:rich>
          </c:tx>
          <c:layout>
            <c:manualLayout>
              <c:xMode val="edge"/>
              <c:yMode val="edge"/>
              <c:x val="0.94694610778443111"/>
              <c:y val="0.56660995123599056"/>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98397632"/>
        <c:crosses val="max"/>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33" r="0.75000000000000533" t="1" header="0" footer="0"/>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334624458015"/>
          <c:y val="0.24974375126186149"/>
          <c:w val="0.76955246784687392"/>
          <c:h val="0.63673474661821117"/>
        </c:manualLayout>
      </c:layout>
      <c:barChart>
        <c:barDir val="col"/>
        <c:grouping val="clustered"/>
        <c:varyColors val="0"/>
        <c:ser>
          <c:idx val="0"/>
          <c:order val="0"/>
          <c:tx>
            <c:strRef>
              <c:f>EPRT!$A$13</c:f>
              <c:strCache>
                <c:ptCount val="1"/>
                <c:pt idx="0">
                  <c:v>Presupuesto reprogramado total</c:v>
                </c:pt>
              </c:strCache>
            </c:strRef>
          </c:tx>
          <c:spPr>
            <a:solidFill>
              <a:schemeClr val="accent1"/>
            </a:solidFill>
            <a:ln>
              <a:noFill/>
            </a:ln>
            <a:effectLst/>
          </c:spPr>
          <c:invertIfNegative val="0"/>
          <c:cat>
            <c:strRef>
              <c:f>EPRT!$B$10:$G$11</c:f>
              <c:strCache>
                <c:ptCount val="6"/>
                <c:pt idx="0">
                  <c:v>2011</c:v>
                </c:pt>
                <c:pt idx="1">
                  <c:v>2012</c:v>
                </c:pt>
                <c:pt idx="2">
                  <c:v>2013</c:v>
                </c:pt>
                <c:pt idx="3">
                  <c:v>2014</c:v>
                </c:pt>
                <c:pt idx="4">
                  <c:v>2015</c:v>
                </c:pt>
                <c:pt idx="5">
                  <c:v>2016</c:v>
                </c:pt>
              </c:strCache>
            </c:strRef>
          </c:cat>
          <c:val>
            <c:numRef>
              <c:f>EPRT!$B$13:$G$13</c:f>
              <c:numCache>
                <c:formatCode>#,##0</c:formatCode>
                <c:ptCount val="6"/>
                <c:pt idx="0">
                  <c:v>1336369.3999999999</c:v>
                </c:pt>
                <c:pt idx="1">
                  <c:v>1457806</c:v>
                </c:pt>
                <c:pt idx="2">
                  <c:v>1497810.8</c:v>
                </c:pt>
                <c:pt idx="3">
                  <c:v>1425249.5</c:v>
                </c:pt>
                <c:pt idx="4">
                  <c:v>1425327.2999999998</c:v>
                </c:pt>
                <c:pt idx="5">
                  <c:v>1524483.65</c:v>
                </c:pt>
              </c:numCache>
            </c:numRef>
          </c:val>
        </c:ser>
        <c:ser>
          <c:idx val="1"/>
          <c:order val="1"/>
          <c:tx>
            <c:strRef>
              <c:f>EPRT!$A$12</c:f>
              <c:strCache>
                <c:ptCount val="1"/>
                <c:pt idx="0">
                  <c:v>Presupuesto ejercido total</c:v>
                </c:pt>
              </c:strCache>
            </c:strRef>
          </c:tx>
          <c:spPr>
            <a:solidFill>
              <a:schemeClr val="accent2"/>
            </a:solidFill>
            <a:ln>
              <a:noFill/>
            </a:ln>
            <a:effectLst/>
          </c:spPr>
          <c:invertIfNegative val="0"/>
          <c:cat>
            <c:strRef>
              <c:f>EPRT!$B$10:$G$11</c:f>
              <c:strCache>
                <c:ptCount val="6"/>
                <c:pt idx="0">
                  <c:v>2011</c:v>
                </c:pt>
                <c:pt idx="1">
                  <c:v>2012</c:v>
                </c:pt>
                <c:pt idx="2">
                  <c:v>2013</c:v>
                </c:pt>
                <c:pt idx="3">
                  <c:v>2014</c:v>
                </c:pt>
                <c:pt idx="4">
                  <c:v>2015</c:v>
                </c:pt>
                <c:pt idx="5">
                  <c:v>2016</c:v>
                </c:pt>
              </c:strCache>
            </c:strRef>
          </c:cat>
          <c:val>
            <c:numRef>
              <c:f>EPRT!$B$12:$G$12</c:f>
              <c:numCache>
                <c:formatCode>#,##0</c:formatCode>
                <c:ptCount val="6"/>
                <c:pt idx="0">
                  <c:v>1283563.8</c:v>
                </c:pt>
                <c:pt idx="1">
                  <c:v>1450045</c:v>
                </c:pt>
                <c:pt idx="2">
                  <c:v>1477702</c:v>
                </c:pt>
                <c:pt idx="3">
                  <c:v>1422011.4</c:v>
                </c:pt>
                <c:pt idx="4">
                  <c:v>1430230.9999999998</c:v>
                </c:pt>
                <c:pt idx="5">
                  <c:v>1521741.574</c:v>
                </c:pt>
              </c:numCache>
            </c:numRef>
          </c:val>
        </c:ser>
        <c:dLbls>
          <c:showLegendKey val="0"/>
          <c:showVal val="0"/>
          <c:showCatName val="0"/>
          <c:showSerName val="0"/>
          <c:showPercent val="0"/>
          <c:showBubbleSize val="0"/>
        </c:dLbls>
        <c:gapWidth val="150"/>
        <c:overlap val="-10"/>
        <c:axId val="400782448"/>
        <c:axId val="400790064"/>
      </c:barChart>
      <c:lineChart>
        <c:grouping val="stacked"/>
        <c:varyColors val="0"/>
        <c:ser>
          <c:idx val="2"/>
          <c:order val="2"/>
          <c:tx>
            <c:strRef>
              <c:f>EPRT!$A$14</c:f>
              <c:strCache>
                <c:ptCount val="1"/>
                <c:pt idx="0">
                  <c:v>Evolución del presupuesto reprogramado total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EPRT!$B$10:$G$11</c:f>
              <c:strCache>
                <c:ptCount val="6"/>
                <c:pt idx="0">
                  <c:v>2011</c:v>
                </c:pt>
                <c:pt idx="1">
                  <c:v>2012</c:v>
                </c:pt>
                <c:pt idx="2">
                  <c:v>2013</c:v>
                </c:pt>
                <c:pt idx="3">
                  <c:v>2014</c:v>
                </c:pt>
                <c:pt idx="4">
                  <c:v>2015</c:v>
                </c:pt>
                <c:pt idx="5">
                  <c:v>2016</c:v>
                </c:pt>
              </c:strCache>
            </c:strRef>
          </c:cat>
          <c:val>
            <c:numRef>
              <c:f>EPRT!$B$14:$G$14</c:f>
              <c:numCache>
                <c:formatCode>0.0</c:formatCode>
                <c:ptCount val="6"/>
                <c:pt idx="0">
                  <c:v>96.048577586406878</c:v>
                </c:pt>
                <c:pt idx="1">
                  <c:v>99.467624635925489</c:v>
                </c:pt>
                <c:pt idx="2">
                  <c:v>98.657453932098761</c:v>
                </c:pt>
                <c:pt idx="3">
                  <c:v>99.772804691389112</c:v>
                </c:pt>
                <c:pt idx="4">
                  <c:v>100.34404027762605</c:v>
                </c:pt>
                <c:pt idx="5">
                  <c:v>99.820130835775117</c:v>
                </c:pt>
              </c:numCache>
            </c:numRef>
          </c:val>
          <c:smooth val="0"/>
        </c:ser>
        <c:dLbls>
          <c:showLegendKey val="0"/>
          <c:showVal val="0"/>
          <c:showCatName val="0"/>
          <c:showSerName val="0"/>
          <c:showPercent val="0"/>
          <c:showBubbleSize val="0"/>
        </c:dLbls>
        <c:marker val="1"/>
        <c:smooth val="0"/>
        <c:axId val="400785712"/>
        <c:axId val="400787344"/>
      </c:lineChart>
      <c:catAx>
        <c:axId val="400782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0790064"/>
        <c:crosses val="autoZero"/>
        <c:auto val="1"/>
        <c:lblAlgn val="ctr"/>
        <c:lblOffset val="100"/>
        <c:tickLblSkip val="1"/>
        <c:tickMarkSkip val="1"/>
        <c:noMultiLvlLbl val="0"/>
      </c:catAx>
      <c:valAx>
        <c:axId val="400790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400782448"/>
        <c:crosses val="autoZero"/>
        <c:crossBetween val="between"/>
      </c:valAx>
      <c:valAx>
        <c:axId val="40078734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0785712"/>
        <c:crosses val="max"/>
        <c:crossBetween val="between"/>
      </c:valAx>
      <c:catAx>
        <c:axId val="400785712"/>
        <c:scaling>
          <c:orientation val="minMax"/>
        </c:scaling>
        <c:delete val="1"/>
        <c:axPos val="b"/>
        <c:numFmt formatCode="General" sourceLinked="1"/>
        <c:majorTickMark val="none"/>
        <c:minorTickMark val="none"/>
        <c:tickLblPos val="nextTo"/>
        <c:crossAx val="400787344"/>
        <c:crosses val="autoZero"/>
        <c:auto val="1"/>
        <c:lblAlgn val="ctr"/>
        <c:lblOffset val="100"/>
        <c:noMultiLvlLbl val="0"/>
      </c:catAx>
      <c:spPr>
        <a:noFill/>
        <a:ln>
          <a:noFill/>
        </a:ln>
        <a:effectLst/>
      </c:spPr>
    </c:plotArea>
    <c:legend>
      <c:legendPos val="t"/>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2.0386784950804152E-2"/>
          <c:y val="2.4615384615384615E-2"/>
          <c:w val="0.95922625302986386"/>
          <c:h val="0.201539915202907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95002883351547"/>
          <c:y val="0.29897007547410737"/>
          <c:w val="0.76075143777935172"/>
          <c:h val="0.5841944003516979"/>
        </c:manualLayout>
      </c:layout>
      <c:barChart>
        <c:barDir val="col"/>
        <c:grouping val="clustered"/>
        <c:varyColors val="0"/>
        <c:ser>
          <c:idx val="0"/>
          <c:order val="0"/>
          <c:tx>
            <c:strRef>
              <c:f>EPR!$A$13</c:f>
              <c:strCache>
                <c:ptCount val="1"/>
                <c:pt idx="0">
                  <c:v>Presupuesto reprogramado (Recursos fiscales)</c:v>
                </c:pt>
              </c:strCache>
            </c:strRef>
          </c:tx>
          <c:spPr>
            <a:solidFill>
              <a:schemeClr val="accent1"/>
            </a:solidFill>
            <a:ln>
              <a:noFill/>
            </a:ln>
            <a:effectLst/>
          </c:spPr>
          <c:invertIfNegative val="0"/>
          <c:cat>
            <c:strRef>
              <c:f>EPR!$B$10:$G$11</c:f>
              <c:strCache>
                <c:ptCount val="6"/>
                <c:pt idx="0">
                  <c:v>2011</c:v>
                </c:pt>
                <c:pt idx="1">
                  <c:v>2012</c:v>
                </c:pt>
                <c:pt idx="2">
                  <c:v>2013</c:v>
                </c:pt>
                <c:pt idx="3">
                  <c:v>2014</c:v>
                </c:pt>
                <c:pt idx="4">
                  <c:v>2015</c:v>
                </c:pt>
                <c:pt idx="5">
                  <c:v>2016</c:v>
                </c:pt>
              </c:strCache>
            </c:strRef>
          </c:cat>
          <c:val>
            <c:numRef>
              <c:f>EPR!$B$13:$G$13</c:f>
              <c:numCache>
                <c:formatCode>#,##0</c:formatCode>
                <c:ptCount val="6"/>
                <c:pt idx="0">
                  <c:v>1187347.3999999999</c:v>
                </c:pt>
                <c:pt idx="1">
                  <c:v>1336007</c:v>
                </c:pt>
                <c:pt idx="2">
                  <c:v>1379713.2</c:v>
                </c:pt>
                <c:pt idx="3">
                  <c:v>1296985</c:v>
                </c:pt>
                <c:pt idx="4">
                  <c:v>1358327.2999999998</c:v>
                </c:pt>
                <c:pt idx="5">
                  <c:v>1471983.65</c:v>
                </c:pt>
              </c:numCache>
            </c:numRef>
          </c:val>
        </c:ser>
        <c:ser>
          <c:idx val="1"/>
          <c:order val="1"/>
          <c:tx>
            <c:strRef>
              <c:f>EPR!$A$12</c:f>
              <c:strCache>
                <c:ptCount val="1"/>
                <c:pt idx="0">
                  <c:v>Presupuesto ejercido (Recursos fiscales) </c:v>
                </c:pt>
              </c:strCache>
            </c:strRef>
          </c:tx>
          <c:spPr>
            <a:solidFill>
              <a:schemeClr val="accent2"/>
            </a:solidFill>
            <a:ln>
              <a:noFill/>
            </a:ln>
            <a:effectLst/>
          </c:spPr>
          <c:invertIfNegative val="0"/>
          <c:cat>
            <c:strRef>
              <c:f>EPR!$B$10:$G$11</c:f>
              <c:strCache>
                <c:ptCount val="6"/>
                <c:pt idx="0">
                  <c:v>2011</c:v>
                </c:pt>
                <c:pt idx="1">
                  <c:v>2012</c:v>
                </c:pt>
                <c:pt idx="2">
                  <c:v>2013</c:v>
                </c:pt>
                <c:pt idx="3">
                  <c:v>2014</c:v>
                </c:pt>
                <c:pt idx="4">
                  <c:v>2015</c:v>
                </c:pt>
                <c:pt idx="5">
                  <c:v>2016</c:v>
                </c:pt>
              </c:strCache>
            </c:strRef>
          </c:cat>
          <c:val>
            <c:numRef>
              <c:f>EPR!$B$12:$G$12</c:f>
              <c:numCache>
                <c:formatCode>#,##0</c:formatCode>
                <c:ptCount val="6"/>
                <c:pt idx="0">
                  <c:v>1187347.3999999999</c:v>
                </c:pt>
                <c:pt idx="1">
                  <c:v>1336007</c:v>
                </c:pt>
                <c:pt idx="2">
                  <c:v>1379713.2</c:v>
                </c:pt>
                <c:pt idx="3">
                  <c:v>1296985</c:v>
                </c:pt>
                <c:pt idx="4">
                  <c:v>1358327.2999999998</c:v>
                </c:pt>
                <c:pt idx="5">
                  <c:v>1470588.7209999999</c:v>
                </c:pt>
              </c:numCache>
            </c:numRef>
          </c:val>
        </c:ser>
        <c:dLbls>
          <c:showLegendKey val="0"/>
          <c:showVal val="0"/>
          <c:showCatName val="0"/>
          <c:showSerName val="0"/>
          <c:showPercent val="0"/>
          <c:showBubbleSize val="0"/>
        </c:dLbls>
        <c:gapWidth val="150"/>
        <c:overlap val="-10"/>
        <c:axId val="400780816"/>
        <c:axId val="400779728"/>
      </c:barChart>
      <c:lineChart>
        <c:grouping val="stacked"/>
        <c:varyColors val="0"/>
        <c:ser>
          <c:idx val="2"/>
          <c:order val="2"/>
          <c:tx>
            <c:strRef>
              <c:f>EPR!$A$14</c:f>
              <c:strCache>
                <c:ptCount val="1"/>
                <c:pt idx="0">
                  <c:v>Evolución del presupuesto reprogramado (Recursos  Fiscales)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EPR!$B$10:$G$11</c:f>
              <c:strCache>
                <c:ptCount val="6"/>
                <c:pt idx="0">
                  <c:v>2011</c:v>
                </c:pt>
                <c:pt idx="1">
                  <c:v>2012</c:v>
                </c:pt>
                <c:pt idx="2">
                  <c:v>2013</c:v>
                </c:pt>
                <c:pt idx="3">
                  <c:v>2014</c:v>
                </c:pt>
                <c:pt idx="4">
                  <c:v>2015</c:v>
                </c:pt>
                <c:pt idx="5">
                  <c:v>2016</c:v>
                </c:pt>
              </c:strCache>
            </c:strRef>
          </c:cat>
          <c:val>
            <c:numRef>
              <c:f>EPR!$B$14:$G$14</c:f>
              <c:numCache>
                <c:formatCode>0.0</c:formatCode>
                <c:ptCount val="6"/>
                <c:pt idx="0">
                  <c:v>100</c:v>
                </c:pt>
                <c:pt idx="1">
                  <c:v>100</c:v>
                </c:pt>
                <c:pt idx="2">
                  <c:v>100</c:v>
                </c:pt>
                <c:pt idx="3">
                  <c:v>100</c:v>
                </c:pt>
                <c:pt idx="4">
                  <c:v>100</c:v>
                </c:pt>
                <c:pt idx="5">
                  <c:v>99.905234749040858</c:v>
                </c:pt>
              </c:numCache>
            </c:numRef>
          </c:val>
          <c:smooth val="0"/>
        </c:ser>
        <c:dLbls>
          <c:showLegendKey val="0"/>
          <c:showVal val="0"/>
          <c:showCatName val="0"/>
          <c:showSerName val="0"/>
          <c:showPercent val="0"/>
          <c:showBubbleSize val="0"/>
        </c:dLbls>
        <c:marker val="1"/>
        <c:smooth val="0"/>
        <c:axId val="400793328"/>
        <c:axId val="400788976"/>
      </c:lineChart>
      <c:catAx>
        <c:axId val="40078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0779728"/>
        <c:crosses val="autoZero"/>
        <c:auto val="1"/>
        <c:lblAlgn val="ctr"/>
        <c:lblOffset val="100"/>
        <c:tickLblSkip val="1"/>
        <c:tickMarkSkip val="1"/>
        <c:noMultiLvlLbl val="0"/>
      </c:catAx>
      <c:valAx>
        <c:axId val="400779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0780816"/>
        <c:crosses val="autoZero"/>
        <c:crossBetween val="between"/>
      </c:valAx>
      <c:catAx>
        <c:axId val="400793328"/>
        <c:scaling>
          <c:orientation val="minMax"/>
        </c:scaling>
        <c:delete val="1"/>
        <c:axPos val="b"/>
        <c:numFmt formatCode="General" sourceLinked="1"/>
        <c:majorTickMark val="none"/>
        <c:minorTickMark val="none"/>
        <c:tickLblPos val="none"/>
        <c:crossAx val="400788976"/>
        <c:crosses val="autoZero"/>
        <c:auto val="1"/>
        <c:lblAlgn val="ctr"/>
        <c:lblOffset val="100"/>
        <c:noMultiLvlLbl val="0"/>
      </c:catAx>
      <c:valAx>
        <c:axId val="400788976"/>
        <c:scaling>
          <c:orientation val="minMax"/>
        </c:scaling>
        <c:delete val="0"/>
        <c:axPos val="r"/>
        <c:numFmt formatCode="0.0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0793328"/>
        <c:crosses val="max"/>
        <c:crossBetween val="between"/>
      </c:valAx>
      <c:spPr>
        <a:noFill/>
        <a:ln>
          <a:noFill/>
        </a:ln>
        <a:effectLst/>
      </c:spPr>
    </c:plotArea>
    <c:legend>
      <c:legendPos val="t"/>
      <c:layout>
        <c:manualLayout>
          <c:xMode val="edge"/>
          <c:yMode val="edge"/>
          <c:x val="2.0922395415730793E-2"/>
          <c:y val="2.4615384615384615E-2"/>
          <c:w val="0.96695246193196671"/>
          <c:h val="0.201539915202907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56563507654574"/>
          <c:y val="0.19767305206252203"/>
          <c:w val="0.76769784708267863"/>
          <c:h val="0.67145563520977791"/>
        </c:manualLayout>
      </c:layout>
      <c:barChart>
        <c:barDir val="col"/>
        <c:grouping val="clustered"/>
        <c:varyColors val="0"/>
        <c:ser>
          <c:idx val="0"/>
          <c:order val="0"/>
          <c:tx>
            <c:strRef>
              <c:f>EGC!$A$13</c:f>
              <c:strCache>
                <c:ptCount val="1"/>
                <c:pt idx="0">
                  <c:v>Presupuesto reprogramado (gasto corriente)</c:v>
                </c:pt>
              </c:strCache>
            </c:strRef>
          </c:tx>
          <c:spPr>
            <a:solidFill>
              <a:schemeClr val="accent1"/>
            </a:solidFill>
            <a:ln>
              <a:noFill/>
            </a:ln>
            <a:effectLst/>
          </c:spPr>
          <c:invertIfNegative val="0"/>
          <c:cat>
            <c:strRef>
              <c:f>EGC!$B$10:$G$11</c:f>
              <c:strCache>
                <c:ptCount val="6"/>
                <c:pt idx="0">
                  <c:v>2011</c:v>
                </c:pt>
                <c:pt idx="1">
                  <c:v>2012</c:v>
                </c:pt>
                <c:pt idx="2">
                  <c:v>2013</c:v>
                </c:pt>
                <c:pt idx="3">
                  <c:v>2014</c:v>
                </c:pt>
                <c:pt idx="4">
                  <c:v>2015</c:v>
                </c:pt>
                <c:pt idx="5">
                  <c:v>2016</c:v>
                </c:pt>
              </c:strCache>
            </c:strRef>
          </c:cat>
          <c:val>
            <c:numRef>
              <c:f>EGC!$B$13:$G$13</c:f>
              <c:numCache>
                <c:formatCode>#,##0</c:formatCode>
                <c:ptCount val="6"/>
                <c:pt idx="0">
                  <c:v>1298971.1000000001</c:v>
                </c:pt>
                <c:pt idx="1">
                  <c:v>1339687.2</c:v>
                </c:pt>
                <c:pt idx="2">
                  <c:v>1433622.3</c:v>
                </c:pt>
                <c:pt idx="3">
                  <c:v>1412252.6</c:v>
                </c:pt>
                <c:pt idx="4">
                  <c:v>1404668.4</c:v>
                </c:pt>
                <c:pt idx="5">
                  <c:v>1476955.71</c:v>
                </c:pt>
              </c:numCache>
            </c:numRef>
          </c:val>
        </c:ser>
        <c:ser>
          <c:idx val="1"/>
          <c:order val="1"/>
          <c:tx>
            <c:strRef>
              <c:f>EGC!$A$12</c:f>
              <c:strCache>
                <c:ptCount val="1"/>
                <c:pt idx="0">
                  <c:v>Gasto corriente ejercido</c:v>
                </c:pt>
              </c:strCache>
            </c:strRef>
          </c:tx>
          <c:spPr>
            <a:solidFill>
              <a:schemeClr val="accent2"/>
            </a:solidFill>
            <a:ln>
              <a:noFill/>
            </a:ln>
            <a:effectLst/>
          </c:spPr>
          <c:invertIfNegative val="0"/>
          <c:cat>
            <c:strRef>
              <c:f>EGC!$B$10:$G$11</c:f>
              <c:strCache>
                <c:ptCount val="6"/>
                <c:pt idx="0">
                  <c:v>2011</c:v>
                </c:pt>
                <c:pt idx="1">
                  <c:v>2012</c:v>
                </c:pt>
                <c:pt idx="2">
                  <c:v>2013</c:v>
                </c:pt>
                <c:pt idx="3">
                  <c:v>2014</c:v>
                </c:pt>
                <c:pt idx="4">
                  <c:v>2015</c:v>
                </c:pt>
                <c:pt idx="5">
                  <c:v>2016</c:v>
                </c:pt>
              </c:strCache>
            </c:strRef>
          </c:cat>
          <c:val>
            <c:numRef>
              <c:f>EGC!$B$12:$G$12</c:f>
              <c:numCache>
                <c:formatCode>#,##0</c:formatCode>
                <c:ptCount val="6"/>
                <c:pt idx="0">
                  <c:v>1246165.5</c:v>
                </c:pt>
                <c:pt idx="1">
                  <c:v>1334976.8</c:v>
                </c:pt>
                <c:pt idx="2">
                  <c:v>1414326.6</c:v>
                </c:pt>
                <c:pt idx="3">
                  <c:v>1409321.5</c:v>
                </c:pt>
                <c:pt idx="4">
                  <c:v>1409572.0999999999</c:v>
                </c:pt>
                <c:pt idx="5">
                  <c:v>1474213.6429999999</c:v>
                </c:pt>
              </c:numCache>
            </c:numRef>
          </c:val>
        </c:ser>
        <c:dLbls>
          <c:showLegendKey val="0"/>
          <c:showVal val="0"/>
          <c:showCatName val="0"/>
          <c:showSerName val="0"/>
          <c:showPercent val="0"/>
          <c:showBubbleSize val="0"/>
        </c:dLbls>
        <c:gapWidth val="150"/>
        <c:overlap val="-10"/>
        <c:axId val="400785168"/>
        <c:axId val="400786256"/>
      </c:barChart>
      <c:lineChart>
        <c:grouping val="stacked"/>
        <c:varyColors val="0"/>
        <c:ser>
          <c:idx val="2"/>
          <c:order val="2"/>
          <c:tx>
            <c:strRef>
              <c:f>EGC!$A$14</c:f>
              <c:strCache>
                <c:ptCount val="1"/>
                <c:pt idx="0">
                  <c:v>Evolución del gasto corriente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EGC!$B$10:$G$11</c:f>
              <c:strCache>
                <c:ptCount val="6"/>
                <c:pt idx="0">
                  <c:v>2011</c:v>
                </c:pt>
                <c:pt idx="1">
                  <c:v>2012</c:v>
                </c:pt>
                <c:pt idx="2">
                  <c:v>2013</c:v>
                </c:pt>
                <c:pt idx="3">
                  <c:v>2014</c:v>
                </c:pt>
                <c:pt idx="4">
                  <c:v>2015</c:v>
                </c:pt>
                <c:pt idx="5">
                  <c:v>2016</c:v>
                </c:pt>
              </c:strCache>
            </c:strRef>
          </c:cat>
          <c:val>
            <c:numRef>
              <c:f>EGC!$B$14:$G$14</c:f>
              <c:numCache>
                <c:formatCode>0.0</c:formatCode>
                <c:ptCount val="6"/>
                <c:pt idx="0">
                  <c:v>95.934813330335061</c:v>
                </c:pt>
                <c:pt idx="1">
                  <c:v>99.648395535913167</c:v>
                </c:pt>
                <c:pt idx="2">
                  <c:v>98.654059719913676</c:v>
                </c:pt>
                <c:pt idx="3">
                  <c:v>99.792452143476311</c:v>
                </c:pt>
                <c:pt idx="4">
                  <c:v>100.34910018620764</c:v>
                </c:pt>
                <c:pt idx="5">
                  <c:v>99.814343315684113</c:v>
                </c:pt>
              </c:numCache>
            </c:numRef>
          </c:val>
          <c:smooth val="0"/>
        </c:ser>
        <c:dLbls>
          <c:showLegendKey val="0"/>
          <c:showVal val="0"/>
          <c:showCatName val="0"/>
          <c:showSerName val="0"/>
          <c:showPercent val="0"/>
          <c:showBubbleSize val="0"/>
        </c:dLbls>
        <c:marker val="1"/>
        <c:smooth val="0"/>
        <c:axId val="400787888"/>
        <c:axId val="400786800"/>
      </c:lineChart>
      <c:catAx>
        <c:axId val="400785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0786256"/>
        <c:crosses val="autoZero"/>
        <c:auto val="1"/>
        <c:lblAlgn val="ctr"/>
        <c:lblOffset val="100"/>
        <c:tickLblSkip val="1"/>
        <c:tickMarkSkip val="1"/>
        <c:noMultiLvlLbl val="0"/>
      </c:catAx>
      <c:valAx>
        <c:axId val="40078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0785168"/>
        <c:crosses val="autoZero"/>
        <c:crossBetween val="between"/>
      </c:valAx>
      <c:catAx>
        <c:axId val="400787888"/>
        <c:scaling>
          <c:orientation val="minMax"/>
        </c:scaling>
        <c:delete val="1"/>
        <c:axPos val="b"/>
        <c:numFmt formatCode="General" sourceLinked="1"/>
        <c:majorTickMark val="none"/>
        <c:minorTickMark val="none"/>
        <c:tickLblPos val="none"/>
        <c:crossAx val="400786800"/>
        <c:crosses val="autoZero"/>
        <c:auto val="1"/>
        <c:lblAlgn val="ctr"/>
        <c:lblOffset val="100"/>
        <c:noMultiLvlLbl val="0"/>
      </c:catAx>
      <c:valAx>
        <c:axId val="400786800"/>
        <c:scaling>
          <c:orientation val="minMax"/>
          <c:min val="90"/>
        </c:scaling>
        <c:delete val="0"/>
        <c:axPos val="r"/>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0787888"/>
        <c:crosses val="max"/>
        <c:crossBetween val="between"/>
      </c:valAx>
      <c:spPr>
        <a:noFill/>
        <a:ln>
          <a:noFill/>
        </a:ln>
        <a:effectLst/>
      </c:spPr>
    </c:plotArea>
    <c:legend>
      <c:legendPos val="t"/>
      <c:layout>
        <c:manualLayout>
          <c:xMode val="edge"/>
          <c:yMode val="edge"/>
          <c:x val="2.3622355559707233E-2"/>
          <c:y val="2.3880597014925373E-2"/>
          <c:w val="0.95944518464463469"/>
          <c:h val="0.128359149136208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56563507654574"/>
          <c:y val="0.19767305206252203"/>
          <c:w val="0.76769784708267863"/>
          <c:h val="0.67145563520977791"/>
        </c:manualLayout>
      </c:layout>
      <c:barChart>
        <c:barDir val="col"/>
        <c:grouping val="clustered"/>
        <c:varyColors val="0"/>
        <c:ser>
          <c:idx val="0"/>
          <c:order val="0"/>
          <c:tx>
            <c:strRef>
              <c:f>EGI!$A$13</c:f>
              <c:strCache>
                <c:ptCount val="1"/>
                <c:pt idx="0">
                  <c:v> Presupuesto reprogramado (Gasto de inversión)</c:v>
                </c:pt>
              </c:strCache>
            </c:strRef>
          </c:tx>
          <c:spPr>
            <a:solidFill>
              <a:schemeClr val="accent1"/>
            </a:solidFill>
            <a:ln>
              <a:noFill/>
            </a:ln>
            <a:effectLst/>
          </c:spPr>
          <c:invertIfNegative val="0"/>
          <c:cat>
            <c:strRef>
              <c:f>EGI!$B$10:$G$11</c:f>
              <c:strCache>
                <c:ptCount val="6"/>
                <c:pt idx="0">
                  <c:v>2011</c:v>
                </c:pt>
                <c:pt idx="1">
                  <c:v>2012</c:v>
                </c:pt>
                <c:pt idx="2">
                  <c:v>2013</c:v>
                </c:pt>
                <c:pt idx="3">
                  <c:v>2014</c:v>
                </c:pt>
                <c:pt idx="4">
                  <c:v>2015</c:v>
                </c:pt>
                <c:pt idx="5">
                  <c:v>2016</c:v>
                </c:pt>
              </c:strCache>
            </c:strRef>
          </c:cat>
          <c:val>
            <c:numRef>
              <c:f>EGI!$B$13:$G$13</c:f>
              <c:numCache>
                <c:formatCode>#,##0</c:formatCode>
                <c:ptCount val="6"/>
                <c:pt idx="0">
                  <c:v>37398.300000000003</c:v>
                </c:pt>
                <c:pt idx="1">
                  <c:v>118119</c:v>
                </c:pt>
                <c:pt idx="2">
                  <c:v>64188.5</c:v>
                </c:pt>
                <c:pt idx="3">
                  <c:v>12997</c:v>
                </c:pt>
                <c:pt idx="4">
                  <c:v>20658.900000000001</c:v>
                </c:pt>
                <c:pt idx="5">
                  <c:v>47527.94</c:v>
                </c:pt>
              </c:numCache>
            </c:numRef>
          </c:val>
        </c:ser>
        <c:ser>
          <c:idx val="1"/>
          <c:order val="1"/>
          <c:tx>
            <c:strRef>
              <c:f>EGI!$A$12</c:f>
              <c:strCache>
                <c:ptCount val="1"/>
                <c:pt idx="0">
                  <c:v>Gasto de inversión ejercido</c:v>
                </c:pt>
              </c:strCache>
            </c:strRef>
          </c:tx>
          <c:spPr>
            <a:solidFill>
              <a:schemeClr val="accent2"/>
            </a:solidFill>
            <a:ln>
              <a:noFill/>
            </a:ln>
            <a:effectLst/>
          </c:spPr>
          <c:invertIfNegative val="0"/>
          <c:cat>
            <c:strRef>
              <c:f>EGI!$B$10:$G$11</c:f>
              <c:strCache>
                <c:ptCount val="6"/>
                <c:pt idx="0">
                  <c:v>2011</c:v>
                </c:pt>
                <c:pt idx="1">
                  <c:v>2012</c:v>
                </c:pt>
                <c:pt idx="2">
                  <c:v>2013</c:v>
                </c:pt>
                <c:pt idx="3">
                  <c:v>2014</c:v>
                </c:pt>
                <c:pt idx="4">
                  <c:v>2015</c:v>
                </c:pt>
                <c:pt idx="5">
                  <c:v>2016</c:v>
                </c:pt>
              </c:strCache>
            </c:strRef>
          </c:cat>
          <c:val>
            <c:numRef>
              <c:f>EGI!$B$12:$G$12</c:f>
              <c:numCache>
                <c:formatCode>#,##0</c:formatCode>
                <c:ptCount val="6"/>
                <c:pt idx="0">
                  <c:v>37398.300000000003</c:v>
                </c:pt>
                <c:pt idx="1">
                  <c:v>115068.5</c:v>
                </c:pt>
                <c:pt idx="2">
                  <c:v>63375.4</c:v>
                </c:pt>
                <c:pt idx="3">
                  <c:v>12690</c:v>
                </c:pt>
                <c:pt idx="4">
                  <c:v>20658.900000000001</c:v>
                </c:pt>
                <c:pt idx="5">
                  <c:v>47527.930999999997</c:v>
                </c:pt>
              </c:numCache>
            </c:numRef>
          </c:val>
        </c:ser>
        <c:dLbls>
          <c:showLegendKey val="0"/>
          <c:showVal val="0"/>
          <c:showCatName val="0"/>
          <c:showSerName val="0"/>
          <c:showPercent val="0"/>
          <c:showBubbleSize val="0"/>
        </c:dLbls>
        <c:gapWidth val="150"/>
        <c:overlap val="-10"/>
        <c:axId val="400780272"/>
        <c:axId val="400794416"/>
      </c:barChart>
      <c:lineChart>
        <c:grouping val="stacked"/>
        <c:varyColors val="0"/>
        <c:ser>
          <c:idx val="2"/>
          <c:order val="2"/>
          <c:tx>
            <c:strRef>
              <c:f>EGI!$A$14</c:f>
              <c:strCache>
                <c:ptCount val="1"/>
                <c:pt idx="0">
                  <c:v>Evolución del gasto de inversión (Recursos Fiscales)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EGI!$B$10:$G$11</c:f>
              <c:strCache>
                <c:ptCount val="6"/>
                <c:pt idx="0">
                  <c:v>2011</c:v>
                </c:pt>
                <c:pt idx="1">
                  <c:v>2012</c:v>
                </c:pt>
                <c:pt idx="2">
                  <c:v>2013</c:v>
                </c:pt>
                <c:pt idx="3">
                  <c:v>2014</c:v>
                </c:pt>
                <c:pt idx="4">
                  <c:v>2015</c:v>
                </c:pt>
                <c:pt idx="5">
                  <c:v>2016</c:v>
                </c:pt>
              </c:strCache>
            </c:strRef>
          </c:cat>
          <c:val>
            <c:numRef>
              <c:f>EGI!$B$14:$G$14</c:f>
              <c:numCache>
                <c:formatCode>0.0</c:formatCode>
                <c:ptCount val="6"/>
                <c:pt idx="0">
                  <c:v>100</c:v>
                </c:pt>
                <c:pt idx="1">
                  <c:v>99.550984445423424</c:v>
                </c:pt>
                <c:pt idx="2">
                  <c:v>98.733262188709816</c:v>
                </c:pt>
                <c:pt idx="3">
                  <c:v>97.6379164422559</c:v>
                </c:pt>
                <c:pt idx="4">
                  <c:v>100</c:v>
                </c:pt>
                <c:pt idx="5">
                  <c:v>99.999981063770065</c:v>
                </c:pt>
              </c:numCache>
            </c:numRef>
          </c:val>
          <c:smooth val="0"/>
        </c:ser>
        <c:dLbls>
          <c:showLegendKey val="0"/>
          <c:showVal val="0"/>
          <c:showCatName val="0"/>
          <c:showSerName val="0"/>
          <c:showPercent val="0"/>
          <c:showBubbleSize val="0"/>
        </c:dLbls>
        <c:marker val="1"/>
        <c:smooth val="0"/>
        <c:axId val="400781360"/>
        <c:axId val="400790608"/>
      </c:lineChart>
      <c:catAx>
        <c:axId val="40078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0794416"/>
        <c:crosses val="autoZero"/>
        <c:auto val="1"/>
        <c:lblAlgn val="ctr"/>
        <c:lblOffset val="100"/>
        <c:tickLblSkip val="1"/>
        <c:tickMarkSkip val="1"/>
        <c:noMultiLvlLbl val="0"/>
      </c:catAx>
      <c:valAx>
        <c:axId val="400794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0780272"/>
        <c:crosses val="autoZero"/>
        <c:crossBetween val="between"/>
      </c:valAx>
      <c:catAx>
        <c:axId val="400781360"/>
        <c:scaling>
          <c:orientation val="minMax"/>
        </c:scaling>
        <c:delete val="1"/>
        <c:axPos val="b"/>
        <c:numFmt formatCode="General" sourceLinked="1"/>
        <c:majorTickMark val="none"/>
        <c:minorTickMark val="none"/>
        <c:tickLblPos val="none"/>
        <c:crossAx val="400790608"/>
        <c:crosses val="autoZero"/>
        <c:auto val="1"/>
        <c:lblAlgn val="ctr"/>
        <c:lblOffset val="100"/>
        <c:noMultiLvlLbl val="0"/>
      </c:catAx>
      <c:valAx>
        <c:axId val="400790608"/>
        <c:scaling>
          <c:orientation val="minMax"/>
          <c:min val="60"/>
        </c:scaling>
        <c:delete val="0"/>
        <c:axPos val="r"/>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0781360"/>
        <c:crosses val="max"/>
        <c:crossBetween val="between"/>
      </c:valAx>
      <c:spPr>
        <a:noFill/>
        <a:ln>
          <a:noFill/>
        </a:ln>
        <a:effectLst/>
      </c:spPr>
    </c:plotArea>
    <c:legend>
      <c:legendPos val="t"/>
      <c:layout>
        <c:manualLayout>
          <c:xMode val="edge"/>
          <c:yMode val="edge"/>
          <c:x val="2.3622355559707233E-2"/>
          <c:y val="2.3880597014925373E-2"/>
          <c:w val="0.95944518464463469"/>
          <c:h val="0.128359149136208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2491654294389"/>
          <c:y val="0.1410825372716735"/>
          <c:w val="0.74387804105558142"/>
          <c:h val="0.72804636476278028"/>
        </c:manualLayout>
      </c:layout>
      <c:barChart>
        <c:barDir val="col"/>
        <c:grouping val="clustered"/>
        <c:varyColors val="0"/>
        <c:ser>
          <c:idx val="0"/>
          <c:order val="0"/>
          <c:tx>
            <c:strRef>
              <c:f>AUTOF!$A$13</c:f>
              <c:strCache>
                <c:ptCount val="1"/>
                <c:pt idx="0">
                  <c:v>Presupuesto ejercido</c:v>
                </c:pt>
              </c:strCache>
            </c:strRef>
          </c:tx>
          <c:spPr>
            <a:solidFill>
              <a:schemeClr val="accent1"/>
            </a:solidFill>
            <a:ln>
              <a:noFill/>
            </a:ln>
            <a:effectLst/>
          </c:spPr>
          <c:invertIfNegative val="0"/>
          <c:cat>
            <c:strRef>
              <c:f>AUTOF!$B$10:$G$11</c:f>
              <c:strCache>
                <c:ptCount val="6"/>
                <c:pt idx="0">
                  <c:v>2011</c:v>
                </c:pt>
                <c:pt idx="1">
                  <c:v>2012</c:v>
                </c:pt>
                <c:pt idx="2">
                  <c:v>2013</c:v>
                </c:pt>
                <c:pt idx="3">
                  <c:v>2014</c:v>
                </c:pt>
                <c:pt idx="4">
                  <c:v>2015</c:v>
                </c:pt>
                <c:pt idx="5">
                  <c:v>2016</c:v>
                </c:pt>
              </c:strCache>
            </c:strRef>
          </c:cat>
          <c:val>
            <c:numRef>
              <c:f>AUTOF!$B$13:$G$13</c:f>
              <c:numCache>
                <c:formatCode>#,##0</c:formatCode>
                <c:ptCount val="6"/>
                <c:pt idx="0">
                  <c:v>1283563.8</c:v>
                </c:pt>
                <c:pt idx="1">
                  <c:v>1450045.3</c:v>
                </c:pt>
                <c:pt idx="2">
                  <c:v>1477702</c:v>
                </c:pt>
                <c:pt idx="3">
                  <c:v>1422011.4</c:v>
                </c:pt>
                <c:pt idx="4">
                  <c:v>1430230.9999999998</c:v>
                </c:pt>
                <c:pt idx="5">
                  <c:v>1521741.574</c:v>
                </c:pt>
              </c:numCache>
            </c:numRef>
          </c:val>
        </c:ser>
        <c:ser>
          <c:idx val="1"/>
          <c:order val="1"/>
          <c:tx>
            <c:strRef>
              <c:f>AUTOF!$A$12</c:f>
              <c:strCache>
                <c:ptCount val="1"/>
                <c:pt idx="0">
                  <c:v>Ingresos propios ejercidos </c:v>
                </c:pt>
              </c:strCache>
            </c:strRef>
          </c:tx>
          <c:spPr>
            <a:solidFill>
              <a:schemeClr val="accent2"/>
            </a:solidFill>
            <a:ln>
              <a:noFill/>
            </a:ln>
            <a:effectLst/>
          </c:spPr>
          <c:invertIfNegative val="0"/>
          <c:cat>
            <c:strRef>
              <c:f>AUTOF!$B$10:$G$11</c:f>
              <c:strCache>
                <c:ptCount val="6"/>
                <c:pt idx="0">
                  <c:v>2011</c:v>
                </c:pt>
                <c:pt idx="1">
                  <c:v>2012</c:v>
                </c:pt>
                <c:pt idx="2">
                  <c:v>2013</c:v>
                </c:pt>
                <c:pt idx="3">
                  <c:v>2014</c:v>
                </c:pt>
                <c:pt idx="4">
                  <c:v>2015</c:v>
                </c:pt>
                <c:pt idx="5">
                  <c:v>2016</c:v>
                </c:pt>
              </c:strCache>
            </c:strRef>
          </c:cat>
          <c:val>
            <c:numRef>
              <c:f>AUTOF!$B$12:$G$12</c:f>
              <c:numCache>
                <c:formatCode>#,##0</c:formatCode>
                <c:ptCount val="6"/>
                <c:pt idx="0">
                  <c:v>96216.4</c:v>
                </c:pt>
                <c:pt idx="1">
                  <c:v>114038</c:v>
                </c:pt>
                <c:pt idx="2">
                  <c:v>97988.800000000003</c:v>
                </c:pt>
                <c:pt idx="3">
                  <c:v>111761.9</c:v>
                </c:pt>
                <c:pt idx="4">
                  <c:v>71903.7</c:v>
                </c:pt>
                <c:pt idx="5">
                  <c:v>51152.853000000003</c:v>
                </c:pt>
              </c:numCache>
            </c:numRef>
          </c:val>
        </c:ser>
        <c:dLbls>
          <c:showLegendKey val="0"/>
          <c:showVal val="0"/>
          <c:showCatName val="0"/>
          <c:showSerName val="0"/>
          <c:showPercent val="0"/>
          <c:showBubbleSize val="0"/>
        </c:dLbls>
        <c:gapWidth val="150"/>
        <c:overlap val="-10"/>
        <c:axId val="400791696"/>
        <c:axId val="400781904"/>
      </c:barChart>
      <c:lineChart>
        <c:grouping val="stacked"/>
        <c:varyColors val="0"/>
        <c:ser>
          <c:idx val="2"/>
          <c:order val="2"/>
          <c:tx>
            <c:strRef>
              <c:f>AUTOF!$A$14</c:f>
              <c:strCache>
                <c:ptCount val="1"/>
                <c:pt idx="0">
                  <c:v>Índice de autofinanciamiento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AUTOF!$B$10:$G$11</c:f>
              <c:strCache>
                <c:ptCount val="6"/>
                <c:pt idx="0">
                  <c:v>2011</c:v>
                </c:pt>
                <c:pt idx="1">
                  <c:v>2012</c:v>
                </c:pt>
                <c:pt idx="2">
                  <c:v>2013</c:v>
                </c:pt>
                <c:pt idx="3">
                  <c:v>2014</c:v>
                </c:pt>
                <c:pt idx="4">
                  <c:v>2015</c:v>
                </c:pt>
                <c:pt idx="5">
                  <c:v>2016</c:v>
                </c:pt>
              </c:strCache>
            </c:strRef>
          </c:cat>
          <c:val>
            <c:numRef>
              <c:f>AUTOF!$B$14:$G$14</c:f>
              <c:numCache>
                <c:formatCode>0.0</c:formatCode>
                <c:ptCount val="6"/>
                <c:pt idx="0">
                  <c:v>7.4960356470009506</c:v>
                </c:pt>
                <c:pt idx="1">
                  <c:v>7.8644439590956221</c:v>
                </c:pt>
                <c:pt idx="2">
                  <c:v>6.6311610866060953</c:v>
                </c:pt>
                <c:pt idx="3">
                  <c:v>7.8594236304997276</c:v>
                </c:pt>
                <c:pt idx="4">
                  <c:v>5.0274186477569014</c:v>
                </c:pt>
                <c:pt idx="5">
                  <c:v>3.3614677993939073</c:v>
                </c:pt>
              </c:numCache>
            </c:numRef>
          </c:val>
          <c:smooth val="0"/>
        </c:ser>
        <c:dLbls>
          <c:showLegendKey val="0"/>
          <c:showVal val="0"/>
          <c:showCatName val="0"/>
          <c:showSerName val="0"/>
          <c:showPercent val="0"/>
          <c:showBubbleSize val="0"/>
        </c:dLbls>
        <c:marker val="1"/>
        <c:smooth val="0"/>
        <c:axId val="400794960"/>
        <c:axId val="400782992"/>
      </c:lineChart>
      <c:catAx>
        <c:axId val="40079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0781904"/>
        <c:crosses val="autoZero"/>
        <c:auto val="1"/>
        <c:lblAlgn val="ctr"/>
        <c:lblOffset val="100"/>
        <c:tickLblSkip val="1"/>
        <c:tickMarkSkip val="1"/>
        <c:noMultiLvlLbl val="0"/>
      </c:catAx>
      <c:valAx>
        <c:axId val="400781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0791696"/>
        <c:crosses val="autoZero"/>
        <c:crossBetween val="between"/>
      </c:valAx>
      <c:catAx>
        <c:axId val="400794960"/>
        <c:scaling>
          <c:orientation val="minMax"/>
        </c:scaling>
        <c:delete val="1"/>
        <c:axPos val="b"/>
        <c:numFmt formatCode="General" sourceLinked="1"/>
        <c:majorTickMark val="none"/>
        <c:minorTickMark val="none"/>
        <c:tickLblPos val="none"/>
        <c:crossAx val="400782992"/>
        <c:crosses val="autoZero"/>
        <c:auto val="1"/>
        <c:lblAlgn val="ctr"/>
        <c:lblOffset val="100"/>
        <c:noMultiLvlLbl val="0"/>
      </c:catAx>
      <c:valAx>
        <c:axId val="400782992"/>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layout>
            <c:manualLayout>
              <c:xMode val="edge"/>
              <c:yMode val="edge"/>
              <c:x val="0.95046295023595451"/>
              <c:y val="0.54362520474414711"/>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0794960"/>
        <c:crosses val="max"/>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38966720389702"/>
          <c:y val="4.6127753459891209E-2"/>
          <c:w val="0.84914756511917455"/>
          <c:h val="0.85240511108227035"/>
        </c:manualLayout>
      </c:layout>
      <c:barChart>
        <c:barDir val="col"/>
        <c:grouping val="clustered"/>
        <c:varyColors val="0"/>
        <c:ser>
          <c:idx val="1"/>
          <c:order val="0"/>
          <c:tx>
            <c:strRef>
              <c:f>MAT!$A$7</c:f>
              <c:strCache>
                <c:ptCount val="1"/>
                <c:pt idx="0">
                  <c:v>MATRÍCULA TOTAL</c:v>
                </c:pt>
              </c:strCache>
            </c:strRef>
          </c:tx>
          <c:invertIfNegative val="0"/>
          <c:dPt>
            <c:idx val="0"/>
            <c:invertIfNegative val="0"/>
            <c:bubble3D val="0"/>
            <c:spPr>
              <a:solidFill>
                <a:srgbClr val="4F81BD"/>
              </a:solidFill>
            </c:spPr>
          </c:dPt>
          <c:dPt>
            <c:idx val="1"/>
            <c:invertIfNegative val="0"/>
            <c:bubble3D val="0"/>
            <c:spPr>
              <a:solidFill>
                <a:schemeClr val="accent5">
                  <a:lumMod val="60000"/>
                  <a:lumOff val="4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accent6">
                  <a:lumMod val="60000"/>
                  <a:lumOff val="40000"/>
                </a:schemeClr>
              </a:solidFill>
            </c:spPr>
          </c:dPt>
          <c:dPt>
            <c:idx val="4"/>
            <c:invertIfNegative val="0"/>
            <c:bubble3D val="0"/>
            <c:spPr>
              <a:solidFill>
                <a:schemeClr val="accent3">
                  <a:lumMod val="60000"/>
                  <a:lumOff val="40000"/>
                </a:schemeClr>
              </a:solidFill>
            </c:spPr>
          </c:dPt>
          <c:cat>
            <c:strRef>
              <c:f>MAT!$A$10:$A$15</c:f>
              <c:strCache>
                <c:ptCount val="6"/>
                <c:pt idx="0">
                  <c:v>2011-2012</c:v>
                </c:pt>
                <c:pt idx="1">
                  <c:v>2012-2013</c:v>
                </c:pt>
                <c:pt idx="2">
                  <c:v>2013-2014</c:v>
                </c:pt>
                <c:pt idx="3">
                  <c:v>2014-2015</c:v>
                </c:pt>
                <c:pt idx="4">
                  <c:v>2015-2016</c:v>
                </c:pt>
                <c:pt idx="5">
                  <c:v>2016-2017</c:v>
                </c:pt>
              </c:strCache>
            </c:strRef>
          </c:cat>
          <c:val>
            <c:numRef>
              <c:f>MAT!$B$10:$B$15</c:f>
              <c:numCache>
                <c:formatCode>#,##0</c:formatCode>
                <c:ptCount val="6"/>
                <c:pt idx="0">
                  <c:v>299807</c:v>
                </c:pt>
                <c:pt idx="1">
                  <c:v>303955</c:v>
                </c:pt>
                <c:pt idx="2">
                  <c:v>303464</c:v>
                </c:pt>
                <c:pt idx="3">
                  <c:v>301751</c:v>
                </c:pt>
                <c:pt idx="4">
                  <c:v>305246</c:v>
                </c:pt>
                <c:pt idx="5">
                  <c:v>307921</c:v>
                </c:pt>
              </c:numCache>
            </c:numRef>
          </c:val>
        </c:ser>
        <c:dLbls>
          <c:showLegendKey val="0"/>
          <c:showVal val="0"/>
          <c:showCatName val="0"/>
          <c:showSerName val="0"/>
          <c:showPercent val="0"/>
          <c:showBubbleSize val="0"/>
        </c:dLbls>
        <c:gapWidth val="100"/>
        <c:axId val="316167584"/>
        <c:axId val="316174112"/>
      </c:barChart>
      <c:catAx>
        <c:axId val="316167584"/>
        <c:scaling>
          <c:orientation val="minMax"/>
        </c:scaling>
        <c:delete val="0"/>
        <c:axPos val="b"/>
        <c:numFmt formatCode="General" sourceLinked="1"/>
        <c:majorTickMark val="out"/>
        <c:minorTickMark val="none"/>
        <c:tickLblPos val="nextTo"/>
        <c:txPr>
          <a:bodyPr rot="0" vert="horz"/>
          <a:lstStyle/>
          <a:p>
            <a:pPr>
              <a:defRPr lang="es-MX" sz="7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16174112"/>
        <c:crosses val="autoZero"/>
        <c:auto val="1"/>
        <c:lblAlgn val="ctr"/>
        <c:lblOffset val="100"/>
        <c:noMultiLvlLbl val="0"/>
      </c:catAx>
      <c:valAx>
        <c:axId val="316174112"/>
        <c:scaling>
          <c:orientation val="minMax"/>
        </c:scaling>
        <c:delete val="0"/>
        <c:axPos val="l"/>
        <c:numFmt formatCode="#,##0" sourceLinked="1"/>
        <c:majorTickMark val="in"/>
        <c:minorTickMark val="none"/>
        <c:tickLblPos val="nextTo"/>
        <c:spPr>
          <a:ln/>
        </c:spPr>
        <c:txPr>
          <a:bodyPr rot="0" vert="horz"/>
          <a:lstStyle/>
          <a:p>
            <a:pPr>
              <a:defRPr lang="es-MX" sz="10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16167584"/>
        <c:crosses val="autoZero"/>
        <c:crossBetween val="between"/>
        <c:dispUnits>
          <c:builtInUnit val="thousands"/>
          <c:dispUnitsLbl>
            <c:layout/>
          </c:dispUnitsLbl>
        </c:dispUnits>
      </c:valAx>
      <c:spPr>
        <a:noFill/>
        <a:ln w="25400">
          <a:noFill/>
        </a:ln>
      </c:spPr>
    </c:plotArea>
    <c:plotVisOnly val="1"/>
    <c:dispBlanksAs val="gap"/>
    <c:showDLblsOverMax val="0"/>
  </c:chart>
  <c:spPr>
    <a:noFill/>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611" l="0.70000000000000062" r="0.70000000000000062" t="0.75000000000000611" header="0.30000000000000032" footer="0.30000000000000032"/>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1852697647653"/>
          <c:y val="0.15805596608116293"/>
          <c:w val="0.74116876331601644"/>
          <c:h val="0.71107320815667274"/>
        </c:manualLayout>
      </c:layout>
      <c:barChart>
        <c:barDir val="col"/>
        <c:grouping val="clustered"/>
        <c:varyColors val="0"/>
        <c:ser>
          <c:idx val="0"/>
          <c:order val="0"/>
          <c:tx>
            <c:strRef>
              <c:f>CAIP!$A$13</c:f>
              <c:strCache>
                <c:ptCount val="1"/>
                <c:pt idx="0">
                  <c:v>Ingresos propios programados</c:v>
                </c:pt>
              </c:strCache>
            </c:strRef>
          </c:tx>
          <c:spPr>
            <a:solidFill>
              <a:schemeClr val="accent1"/>
            </a:solidFill>
            <a:ln>
              <a:noFill/>
            </a:ln>
            <a:effectLst/>
          </c:spPr>
          <c:invertIfNegative val="0"/>
          <c:cat>
            <c:strRef>
              <c:f>CAIP!$B$10:$G$11</c:f>
              <c:strCache>
                <c:ptCount val="6"/>
                <c:pt idx="0">
                  <c:v>2011</c:v>
                </c:pt>
                <c:pt idx="1">
                  <c:v>2012</c:v>
                </c:pt>
                <c:pt idx="2">
                  <c:v>2013</c:v>
                </c:pt>
                <c:pt idx="3">
                  <c:v>2014</c:v>
                </c:pt>
                <c:pt idx="4">
                  <c:v>2015</c:v>
                </c:pt>
                <c:pt idx="5">
                  <c:v>2016</c:v>
                </c:pt>
              </c:strCache>
            </c:strRef>
          </c:cat>
          <c:val>
            <c:numRef>
              <c:f>CAIP!$B$13:$G$13</c:f>
              <c:numCache>
                <c:formatCode>#,##0</c:formatCode>
                <c:ptCount val="6"/>
                <c:pt idx="0">
                  <c:v>149022</c:v>
                </c:pt>
                <c:pt idx="1">
                  <c:v>121799</c:v>
                </c:pt>
                <c:pt idx="2">
                  <c:v>118097.60000000001</c:v>
                </c:pt>
                <c:pt idx="3">
                  <c:v>115000</c:v>
                </c:pt>
                <c:pt idx="4">
                  <c:v>67000</c:v>
                </c:pt>
                <c:pt idx="5">
                  <c:v>52500</c:v>
                </c:pt>
              </c:numCache>
            </c:numRef>
          </c:val>
        </c:ser>
        <c:ser>
          <c:idx val="1"/>
          <c:order val="1"/>
          <c:tx>
            <c:strRef>
              <c:f>CAIP!$A$12</c:f>
              <c:strCache>
                <c:ptCount val="1"/>
                <c:pt idx="0">
                  <c:v>Ingresos propios captados </c:v>
                </c:pt>
              </c:strCache>
            </c:strRef>
          </c:tx>
          <c:spPr>
            <a:solidFill>
              <a:schemeClr val="accent2"/>
            </a:solidFill>
            <a:ln>
              <a:noFill/>
            </a:ln>
            <a:effectLst/>
          </c:spPr>
          <c:invertIfNegative val="0"/>
          <c:cat>
            <c:strRef>
              <c:f>CAIP!$B$10:$G$11</c:f>
              <c:strCache>
                <c:ptCount val="6"/>
                <c:pt idx="0">
                  <c:v>2011</c:v>
                </c:pt>
                <c:pt idx="1">
                  <c:v>2012</c:v>
                </c:pt>
                <c:pt idx="2">
                  <c:v>2013</c:v>
                </c:pt>
                <c:pt idx="3">
                  <c:v>2014</c:v>
                </c:pt>
                <c:pt idx="4">
                  <c:v>2015</c:v>
                </c:pt>
                <c:pt idx="5">
                  <c:v>2016</c:v>
                </c:pt>
              </c:strCache>
            </c:strRef>
          </c:cat>
          <c:val>
            <c:numRef>
              <c:f>CAIP!$B$12:$G$12</c:f>
              <c:numCache>
                <c:formatCode>#,##0</c:formatCode>
                <c:ptCount val="6"/>
                <c:pt idx="0">
                  <c:v>114084.6</c:v>
                </c:pt>
                <c:pt idx="1">
                  <c:v>113831</c:v>
                </c:pt>
                <c:pt idx="2">
                  <c:v>113139.511</c:v>
                </c:pt>
                <c:pt idx="3">
                  <c:v>105208.6</c:v>
                </c:pt>
                <c:pt idx="4">
                  <c:v>60560.5</c:v>
                </c:pt>
                <c:pt idx="5">
                  <c:v>51638.898000000001</c:v>
                </c:pt>
              </c:numCache>
            </c:numRef>
          </c:val>
        </c:ser>
        <c:dLbls>
          <c:showLegendKey val="0"/>
          <c:showVal val="0"/>
          <c:showCatName val="0"/>
          <c:showSerName val="0"/>
          <c:showPercent val="0"/>
          <c:showBubbleSize val="0"/>
        </c:dLbls>
        <c:gapWidth val="150"/>
        <c:overlap val="-10"/>
        <c:axId val="402782608"/>
        <c:axId val="402784240"/>
      </c:barChart>
      <c:lineChart>
        <c:grouping val="stacked"/>
        <c:varyColors val="0"/>
        <c:ser>
          <c:idx val="2"/>
          <c:order val="2"/>
          <c:tx>
            <c:strRef>
              <c:f>CAIP!$A$14</c:f>
              <c:strCache>
                <c:ptCount val="1"/>
                <c:pt idx="0">
                  <c:v>Captación de Ingresos propios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CAIP!$B$10:$G$11</c:f>
              <c:strCache>
                <c:ptCount val="6"/>
                <c:pt idx="0">
                  <c:v>2011</c:v>
                </c:pt>
                <c:pt idx="1">
                  <c:v>2012</c:v>
                </c:pt>
                <c:pt idx="2">
                  <c:v>2013</c:v>
                </c:pt>
                <c:pt idx="3">
                  <c:v>2014</c:v>
                </c:pt>
                <c:pt idx="4">
                  <c:v>2015</c:v>
                </c:pt>
                <c:pt idx="5">
                  <c:v>2016</c:v>
                </c:pt>
              </c:strCache>
            </c:strRef>
          </c:cat>
          <c:val>
            <c:numRef>
              <c:f>CAIP!$B$14:$G$14</c:f>
              <c:numCache>
                <c:formatCode>0.0</c:formatCode>
                <c:ptCount val="6"/>
                <c:pt idx="0">
                  <c:v>76.555542134718365</c:v>
                </c:pt>
                <c:pt idx="1">
                  <c:v>93.458074368426665</c:v>
                </c:pt>
                <c:pt idx="2">
                  <c:v>95.801702151440836</c:v>
                </c:pt>
                <c:pt idx="3">
                  <c:v>91.48573913043478</c:v>
                </c:pt>
                <c:pt idx="4">
                  <c:v>90.388805970149249</c:v>
                </c:pt>
                <c:pt idx="5">
                  <c:v>98.359805714285713</c:v>
                </c:pt>
              </c:numCache>
            </c:numRef>
          </c:val>
          <c:smooth val="0"/>
        </c:ser>
        <c:dLbls>
          <c:showLegendKey val="0"/>
          <c:showVal val="0"/>
          <c:showCatName val="0"/>
          <c:showSerName val="0"/>
          <c:showPercent val="0"/>
          <c:showBubbleSize val="0"/>
        </c:dLbls>
        <c:marker val="1"/>
        <c:smooth val="0"/>
        <c:axId val="402785328"/>
        <c:axId val="402776080"/>
      </c:lineChart>
      <c:catAx>
        <c:axId val="40278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2784240"/>
        <c:crosses val="autoZero"/>
        <c:auto val="1"/>
        <c:lblAlgn val="ctr"/>
        <c:lblOffset val="100"/>
        <c:tickLblSkip val="1"/>
        <c:tickMarkSkip val="1"/>
        <c:noMultiLvlLbl val="0"/>
      </c:catAx>
      <c:valAx>
        <c:axId val="402784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2782608"/>
        <c:crosses val="autoZero"/>
        <c:crossBetween val="between"/>
      </c:valAx>
      <c:catAx>
        <c:axId val="402785328"/>
        <c:scaling>
          <c:orientation val="minMax"/>
        </c:scaling>
        <c:delete val="1"/>
        <c:axPos val="b"/>
        <c:numFmt formatCode="General" sourceLinked="1"/>
        <c:majorTickMark val="none"/>
        <c:minorTickMark val="none"/>
        <c:tickLblPos val="none"/>
        <c:crossAx val="402776080"/>
        <c:crosses val="autoZero"/>
        <c:auto val="1"/>
        <c:lblAlgn val="ctr"/>
        <c:lblOffset val="100"/>
        <c:noMultiLvlLbl val="0"/>
      </c:catAx>
      <c:valAx>
        <c:axId val="402776080"/>
        <c:scaling>
          <c:orientation val="minMax"/>
        </c:scaling>
        <c:delete val="0"/>
        <c:axPos val="r"/>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2785328"/>
        <c:crosses val="max"/>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7238397445708"/>
          <c:y val="0.27501089636522713"/>
          <c:w val="0.80624605597604038"/>
          <c:h val="0.59411818977173303"/>
        </c:manualLayout>
      </c:layout>
      <c:barChart>
        <c:barDir val="col"/>
        <c:grouping val="clustered"/>
        <c:varyColors val="0"/>
        <c:ser>
          <c:idx val="0"/>
          <c:order val="0"/>
          <c:tx>
            <c:strRef>
              <c:f>CNPR!$A$13</c:f>
              <c:strCache>
                <c:ptCount val="1"/>
                <c:pt idx="0">
                  <c:v>Presupuesto autorizado de partidas sujetas a restricción</c:v>
                </c:pt>
              </c:strCache>
            </c:strRef>
          </c:tx>
          <c:spPr>
            <a:solidFill>
              <a:schemeClr val="accent1"/>
            </a:solidFill>
            <a:ln>
              <a:noFill/>
            </a:ln>
            <a:effectLst/>
          </c:spPr>
          <c:invertIfNegative val="0"/>
          <c:cat>
            <c:strRef>
              <c:f>CNPR!$B$10:$G$11</c:f>
              <c:strCache>
                <c:ptCount val="6"/>
                <c:pt idx="0">
                  <c:v>2011</c:v>
                </c:pt>
                <c:pt idx="1">
                  <c:v>2012</c:v>
                </c:pt>
                <c:pt idx="2">
                  <c:v>2013</c:v>
                </c:pt>
                <c:pt idx="3">
                  <c:v>2014</c:v>
                </c:pt>
                <c:pt idx="4">
                  <c:v>2015</c:v>
                </c:pt>
                <c:pt idx="5">
                  <c:v>2016</c:v>
                </c:pt>
              </c:strCache>
            </c:strRef>
          </c:cat>
          <c:val>
            <c:numRef>
              <c:f>CNPR!$B$13:$G$13</c:f>
              <c:numCache>
                <c:formatCode>#,##0</c:formatCode>
                <c:ptCount val="6"/>
                <c:pt idx="0">
                  <c:v>1336369.3999999999</c:v>
                </c:pt>
                <c:pt idx="1">
                  <c:v>1457806</c:v>
                </c:pt>
                <c:pt idx="2">
                  <c:v>1497810.8</c:v>
                </c:pt>
                <c:pt idx="3">
                  <c:v>1425249.5</c:v>
                </c:pt>
                <c:pt idx="4">
                  <c:v>1425327.2999999998</c:v>
                </c:pt>
                <c:pt idx="5">
                  <c:v>1524483.65</c:v>
                </c:pt>
              </c:numCache>
            </c:numRef>
          </c:val>
        </c:ser>
        <c:ser>
          <c:idx val="1"/>
          <c:order val="1"/>
          <c:tx>
            <c:strRef>
              <c:f>CNPR!$A$12</c:f>
              <c:strCache>
                <c:ptCount val="1"/>
                <c:pt idx="0">
                  <c:v>Presupuesto ejercido de partidas sujetas a restricción </c:v>
                </c:pt>
              </c:strCache>
            </c:strRef>
          </c:tx>
          <c:spPr>
            <a:solidFill>
              <a:schemeClr val="accent2"/>
            </a:solidFill>
            <a:ln>
              <a:noFill/>
            </a:ln>
            <a:effectLst/>
          </c:spPr>
          <c:invertIfNegative val="0"/>
          <c:cat>
            <c:strRef>
              <c:f>CNPR!$B$10:$G$11</c:f>
              <c:strCache>
                <c:ptCount val="6"/>
                <c:pt idx="0">
                  <c:v>2011</c:v>
                </c:pt>
                <c:pt idx="1">
                  <c:v>2012</c:v>
                </c:pt>
                <c:pt idx="2">
                  <c:v>2013</c:v>
                </c:pt>
                <c:pt idx="3">
                  <c:v>2014</c:v>
                </c:pt>
                <c:pt idx="4">
                  <c:v>2015</c:v>
                </c:pt>
                <c:pt idx="5">
                  <c:v>2016</c:v>
                </c:pt>
              </c:strCache>
            </c:strRef>
          </c:cat>
          <c:val>
            <c:numRef>
              <c:f>CNPR!$B$12:$G$12</c:f>
              <c:numCache>
                <c:formatCode>#,##0</c:formatCode>
                <c:ptCount val="6"/>
                <c:pt idx="0">
                  <c:v>1283563.8</c:v>
                </c:pt>
                <c:pt idx="1">
                  <c:v>1450045</c:v>
                </c:pt>
                <c:pt idx="2">
                  <c:v>1477702</c:v>
                </c:pt>
                <c:pt idx="3">
                  <c:v>1422011.4</c:v>
                </c:pt>
                <c:pt idx="4">
                  <c:v>1430230.9999999998</c:v>
                </c:pt>
                <c:pt idx="5">
                  <c:v>1521741.574</c:v>
                </c:pt>
              </c:numCache>
            </c:numRef>
          </c:val>
        </c:ser>
        <c:dLbls>
          <c:showLegendKey val="0"/>
          <c:showVal val="0"/>
          <c:showCatName val="0"/>
          <c:showSerName val="0"/>
          <c:showPercent val="0"/>
          <c:showBubbleSize val="0"/>
        </c:dLbls>
        <c:gapWidth val="150"/>
        <c:overlap val="-10"/>
        <c:axId val="402785872"/>
        <c:axId val="402776624"/>
      </c:barChart>
      <c:lineChart>
        <c:grouping val="stacked"/>
        <c:varyColors val="0"/>
        <c:ser>
          <c:idx val="2"/>
          <c:order val="2"/>
          <c:tx>
            <c:strRef>
              <c:f>CNPR!$A$14</c:f>
              <c:strCache>
                <c:ptCount val="1"/>
                <c:pt idx="0">
                  <c:v>Evolución del presupuesto ejercido de partidas sujetas a restricción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CNPR!$B$10:$G$11</c:f>
              <c:strCache>
                <c:ptCount val="6"/>
                <c:pt idx="0">
                  <c:v>2011</c:v>
                </c:pt>
                <c:pt idx="1">
                  <c:v>2012</c:v>
                </c:pt>
                <c:pt idx="2">
                  <c:v>2013</c:v>
                </c:pt>
                <c:pt idx="3">
                  <c:v>2014</c:v>
                </c:pt>
                <c:pt idx="4">
                  <c:v>2015</c:v>
                </c:pt>
                <c:pt idx="5">
                  <c:v>2016</c:v>
                </c:pt>
              </c:strCache>
            </c:strRef>
          </c:cat>
          <c:val>
            <c:numRef>
              <c:f>CNPR!$B$14:$G$14</c:f>
              <c:numCache>
                <c:formatCode>0.0</c:formatCode>
                <c:ptCount val="6"/>
                <c:pt idx="0">
                  <c:v>96.048577586406878</c:v>
                </c:pt>
                <c:pt idx="1">
                  <c:v>99.467624635925489</c:v>
                </c:pt>
                <c:pt idx="2">
                  <c:v>98.657453932098761</c:v>
                </c:pt>
                <c:pt idx="3">
                  <c:v>99.772804691389112</c:v>
                </c:pt>
                <c:pt idx="4">
                  <c:v>100.34404027762605</c:v>
                </c:pt>
                <c:pt idx="5">
                  <c:v>99.820130835775117</c:v>
                </c:pt>
              </c:numCache>
            </c:numRef>
          </c:val>
          <c:smooth val="0"/>
        </c:ser>
        <c:dLbls>
          <c:showLegendKey val="0"/>
          <c:showVal val="0"/>
          <c:showCatName val="0"/>
          <c:showSerName val="0"/>
          <c:showPercent val="0"/>
          <c:showBubbleSize val="0"/>
        </c:dLbls>
        <c:marker val="1"/>
        <c:smooth val="0"/>
        <c:axId val="402771184"/>
        <c:axId val="402786416"/>
      </c:lineChart>
      <c:catAx>
        <c:axId val="402785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2776624"/>
        <c:crosses val="autoZero"/>
        <c:auto val="1"/>
        <c:lblAlgn val="ctr"/>
        <c:lblOffset val="100"/>
        <c:tickLblSkip val="1"/>
        <c:tickMarkSkip val="1"/>
        <c:noMultiLvlLbl val="0"/>
      </c:catAx>
      <c:valAx>
        <c:axId val="402776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2785872"/>
        <c:crosses val="autoZero"/>
        <c:crossBetween val="between"/>
      </c:valAx>
      <c:catAx>
        <c:axId val="402771184"/>
        <c:scaling>
          <c:orientation val="minMax"/>
        </c:scaling>
        <c:delete val="1"/>
        <c:axPos val="b"/>
        <c:numFmt formatCode="General" sourceLinked="1"/>
        <c:majorTickMark val="none"/>
        <c:minorTickMark val="none"/>
        <c:tickLblPos val="none"/>
        <c:crossAx val="402786416"/>
        <c:crosses val="autoZero"/>
        <c:auto val="1"/>
        <c:lblAlgn val="ctr"/>
        <c:lblOffset val="100"/>
        <c:noMultiLvlLbl val="0"/>
      </c:catAx>
      <c:valAx>
        <c:axId val="402786416"/>
        <c:scaling>
          <c:orientation val="minMax"/>
        </c:scaling>
        <c:delete val="0"/>
        <c:axPos val="r"/>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402771184"/>
        <c:crosses val="max"/>
        <c:crossBetween val="between"/>
      </c:valAx>
      <c:spPr>
        <a:noFill/>
        <a:ln>
          <a:noFill/>
        </a:ln>
        <a:effectLst/>
      </c:spPr>
    </c:plotArea>
    <c:legend>
      <c:legendPos val="t"/>
      <c:layout>
        <c:manualLayout>
          <c:xMode val="edge"/>
          <c:yMode val="edge"/>
          <c:x val="1.985594792489509E-2"/>
          <c:y val="2.4242424242424242E-2"/>
          <c:w val="0.96467467048079181"/>
          <c:h val="0.19848628012407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573024900965825E-2"/>
          <c:y val="6.5068986174901186E-2"/>
          <c:w val="0.89427524958463145"/>
          <c:h val="0.76011050326703289"/>
        </c:manualLayout>
      </c:layout>
      <c:lineChart>
        <c:grouping val="standard"/>
        <c:varyColors val="0"/>
        <c:ser>
          <c:idx val="1"/>
          <c:order val="0"/>
          <c:tx>
            <c:strRef>
              <c:f>ACI!$A$7</c:f>
              <c:strCache>
                <c:ptCount val="1"/>
                <c:pt idx="0">
                  <c:v>APROVECHAMIENTO DE LA CAPACIDAD INSTALADA</c:v>
                </c:pt>
              </c:strCache>
            </c:strRef>
          </c:tx>
          <c:dPt>
            <c:idx val="0"/>
            <c:bubble3D val="0"/>
          </c:dPt>
          <c:dPt>
            <c:idx val="1"/>
            <c:bubble3D val="0"/>
          </c:dPt>
          <c:dPt>
            <c:idx val="2"/>
            <c:bubble3D val="0"/>
          </c:dPt>
          <c:dPt>
            <c:idx val="3"/>
            <c:bubble3D val="0"/>
          </c:dPt>
          <c:dPt>
            <c:idx val="4"/>
            <c:bubble3D val="0"/>
          </c:dPt>
          <c:cat>
            <c:numRef>
              <c:f>ACI!$A$10:$A$15</c:f>
              <c:numCache>
                <c:formatCode>General</c:formatCode>
                <c:ptCount val="6"/>
                <c:pt idx="0">
                  <c:v>2011</c:v>
                </c:pt>
                <c:pt idx="1">
                  <c:v>2012</c:v>
                </c:pt>
                <c:pt idx="2">
                  <c:v>2013</c:v>
                </c:pt>
                <c:pt idx="3">
                  <c:v>2014</c:v>
                </c:pt>
                <c:pt idx="4">
                  <c:v>2015</c:v>
                </c:pt>
                <c:pt idx="5">
                  <c:v>2016</c:v>
                </c:pt>
              </c:numCache>
            </c:numRef>
          </c:cat>
          <c:val>
            <c:numRef>
              <c:f>ACI!$B$10:$B$15</c:f>
              <c:numCache>
                <c:formatCode>0.0</c:formatCode>
                <c:ptCount val="6"/>
                <c:pt idx="0">
                  <c:v>84.177616801437566</c:v>
                </c:pt>
                <c:pt idx="1">
                  <c:v>83.984029619805483</c:v>
                </c:pt>
                <c:pt idx="2">
                  <c:v>79.092994161801499</c:v>
                </c:pt>
                <c:pt idx="3">
                  <c:v>78.466559184522566</c:v>
                </c:pt>
                <c:pt idx="4">
                  <c:v>74.912508896360464</c:v>
                </c:pt>
                <c:pt idx="5">
                  <c:v>74.400000000000006</c:v>
                </c:pt>
              </c:numCache>
            </c:numRef>
          </c:val>
          <c:smooth val="1"/>
        </c:ser>
        <c:dLbls>
          <c:showLegendKey val="0"/>
          <c:showVal val="0"/>
          <c:showCatName val="0"/>
          <c:showSerName val="0"/>
          <c:showPercent val="0"/>
          <c:showBubbleSize val="0"/>
        </c:dLbls>
        <c:marker val="1"/>
        <c:smooth val="0"/>
        <c:axId val="316174656"/>
        <c:axId val="316171936"/>
      </c:lineChart>
      <c:catAx>
        <c:axId val="316174656"/>
        <c:scaling>
          <c:orientation val="minMax"/>
        </c:scaling>
        <c:delete val="0"/>
        <c:axPos val="b"/>
        <c:numFmt formatCode="General" sourceLinked="1"/>
        <c:majorTickMark val="out"/>
        <c:minorTickMark val="none"/>
        <c:tickLblPos val="nextTo"/>
        <c:txPr>
          <a:bodyPr rot="0" vert="horz"/>
          <a:lstStyle/>
          <a:p>
            <a:pPr>
              <a:defRPr sz="1050"/>
            </a:pPr>
            <a:endParaRPr lang="es-MX"/>
          </a:p>
        </c:txPr>
        <c:crossAx val="316171936"/>
        <c:crosses val="autoZero"/>
        <c:auto val="1"/>
        <c:lblAlgn val="ctr"/>
        <c:lblOffset val="100"/>
        <c:noMultiLvlLbl val="0"/>
      </c:catAx>
      <c:valAx>
        <c:axId val="316171936"/>
        <c:scaling>
          <c:orientation val="minMax"/>
        </c:scaling>
        <c:delete val="0"/>
        <c:axPos val="l"/>
        <c:numFmt formatCode="0" sourceLinked="0"/>
        <c:majorTickMark val="out"/>
        <c:minorTickMark val="none"/>
        <c:tickLblPos val="nextTo"/>
        <c:txPr>
          <a:bodyPr rot="0" vert="horz"/>
          <a:lstStyle/>
          <a:p>
            <a:pPr>
              <a:defRPr sz="1050"/>
            </a:pPr>
            <a:endParaRPr lang="es-MX"/>
          </a:p>
        </c:txPr>
        <c:crossAx val="316174656"/>
        <c:crosses val="autoZero"/>
        <c:crossBetween val="between"/>
      </c:valAx>
      <c:spPr>
        <a:noFill/>
        <a:ln w="25400">
          <a:noFill/>
        </a:ln>
      </c:spPr>
    </c:plotArea>
    <c:plotVisOnly val="1"/>
    <c:dispBlanksAs val="gap"/>
    <c:showDLblsOverMax val="0"/>
  </c:chart>
  <c:spPr>
    <a:noFill/>
  </c:spPr>
  <c:txPr>
    <a:bodyPr/>
    <a:lstStyle/>
    <a:p>
      <a:pPr>
        <a:defRPr sz="12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printSettings>
    <c:headerFooter/>
    <c:pageMargins b="0.75000000000000511" l="0.70000000000000062" r="0.70000000000000062" t="0.75000000000000511" header="0.30000000000000032" footer="0.3000000000000003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1849319083253E-2"/>
          <c:y val="0.11251829004812779"/>
          <c:w val="0.88930267091303417"/>
          <c:h val="0.73753421784047402"/>
        </c:manualLayout>
      </c:layout>
      <c:lineChart>
        <c:grouping val="standard"/>
        <c:varyColors val="0"/>
        <c:ser>
          <c:idx val="1"/>
          <c:order val="0"/>
          <c:tx>
            <c:strRef>
              <c:f>ET!$A$7</c:f>
              <c:strCache>
                <c:ptCount val="1"/>
                <c:pt idx="0">
                  <c:v>EFICIENCIA TERMINAL</c:v>
                </c:pt>
              </c:strCache>
            </c:strRef>
          </c:tx>
          <c:dPt>
            <c:idx val="0"/>
            <c:bubble3D val="0"/>
          </c:dPt>
          <c:dPt>
            <c:idx val="1"/>
            <c:bubble3D val="0"/>
          </c:dPt>
          <c:dPt>
            <c:idx val="2"/>
            <c:bubble3D val="0"/>
          </c:dPt>
          <c:dPt>
            <c:idx val="3"/>
            <c:bubble3D val="0"/>
          </c:dPt>
          <c:dPt>
            <c:idx val="4"/>
            <c:bubble3D val="0"/>
          </c:dPt>
          <c:cat>
            <c:strRef>
              <c:f>ET!$A$10:$A$15</c:f>
              <c:strCache>
                <c:ptCount val="6"/>
                <c:pt idx="0">
                  <c:v>2008-2011</c:v>
                </c:pt>
                <c:pt idx="1">
                  <c:v>2009-2012</c:v>
                </c:pt>
                <c:pt idx="2">
                  <c:v>2010-2013</c:v>
                </c:pt>
                <c:pt idx="3">
                  <c:v>2011-2014</c:v>
                </c:pt>
                <c:pt idx="4">
                  <c:v>2012-2015</c:v>
                </c:pt>
                <c:pt idx="5">
                  <c:v>2013-2016</c:v>
                </c:pt>
              </c:strCache>
            </c:strRef>
          </c:cat>
          <c:val>
            <c:numRef>
              <c:f>ET!$B$10:$B$15</c:f>
              <c:numCache>
                <c:formatCode>0.0</c:formatCode>
                <c:ptCount val="6"/>
                <c:pt idx="0">
                  <c:v>46.144892097175351</c:v>
                </c:pt>
                <c:pt idx="1">
                  <c:v>46.4</c:v>
                </c:pt>
                <c:pt idx="2">
                  <c:v>48.03808424697057</c:v>
                </c:pt>
                <c:pt idx="3">
                  <c:v>48.253539048830923</c:v>
                </c:pt>
                <c:pt idx="4" formatCode="0.00">
                  <c:v>48.87</c:v>
                </c:pt>
                <c:pt idx="5" formatCode="0.00">
                  <c:v>48.59</c:v>
                </c:pt>
              </c:numCache>
            </c:numRef>
          </c:val>
          <c:smooth val="1"/>
        </c:ser>
        <c:dLbls>
          <c:showLegendKey val="0"/>
          <c:showVal val="0"/>
          <c:showCatName val="0"/>
          <c:showSerName val="0"/>
          <c:showPercent val="0"/>
          <c:showBubbleSize val="0"/>
        </c:dLbls>
        <c:marker val="1"/>
        <c:smooth val="0"/>
        <c:axId val="316176832"/>
        <c:axId val="316166496"/>
      </c:lineChart>
      <c:catAx>
        <c:axId val="316176832"/>
        <c:scaling>
          <c:orientation val="minMax"/>
        </c:scaling>
        <c:delete val="0"/>
        <c:axPos val="b"/>
        <c:numFmt formatCode="General" sourceLinked="1"/>
        <c:majorTickMark val="out"/>
        <c:minorTickMark val="none"/>
        <c:tickLblPos val="nextTo"/>
        <c:txPr>
          <a:bodyPr rot="0" vert="horz"/>
          <a:lstStyle/>
          <a:p>
            <a:pPr>
              <a:defRPr lang="es-MX" sz="7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16166496"/>
        <c:crosses val="autoZero"/>
        <c:auto val="1"/>
        <c:lblAlgn val="ctr"/>
        <c:lblOffset val="100"/>
        <c:noMultiLvlLbl val="0"/>
      </c:catAx>
      <c:valAx>
        <c:axId val="316166496"/>
        <c:scaling>
          <c:orientation val="minMax"/>
          <c:min val="42"/>
        </c:scaling>
        <c:delete val="0"/>
        <c:axPos val="l"/>
        <c:numFmt formatCode="0" sourceLinked="0"/>
        <c:majorTickMark val="out"/>
        <c:minorTickMark val="none"/>
        <c:tickLblPos val="nextTo"/>
        <c:txPr>
          <a:bodyPr rot="0" vert="horz"/>
          <a:lstStyle/>
          <a:p>
            <a:pPr>
              <a:defRPr lang="es-MX" sz="9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16176832"/>
        <c:crosses val="autoZero"/>
        <c:crossBetween val="between"/>
      </c:valAx>
      <c:spPr>
        <a:noFill/>
        <a:ln w="25400">
          <a:noFill/>
        </a:ln>
      </c:spPr>
    </c:plotArea>
    <c:plotVisOnly val="1"/>
    <c:dispBlanksAs val="gap"/>
    <c:showDLblsOverMax val="0"/>
  </c:chart>
  <c:spPr>
    <a:noFill/>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622" l="0.70000000000000062" r="0.70000000000000062" t="0.75000000000000622" header="0.30000000000000032" footer="0.3000000000000003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6825767149472E-2"/>
          <c:y val="4.7236922394186497E-2"/>
          <c:w val="0.89081779592365773"/>
          <c:h val="0.66507042014195694"/>
        </c:manualLayout>
      </c:layout>
      <c:lineChart>
        <c:grouping val="standard"/>
        <c:varyColors val="0"/>
        <c:ser>
          <c:idx val="1"/>
          <c:order val="0"/>
          <c:tx>
            <c:strRef>
              <c:f>TIT!$A$7</c:f>
              <c:strCache>
                <c:ptCount val="1"/>
                <c:pt idx="0">
                  <c:v>TITULACIÓN POR GENERACIÓN</c:v>
                </c:pt>
              </c:strCache>
            </c:strRef>
          </c:tx>
          <c:dPt>
            <c:idx val="0"/>
            <c:bubble3D val="0"/>
          </c:dPt>
          <c:dPt>
            <c:idx val="1"/>
            <c:bubble3D val="0"/>
          </c:dPt>
          <c:dPt>
            <c:idx val="2"/>
            <c:bubble3D val="0"/>
          </c:dPt>
          <c:dPt>
            <c:idx val="3"/>
            <c:bubble3D val="0"/>
          </c:dPt>
          <c:dPt>
            <c:idx val="4"/>
            <c:bubble3D val="0"/>
          </c:dPt>
          <c:cat>
            <c:strRef>
              <c:f>TIT!$A$10:$A$15</c:f>
              <c:strCache>
                <c:ptCount val="6"/>
                <c:pt idx="0">
                  <c:v>2007-2010</c:v>
                </c:pt>
                <c:pt idx="1">
                  <c:v>2008-2011</c:v>
                </c:pt>
                <c:pt idx="2">
                  <c:v>2009-2012</c:v>
                </c:pt>
                <c:pt idx="3">
                  <c:v>2010-2013</c:v>
                </c:pt>
                <c:pt idx="4">
                  <c:v>2011-2014</c:v>
                </c:pt>
                <c:pt idx="5">
                  <c:v>2012-2015</c:v>
                </c:pt>
              </c:strCache>
            </c:strRef>
          </c:cat>
          <c:val>
            <c:numRef>
              <c:f>TIT!$B$10:$B$15</c:f>
              <c:numCache>
                <c:formatCode>0.0</c:formatCode>
                <c:ptCount val="6"/>
                <c:pt idx="0">
                  <c:v>87.011229379275022</c:v>
                </c:pt>
                <c:pt idx="1">
                  <c:v>89.2</c:v>
                </c:pt>
                <c:pt idx="2">
                  <c:v>88.165320830077277</c:v>
                </c:pt>
                <c:pt idx="3">
                  <c:v>89.046343640938233</c:v>
                </c:pt>
                <c:pt idx="4" formatCode="0.00">
                  <c:v>88.360747601938229</c:v>
                </c:pt>
                <c:pt idx="5" formatCode="0.00">
                  <c:v>87.2</c:v>
                </c:pt>
              </c:numCache>
            </c:numRef>
          </c:val>
          <c:smooth val="1"/>
        </c:ser>
        <c:dLbls>
          <c:showLegendKey val="0"/>
          <c:showVal val="0"/>
          <c:showCatName val="0"/>
          <c:showSerName val="0"/>
          <c:showPercent val="0"/>
          <c:showBubbleSize val="0"/>
        </c:dLbls>
        <c:marker val="1"/>
        <c:smooth val="0"/>
        <c:axId val="316177376"/>
        <c:axId val="316170304"/>
      </c:lineChart>
      <c:catAx>
        <c:axId val="316177376"/>
        <c:scaling>
          <c:orientation val="minMax"/>
        </c:scaling>
        <c:delete val="0"/>
        <c:axPos val="b"/>
        <c:numFmt formatCode="General" sourceLinked="1"/>
        <c:majorTickMark val="out"/>
        <c:minorTickMark val="none"/>
        <c:tickLblPos val="nextTo"/>
        <c:spPr>
          <a:ln/>
        </c:spPr>
        <c:txPr>
          <a:bodyPr rot="-1740000" vert="horz"/>
          <a:lstStyle/>
          <a:p>
            <a:pPr>
              <a:defRPr lang="es-MX" sz="7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16170304"/>
        <c:crosses val="autoZero"/>
        <c:auto val="1"/>
        <c:lblAlgn val="ctr"/>
        <c:lblOffset val="100"/>
        <c:noMultiLvlLbl val="0"/>
      </c:catAx>
      <c:valAx>
        <c:axId val="316170304"/>
        <c:scaling>
          <c:orientation val="minMax"/>
          <c:max val="90"/>
          <c:min val="70"/>
        </c:scaling>
        <c:delete val="0"/>
        <c:axPos val="l"/>
        <c:numFmt formatCode="0" sourceLinked="0"/>
        <c:majorTickMark val="out"/>
        <c:minorTickMark val="none"/>
        <c:tickLblPos val="nextTo"/>
        <c:txPr>
          <a:bodyPr rot="0" vert="horz"/>
          <a:lstStyle/>
          <a:p>
            <a:pPr>
              <a:defRPr lang="es-MX" sz="105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16177376"/>
        <c:crosses val="autoZero"/>
        <c:crossBetween val="between"/>
      </c:valAx>
      <c:spPr>
        <a:noFill/>
        <a:ln w="25400">
          <a:noFill/>
        </a:ln>
      </c:spPr>
    </c:plotArea>
    <c:plotVisOnly val="1"/>
    <c:dispBlanksAs val="gap"/>
    <c:showDLblsOverMax val="0"/>
  </c:chart>
  <c:spPr>
    <a:noFill/>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644" l="0.70000000000000062" r="0.70000000000000062" t="0.75000000000000644" header="0.30000000000000032" footer="0.3000000000000003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83582517772323"/>
          <c:y val="8.3790037342351867E-2"/>
          <c:w val="0.84074544932895523"/>
          <c:h val="0.71522186993588388"/>
        </c:manualLayout>
      </c:layout>
      <c:barChart>
        <c:barDir val="col"/>
        <c:grouping val="clustered"/>
        <c:varyColors val="0"/>
        <c:ser>
          <c:idx val="1"/>
          <c:order val="0"/>
          <c:tx>
            <c:strRef>
              <c:f>COSTO!$A$7</c:f>
              <c:strCache>
                <c:ptCount val="1"/>
                <c:pt idx="0">
                  <c:v>COSTO POR ALUMNO</c:v>
                </c:pt>
              </c:strCache>
            </c:strRef>
          </c:tx>
          <c:invertIfNegative val="0"/>
          <c:dPt>
            <c:idx val="0"/>
            <c:invertIfNegative val="0"/>
            <c:bubble3D val="0"/>
            <c:spPr>
              <a:solidFill>
                <a:srgbClr val="4F81BD"/>
              </a:solidFill>
            </c:spPr>
          </c:dPt>
          <c:dPt>
            <c:idx val="1"/>
            <c:invertIfNegative val="0"/>
            <c:bubble3D val="0"/>
            <c:spPr>
              <a:solidFill>
                <a:schemeClr val="accent5">
                  <a:lumMod val="60000"/>
                  <a:lumOff val="4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accent6">
                  <a:lumMod val="60000"/>
                  <a:lumOff val="40000"/>
                </a:schemeClr>
              </a:solidFill>
            </c:spPr>
          </c:dPt>
          <c:dPt>
            <c:idx val="4"/>
            <c:invertIfNegative val="0"/>
            <c:bubble3D val="0"/>
            <c:spPr>
              <a:solidFill>
                <a:schemeClr val="accent3">
                  <a:lumMod val="60000"/>
                  <a:lumOff val="40000"/>
                </a:schemeClr>
              </a:solidFill>
            </c:spPr>
          </c:dPt>
          <c:cat>
            <c:numRef>
              <c:f>COSTO!$A$10:$A$15</c:f>
              <c:numCache>
                <c:formatCode>General</c:formatCode>
                <c:ptCount val="6"/>
                <c:pt idx="0">
                  <c:v>2011</c:v>
                </c:pt>
                <c:pt idx="1">
                  <c:v>2012</c:v>
                </c:pt>
                <c:pt idx="2">
                  <c:v>2013</c:v>
                </c:pt>
                <c:pt idx="3">
                  <c:v>2014</c:v>
                </c:pt>
                <c:pt idx="4">
                  <c:v>2015</c:v>
                </c:pt>
                <c:pt idx="5">
                  <c:v>2016</c:v>
                </c:pt>
              </c:numCache>
            </c:numRef>
          </c:cat>
          <c:val>
            <c:numRef>
              <c:f>COSTO!$B$10:$B$15</c:f>
              <c:numCache>
                <c:formatCode>#,##0</c:formatCode>
                <c:ptCount val="6"/>
                <c:pt idx="0">
                  <c:v>12282.596810338238</c:v>
                </c:pt>
                <c:pt idx="1">
                  <c:v>13384.8</c:v>
                </c:pt>
                <c:pt idx="2">
                  <c:v>14177.484265094292</c:v>
                </c:pt>
                <c:pt idx="3">
                  <c:v>14606</c:v>
                </c:pt>
                <c:pt idx="4">
                  <c:v>14927.329292023918</c:v>
                </c:pt>
                <c:pt idx="5">
                  <c:v>16111</c:v>
                </c:pt>
              </c:numCache>
            </c:numRef>
          </c:val>
        </c:ser>
        <c:dLbls>
          <c:showLegendKey val="0"/>
          <c:showVal val="0"/>
          <c:showCatName val="0"/>
          <c:showSerName val="0"/>
          <c:showPercent val="0"/>
          <c:showBubbleSize val="0"/>
        </c:dLbls>
        <c:gapWidth val="111"/>
        <c:axId val="316177920"/>
        <c:axId val="316178464"/>
      </c:barChart>
      <c:catAx>
        <c:axId val="316177920"/>
        <c:scaling>
          <c:orientation val="minMax"/>
        </c:scaling>
        <c:delete val="0"/>
        <c:axPos val="b"/>
        <c:numFmt formatCode="General" sourceLinked="1"/>
        <c:majorTickMark val="cross"/>
        <c:minorTickMark val="none"/>
        <c:tickLblPos val="nextTo"/>
        <c:spPr>
          <a:ln/>
        </c:spPr>
        <c:txPr>
          <a:bodyPr rot="120000" vert="horz"/>
          <a:lstStyle/>
          <a:p>
            <a:pPr>
              <a:defRPr lang="es-MX" sz="12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16178464"/>
        <c:crosses val="autoZero"/>
        <c:auto val="1"/>
        <c:lblAlgn val="ctr"/>
        <c:lblOffset val="100"/>
        <c:noMultiLvlLbl val="0"/>
      </c:catAx>
      <c:valAx>
        <c:axId val="316178464"/>
        <c:scaling>
          <c:orientation val="minMax"/>
          <c:min val="10000"/>
        </c:scaling>
        <c:delete val="0"/>
        <c:axPos val="l"/>
        <c:numFmt formatCode="#,##0" sourceLinked="1"/>
        <c:majorTickMark val="cross"/>
        <c:minorTickMark val="none"/>
        <c:tickLblPos val="nextTo"/>
        <c:spPr>
          <a:ln/>
        </c:spPr>
        <c:txPr>
          <a:bodyPr rot="0" vert="horz"/>
          <a:lstStyle/>
          <a:p>
            <a:pPr>
              <a:defRPr lang="es-MX" sz="12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16177920"/>
        <c:crosses val="autoZero"/>
        <c:crossBetween val="between"/>
        <c:dispUnits>
          <c:builtInUnit val="thousands"/>
          <c:dispUnitsLbl>
            <c:layout/>
          </c:dispUnitsLbl>
        </c:dispUnits>
      </c:valAx>
      <c:spPr>
        <a:noFill/>
        <a:ln w="25400">
          <a:noFill/>
        </a:ln>
      </c:spPr>
    </c:plotArea>
    <c:plotVisOnly val="1"/>
    <c:dispBlanksAs val="gap"/>
    <c:showDLblsOverMax val="0"/>
  </c:chart>
  <c:spPr>
    <a:noFill/>
    <a:ln w="12700">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22" l="0.70000000000000062" r="0.70000000000000062" t="0.75000000000000522"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pPr>
            <a:r>
              <a:rPr lang="es-MX" sz="1050" b="1"/>
              <a:t>Becas por semestre</a:t>
            </a:r>
          </a:p>
        </c:rich>
      </c:tx>
      <c:layout>
        <c:manualLayout>
          <c:xMode val="edge"/>
          <c:yMode val="edge"/>
          <c:x val="0.35588546126694376"/>
          <c:y val="2.3421462561082299E-3"/>
        </c:manualLayout>
      </c:layout>
      <c:overlay val="0"/>
    </c:title>
    <c:autoTitleDeleted val="0"/>
    <c:plotArea>
      <c:layout>
        <c:manualLayout>
          <c:layoutTarget val="inner"/>
          <c:xMode val="edge"/>
          <c:yMode val="edge"/>
          <c:x val="3.1832513275361018E-2"/>
          <c:y val="6.2813814939799192E-2"/>
          <c:w val="0.95605853715254541"/>
          <c:h val="0.73262403175212842"/>
        </c:manualLayout>
      </c:layout>
      <c:barChart>
        <c:barDir val="col"/>
        <c:grouping val="clustered"/>
        <c:varyColors val="1"/>
        <c:ser>
          <c:idx val="2"/>
          <c:order val="1"/>
          <c:tx>
            <c:strRef>
              <c:f>'Becas '!$D$9</c:f>
              <c:strCache>
                <c:ptCount val="1"/>
                <c:pt idx="0">
                  <c:v>Valor</c:v>
                </c:pt>
              </c:strCache>
            </c:strRef>
          </c:tx>
          <c:spPr>
            <a:solidFill>
              <a:srgbClr val="CCFFCC"/>
            </a:solidFill>
          </c:spPr>
          <c:invertIfNegative val="0"/>
          <c:dPt>
            <c:idx val="1"/>
            <c:invertIfNegative val="0"/>
            <c:bubble3D val="0"/>
            <c:spPr>
              <a:solidFill>
                <a:schemeClr val="accent1">
                  <a:lumMod val="60000"/>
                  <a:lumOff val="40000"/>
                </a:schemeClr>
              </a:solidFill>
            </c:spPr>
          </c:dPt>
          <c:dPt>
            <c:idx val="2"/>
            <c:invertIfNegative val="0"/>
            <c:bubble3D val="0"/>
            <c:spPr>
              <a:solidFill>
                <a:schemeClr val="accent2">
                  <a:lumMod val="40000"/>
                  <a:lumOff val="60000"/>
                </a:schemeClr>
              </a:solidFill>
            </c:spPr>
          </c:dPt>
          <c:dPt>
            <c:idx val="3"/>
            <c:invertIfNegative val="0"/>
            <c:bubble3D val="0"/>
            <c:spPr>
              <a:solidFill>
                <a:schemeClr val="accent4">
                  <a:lumMod val="60000"/>
                  <a:lumOff val="40000"/>
                </a:schemeClr>
              </a:solidFill>
            </c:spPr>
          </c:dPt>
          <c:dPt>
            <c:idx val="4"/>
            <c:invertIfNegative val="0"/>
            <c:bubble3D val="0"/>
            <c:spPr>
              <a:solidFill>
                <a:schemeClr val="accent6">
                  <a:lumMod val="60000"/>
                  <a:lumOff val="40000"/>
                </a:schemeClr>
              </a:solidFill>
            </c:spPr>
          </c:dPt>
          <c:dPt>
            <c:idx val="5"/>
            <c:invertIfNegative val="0"/>
            <c:bubble3D val="0"/>
            <c:spPr>
              <a:solidFill>
                <a:schemeClr val="accent3">
                  <a:lumMod val="75000"/>
                </a:schemeClr>
              </a:solidFill>
            </c:spPr>
          </c:dPt>
          <c:cat>
            <c:strRef>
              <c:f>'Becas '!$A$12:$A$17</c:f>
              <c:strCache>
                <c:ptCount val="6"/>
                <c:pt idx="0">
                  <c:v>2014-1</c:v>
                </c:pt>
                <c:pt idx="1">
                  <c:v>2014-2</c:v>
                </c:pt>
                <c:pt idx="2">
                  <c:v>2015-1</c:v>
                </c:pt>
                <c:pt idx="3">
                  <c:v>2015-2</c:v>
                </c:pt>
                <c:pt idx="4">
                  <c:v>2016-1</c:v>
                </c:pt>
                <c:pt idx="5">
                  <c:v>2016-2</c:v>
                </c:pt>
              </c:strCache>
            </c:strRef>
          </c:cat>
          <c:val>
            <c:numRef>
              <c:f>'Becas '!$D$10:$D$17</c:f>
              <c:numCache>
                <c:formatCode>0.0</c:formatCode>
                <c:ptCount val="6"/>
                <c:pt idx="0">
                  <c:v>4.38</c:v>
                </c:pt>
                <c:pt idx="1">
                  <c:v>6.3</c:v>
                </c:pt>
                <c:pt idx="2">
                  <c:v>5.52</c:v>
                </c:pt>
                <c:pt idx="3">
                  <c:v>5.86</c:v>
                </c:pt>
                <c:pt idx="4">
                  <c:v>5.7</c:v>
                </c:pt>
                <c:pt idx="5">
                  <c:v>4.7</c:v>
                </c:pt>
              </c:numCache>
            </c:numRef>
          </c:val>
        </c:ser>
        <c:dLbls>
          <c:showLegendKey val="0"/>
          <c:showVal val="0"/>
          <c:showCatName val="0"/>
          <c:showSerName val="0"/>
          <c:showPercent val="0"/>
          <c:showBubbleSize val="0"/>
        </c:dLbls>
        <c:gapWidth val="150"/>
        <c:axId val="313307312"/>
        <c:axId val="313308944"/>
        <c:extLst>
          <c:ext xmlns:c15="http://schemas.microsoft.com/office/drawing/2012/chart" uri="{02D57815-91ED-43cb-92C2-25804820EDAC}">
            <c15:filteredBarSeries>
              <c15:ser>
                <c:idx val="0"/>
                <c:order val="0"/>
                <c:tx>
                  <c:v>#¡REF!</c:v>
                </c:tx>
                <c:invertIfNegative val="0"/>
                <c:cat>
                  <c:strRef>
                    <c:extLst>
                      <c:ext uri="{02D57815-91ED-43cb-92C2-25804820EDAC}">
                        <c15:formulaRef>
                          <c15:sqref>'Becas '!$A$12:$A$17</c15:sqref>
                        </c15:formulaRef>
                      </c:ext>
                    </c:extLst>
                    <c:strCache>
                      <c:ptCount val="6"/>
                      <c:pt idx="0">
                        <c:v>2014-1</c:v>
                      </c:pt>
                      <c:pt idx="1">
                        <c:v>2014-2</c:v>
                      </c:pt>
                      <c:pt idx="2">
                        <c:v>2015-1</c:v>
                      </c:pt>
                      <c:pt idx="3">
                        <c:v>2015-2</c:v>
                      </c:pt>
                      <c:pt idx="4">
                        <c:v>2016-1</c:v>
                      </c:pt>
                      <c:pt idx="5">
                        <c:v>2016-2</c:v>
                      </c:pt>
                    </c:strCache>
                  </c:strRef>
                </c:cat>
                <c:val>
                  <c:numLit>
                    <c:formatCode>General</c:formatCode>
                    <c:ptCount val="8"/>
                  </c:numLit>
                </c:val>
              </c15:ser>
            </c15:filteredBarSeries>
          </c:ext>
        </c:extLst>
      </c:barChart>
      <c:catAx>
        <c:axId val="313307312"/>
        <c:scaling>
          <c:orientation val="minMax"/>
        </c:scaling>
        <c:delete val="0"/>
        <c:axPos val="b"/>
        <c:numFmt formatCode="General" sourceLinked="1"/>
        <c:majorTickMark val="out"/>
        <c:minorTickMark val="none"/>
        <c:tickLblPos val="nextTo"/>
        <c:txPr>
          <a:bodyPr rot="0" vert="horz"/>
          <a:lstStyle/>
          <a:p>
            <a:pPr>
              <a:defRPr lang="es-MX" sz="8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13308944"/>
        <c:crosses val="autoZero"/>
        <c:auto val="1"/>
        <c:lblAlgn val="ctr"/>
        <c:lblOffset val="100"/>
        <c:noMultiLvlLbl val="0"/>
      </c:catAx>
      <c:valAx>
        <c:axId val="313308944"/>
        <c:scaling>
          <c:orientation val="minMax"/>
        </c:scaling>
        <c:delete val="1"/>
        <c:axPos val="l"/>
        <c:numFmt formatCode="0" sourceLinked="0"/>
        <c:majorTickMark val="none"/>
        <c:minorTickMark val="none"/>
        <c:tickLblPos val="none"/>
        <c:crossAx val="313307312"/>
        <c:crosses val="autoZero"/>
        <c:crossBetween val="between"/>
      </c:valAx>
      <c:spPr>
        <a:noFill/>
        <a:ln w="25400">
          <a:noFill/>
        </a:ln>
      </c:spPr>
    </c:plotArea>
    <c:plotVisOnly val="1"/>
    <c:dispBlanksAs val="gap"/>
    <c:showDLblsOverMax val="0"/>
  </c:chart>
  <c:spPr>
    <a:noFill/>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6" l="0.70000000000000062" r="0.70000000000000062" t="0.750000000000006" header="0.30000000000000032" footer="0.3000000000000003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02698250584786"/>
          <c:y val="6.3979868370112269E-2"/>
          <c:w val="0.86197028300332756"/>
          <c:h val="0.70636307158852851"/>
        </c:manualLayout>
      </c:layout>
      <c:barChart>
        <c:barDir val="col"/>
        <c:grouping val="clustered"/>
        <c:varyColors val="0"/>
        <c:ser>
          <c:idx val="1"/>
          <c:order val="0"/>
          <c:tx>
            <c:strRef>
              <c:f>'A-DOC'!$A$7:$H$7</c:f>
              <c:strCache>
                <c:ptCount val="1"/>
                <c:pt idx="0">
                  <c:v>ALUMNO POR DOCENTE</c:v>
                </c:pt>
              </c:strCache>
            </c:strRef>
          </c:tx>
          <c:invertIfNegative val="0"/>
          <c:dPt>
            <c:idx val="0"/>
            <c:invertIfNegative val="0"/>
            <c:bubble3D val="0"/>
            <c:spPr>
              <a:solidFill>
                <a:srgbClr val="4F81BD"/>
              </a:solidFill>
            </c:spPr>
          </c:dPt>
          <c:dPt>
            <c:idx val="1"/>
            <c:invertIfNegative val="0"/>
            <c:bubble3D val="0"/>
            <c:spPr>
              <a:solidFill>
                <a:schemeClr val="accent5">
                  <a:lumMod val="60000"/>
                  <a:lumOff val="4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accent6">
                  <a:lumMod val="60000"/>
                  <a:lumOff val="40000"/>
                </a:schemeClr>
              </a:solidFill>
            </c:spPr>
          </c:dPt>
          <c:dPt>
            <c:idx val="4"/>
            <c:invertIfNegative val="0"/>
            <c:bubble3D val="0"/>
            <c:spPr>
              <a:solidFill>
                <a:schemeClr val="accent3">
                  <a:lumMod val="60000"/>
                  <a:lumOff val="40000"/>
                </a:schemeClr>
              </a:solidFill>
            </c:spPr>
          </c:dPt>
          <c:cat>
            <c:numRef>
              <c:f>'A-DOC'!$A$10:$A$15</c:f>
              <c:numCache>
                <c:formatCode>General</c:formatCode>
                <c:ptCount val="6"/>
                <c:pt idx="0">
                  <c:v>2011</c:v>
                </c:pt>
                <c:pt idx="1">
                  <c:v>2012</c:v>
                </c:pt>
                <c:pt idx="2">
                  <c:v>2013</c:v>
                </c:pt>
                <c:pt idx="3">
                  <c:v>2014</c:v>
                </c:pt>
                <c:pt idx="4">
                  <c:v>2015</c:v>
                </c:pt>
                <c:pt idx="5">
                  <c:v>2016</c:v>
                </c:pt>
              </c:numCache>
            </c:numRef>
          </c:cat>
          <c:val>
            <c:numRef>
              <c:f>'A-DOC'!$B$10:$B$15</c:f>
              <c:numCache>
                <c:formatCode>0</c:formatCode>
                <c:ptCount val="6"/>
                <c:pt idx="0">
                  <c:v>19.861344816164294</c:v>
                </c:pt>
                <c:pt idx="1">
                  <c:v>19.067498902201869</c:v>
                </c:pt>
                <c:pt idx="2">
                  <c:v>18.855722629551387</c:v>
                </c:pt>
                <c:pt idx="3">
                  <c:v>18.850012493753123</c:v>
                </c:pt>
                <c:pt idx="4">
                  <c:v>19.428807841639614</c:v>
                </c:pt>
                <c:pt idx="5">
                  <c:v>20</c:v>
                </c:pt>
              </c:numCache>
            </c:numRef>
          </c:val>
        </c:ser>
        <c:dLbls>
          <c:showLegendKey val="0"/>
          <c:showVal val="0"/>
          <c:showCatName val="0"/>
          <c:showSerName val="0"/>
          <c:showPercent val="0"/>
          <c:showBubbleSize val="0"/>
        </c:dLbls>
        <c:gapWidth val="100"/>
        <c:axId val="398387840"/>
        <c:axId val="398398720"/>
      </c:barChart>
      <c:catAx>
        <c:axId val="398387840"/>
        <c:scaling>
          <c:orientation val="minMax"/>
        </c:scaling>
        <c:delete val="0"/>
        <c:axPos val="b"/>
        <c:numFmt formatCode="General" sourceLinked="1"/>
        <c:majorTickMark val="out"/>
        <c:minorTickMark val="none"/>
        <c:tickLblPos val="nextTo"/>
        <c:txPr>
          <a:bodyPr rot="0" vert="horz"/>
          <a:lstStyle/>
          <a:p>
            <a:pPr>
              <a:defRPr lang="es-MX" sz="105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98398720"/>
        <c:crosses val="autoZero"/>
        <c:auto val="1"/>
        <c:lblAlgn val="ctr"/>
        <c:lblOffset val="100"/>
        <c:noMultiLvlLbl val="0"/>
      </c:catAx>
      <c:valAx>
        <c:axId val="398398720"/>
        <c:scaling>
          <c:orientation val="minMax"/>
          <c:max val="20.5"/>
          <c:min val="17"/>
        </c:scaling>
        <c:delete val="0"/>
        <c:axPos val="l"/>
        <c:numFmt formatCode="0" sourceLinked="1"/>
        <c:majorTickMark val="out"/>
        <c:minorTickMark val="none"/>
        <c:tickLblPos val="nextTo"/>
        <c:txPr>
          <a:bodyPr rot="0" vert="horz"/>
          <a:lstStyle/>
          <a:p>
            <a:pPr>
              <a:defRPr lang="es-MX" sz="105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98387840"/>
        <c:crosses val="autoZero"/>
        <c:crossBetween val="between"/>
        <c:majorUnit val="1"/>
        <c:minorUnit val="0.5"/>
      </c:valAx>
      <c:spPr>
        <a:noFill/>
        <a:ln w="25400">
          <a:noFill/>
        </a:ln>
      </c:spPr>
    </c:plotArea>
    <c:plotVisOnly val="1"/>
    <c:dispBlanksAs val="gap"/>
    <c:showDLblsOverMax val="0"/>
  </c:chart>
  <c:spPr>
    <a:noFill/>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546792306699368E-2"/>
          <c:y val="7.1972179133576522E-2"/>
          <c:w val="0.90356189492706862"/>
          <c:h val="0.80901738226117959"/>
        </c:manualLayout>
      </c:layout>
      <c:barChart>
        <c:barDir val="col"/>
        <c:grouping val="clustered"/>
        <c:varyColors val="0"/>
        <c:ser>
          <c:idx val="1"/>
          <c:order val="0"/>
          <c:tx>
            <c:strRef>
              <c:f>'A-PC'!$A$7:$H$7</c:f>
              <c:strCache>
                <c:ptCount val="1"/>
                <c:pt idx="0">
                  <c:v>ALUMNO POR COMPUTADORA</c:v>
                </c:pt>
              </c:strCache>
            </c:strRef>
          </c:tx>
          <c:invertIfNegative val="0"/>
          <c:dPt>
            <c:idx val="0"/>
            <c:invertIfNegative val="0"/>
            <c:bubble3D val="0"/>
            <c:spPr>
              <a:solidFill>
                <a:srgbClr val="4F81BD"/>
              </a:solidFill>
            </c:spPr>
          </c:dPt>
          <c:dPt>
            <c:idx val="1"/>
            <c:invertIfNegative val="0"/>
            <c:bubble3D val="0"/>
            <c:spPr>
              <a:solidFill>
                <a:schemeClr val="accent5">
                  <a:lumMod val="60000"/>
                  <a:lumOff val="4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accent6">
                  <a:lumMod val="60000"/>
                  <a:lumOff val="40000"/>
                </a:schemeClr>
              </a:solidFill>
            </c:spPr>
          </c:dPt>
          <c:dPt>
            <c:idx val="4"/>
            <c:invertIfNegative val="0"/>
            <c:bubble3D val="0"/>
            <c:spPr>
              <a:solidFill>
                <a:schemeClr val="accent3">
                  <a:lumMod val="60000"/>
                  <a:lumOff val="40000"/>
                </a:schemeClr>
              </a:solidFill>
            </c:spPr>
          </c:dPt>
          <c:cat>
            <c:numRef>
              <c:f>'A-PC'!$A$10:$A$15</c:f>
              <c:numCache>
                <c:formatCode>General</c:formatCode>
                <c:ptCount val="6"/>
                <c:pt idx="0">
                  <c:v>2011</c:v>
                </c:pt>
                <c:pt idx="1">
                  <c:v>2012</c:v>
                </c:pt>
                <c:pt idx="2">
                  <c:v>2013</c:v>
                </c:pt>
                <c:pt idx="3">
                  <c:v>2014</c:v>
                </c:pt>
                <c:pt idx="4">
                  <c:v>2015</c:v>
                </c:pt>
                <c:pt idx="5">
                  <c:v>2016</c:v>
                </c:pt>
              </c:numCache>
            </c:numRef>
          </c:cat>
          <c:val>
            <c:numRef>
              <c:f>'A-PC'!$B$10:$B$15</c:f>
              <c:numCache>
                <c:formatCode>0</c:formatCode>
                <c:ptCount val="6"/>
                <c:pt idx="0">
                  <c:v>11.677455791851679</c:v>
                </c:pt>
                <c:pt idx="1">
                  <c:v>10.828094932649135</c:v>
                </c:pt>
                <c:pt idx="2">
                  <c:v>10.481262736158602</c:v>
                </c:pt>
                <c:pt idx="3">
                  <c:v>10.382111023161373</c:v>
                </c:pt>
                <c:pt idx="4">
                  <c:v>10.382111023161373</c:v>
                </c:pt>
                <c:pt idx="5">
                  <c:v>10</c:v>
                </c:pt>
              </c:numCache>
            </c:numRef>
          </c:val>
        </c:ser>
        <c:dLbls>
          <c:showLegendKey val="0"/>
          <c:showVal val="0"/>
          <c:showCatName val="0"/>
          <c:showSerName val="0"/>
          <c:showPercent val="0"/>
          <c:showBubbleSize val="0"/>
        </c:dLbls>
        <c:gapWidth val="150"/>
        <c:axId val="398393824"/>
        <c:axId val="398392192"/>
      </c:barChart>
      <c:catAx>
        <c:axId val="398393824"/>
        <c:scaling>
          <c:orientation val="minMax"/>
        </c:scaling>
        <c:delete val="0"/>
        <c:axPos val="b"/>
        <c:numFmt formatCode="General" sourceLinked="1"/>
        <c:majorTickMark val="out"/>
        <c:minorTickMark val="none"/>
        <c:tickLblPos val="nextTo"/>
        <c:txPr>
          <a:bodyPr rot="0" vert="horz"/>
          <a:lstStyle/>
          <a:p>
            <a:pPr>
              <a:defRPr lang="es-MX" sz="11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98392192"/>
        <c:crosses val="autoZero"/>
        <c:auto val="1"/>
        <c:lblAlgn val="ctr"/>
        <c:lblOffset val="100"/>
        <c:noMultiLvlLbl val="0"/>
      </c:catAx>
      <c:valAx>
        <c:axId val="398392192"/>
        <c:scaling>
          <c:orientation val="minMax"/>
          <c:max val="18"/>
        </c:scaling>
        <c:delete val="0"/>
        <c:axPos val="l"/>
        <c:numFmt formatCode="0" sourceLinked="1"/>
        <c:majorTickMark val="out"/>
        <c:minorTickMark val="none"/>
        <c:tickLblPos val="nextTo"/>
        <c:txPr>
          <a:bodyPr rot="0" vert="horz"/>
          <a:lstStyle/>
          <a:p>
            <a:pPr>
              <a:defRPr lang="es-MX" sz="105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398393824"/>
        <c:crosses val="autoZero"/>
        <c:crossBetween val="between"/>
      </c:valAx>
      <c:spPr>
        <a:noFill/>
        <a:ln w="25400">
          <a:noFill/>
        </a:ln>
      </c:spPr>
    </c:plotArea>
    <c:plotVisOnly val="1"/>
    <c:dispBlanksAs val="gap"/>
    <c:showDLblsOverMax val="0"/>
  </c:chart>
  <c:spPr>
    <a:noFill/>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88" l="0.70000000000000062" r="0.70000000000000062" t="0.75000000000000488"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2.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wmf"/></Relationships>
</file>

<file path=xl/drawings/_rels/drawing14.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wmf"/></Relationships>
</file>

<file path=xl/drawings/_rels/drawing16.xml.rels><?xml version="1.0" encoding="UTF-8" standalone="yes"?>
<Relationships xmlns="http://schemas.openxmlformats.org/package/2006/relationships"><Relationship Id="rId1" Type="http://schemas.openxmlformats.org/officeDocument/2006/relationships/image" Target="../media/image4.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wmf"/></Relationships>
</file>

<file path=xl/drawings/_rels/drawing19.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wmf"/></Relationships>
</file>

<file path=xl/drawings/_rels/drawing21.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15.xml"/></Relationships>
</file>

<file path=xl/drawings/_rels/drawing26.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_rels/drawing8.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44200</xdr:colOff>
      <xdr:row>0</xdr:row>
      <xdr:rowOff>47625</xdr:rowOff>
    </xdr:from>
    <xdr:to>
      <xdr:col>4</xdr:col>
      <xdr:colOff>561974</xdr:colOff>
      <xdr:row>4</xdr:row>
      <xdr:rowOff>35290</xdr:rowOff>
    </xdr:to>
    <xdr:pic>
      <xdr:nvPicPr>
        <xdr:cNvPr id="3" name="Picture 27" descr="Logos CONALEP COLOR"/>
        <xdr:cNvPicPr>
          <a:picLocks noChangeAspect="1" noChangeArrowheads="1"/>
        </xdr:cNvPicPr>
      </xdr:nvPicPr>
      <xdr:blipFill>
        <a:blip xmlns:r="http://schemas.openxmlformats.org/officeDocument/2006/relationships" r:embed="rId1" cstate="print"/>
        <a:srcRect/>
        <a:stretch>
          <a:fillRect/>
        </a:stretch>
      </xdr:blipFill>
      <xdr:spPr bwMode="auto">
        <a:xfrm>
          <a:off x="44200" y="47625"/>
          <a:ext cx="3956299" cy="78776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174625</xdr:colOff>
      <xdr:row>8</xdr:row>
      <xdr:rowOff>6350</xdr:rowOff>
    </xdr:from>
    <xdr:to>
      <xdr:col>8</xdr:col>
      <xdr:colOff>0</xdr:colOff>
      <xdr:row>16</xdr:row>
      <xdr:rowOff>50100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28574</xdr:rowOff>
    </xdr:from>
    <xdr:to>
      <xdr:col>4</xdr:col>
      <xdr:colOff>161925</xdr:colOff>
      <xdr:row>3</xdr:row>
      <xdr:rowOff>97189</xdr:rowOff>
    </xdr:to>
    <xdr:pic>
      <xdr:nvPicPr>
        <xdr:cNvPr id="3"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0" y="28574"/>
          <a:ext cx="3486150" cy="64011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3</xdr:row>
      <xdr:rowOff>152400</xdr:rowOff>
    </xdr:to>
    <xdr:pic>
      <xdr:nvPicPr>
        <xdr:cNvPr id="2" name="Picture 18" descr="Logos CONALEP COLO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3457575" cy="6953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180975</xdr:colOff>
      <xdr:row>7</xdr:row>
      <xdr:rowOff>84666</xdr:rowOff>
    </xdr:from>
    <xdr:to>
      <xdr:col>8</xdr:col>
      <xdr:colOff>857250</xdr:colOff>
      <xdr:row>17</xdr:row>
      <xdr:rowOff>116416</xdr:rowOff>
    </xdr:to>
    <xdr:graphicFrame macro="">
      <xdr:nvGraphicFramePr>
        <xdr:cNvPr id="4"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5</xdr:col>
      <xdr:colOff>161925</xdr:colOff>
      <xdr:row>3</xdr:row>
      <xdr:rowOff>68615</xdr:rowOff>
    </xdr:to>
    <xdr:pic>
      <xdr:nvPicPr>
        <xdr:cNvPr id="6"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3486150" cy="64011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25514</xdr:rowOff>
    </xdr:from>
    <xdr:to>
      <xdr:col>4</xdr:col>
      <xdr:colOff>383721</xdr:colOff>
      <xdr:row>4</xdr:row>
      <xdr:rowOff>6464</xdr:rowOff>
    </xdr:to>
    <xdr:pic>
      <xdr:nvPicPr>
        <xdr:cNvPr id="2" name="Picture 18" descr="Logos CONALEP COLOR"/>
        <xdr:cNvPicPr>
          <a:picLocks noChangeAspect="1" noChangeArrowheads="1"/>
        </xdr:cNvPicPr>
      </xdr:nvPicPr>
      <xdr:blipFill>
        <a:blip xmlns:r="http://schemas.openxmlformats.org/officeDocument/2006/relationships" r:embed="rId1" cstate="print"/>
        <a:srcRect/>
        <a:stretch>
          <a:fillRect/>
        </a:stretch>
      </xdr:blipFill>
      <xdr:spPr bwMode="auto">
        <a:xfrm>
          <a:off x="0" y="25514"/>
          <a:ext cx="4536621" cy="70485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254000</xdr:colOff>
      <xdr:row>8</xdr:row>
      <xdr:rowOff>15875</xdr:rowOff>
    </xdr:from>
    <xdr:to>
      <xdr:col>7</xdr:col>
      <xdr:colOff>793750</xdr:colOff>
      <xdr:row>16</xdr:row>
      <xdr:rowOff>15875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13619</xdr:colOff>
      <xdr:row>0</xdr:row>
      <xdr:rowOff>4852</xdr:rowOff>
    </xdr:from>
    <xdr:to>
      <xdr:col>3</xdr:col>
      <xdr:colOff>199342</xdr:colOff>
      <xdr:row>2</xdr:row>
      <xdr:rowOff>149408</xdr:rowOff>
    </xdr:to>
    <xdr:pic>
      <xdr:nvPicPr>
        <xdr:cNvPr id="3"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13619" y="4852"/>
          <a:ext cx="2862248" cy="525556"/>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3</xdr:row>
      <xdr:rowOff>152400</xdr:rowOff>
    </xdr:to>
    <xdr:pic>
      <xdr:nvPicPr>
        <xdr:cNvPr id="2" name="Picture 18" descr="Logos CONALEP COLO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3733800" cy="69532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381000</xdr:colOff>
      <xdr:row>0</xdr:row>
      <xdr:rowOff>133350</xdr:rowOff>
    </xdr:from>
    <xdr:to>
      <xdr:col>13</xdr:col>
      <xdr:colOff>668020</xdr:colOff>
      <xdr:row>1</xdr:row>
      <xdr:rowOff>144145</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8675" y="133350"/>
          <a:ext cx="3335020" cy="19177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219075</xdr:colOff>
          <xdr:row>0</xdr:row>
          <xdr:rowOff>57150</xdr:rowOff>
        </xdr:from>
        <xdr:to>
          <xdr:col>1</xdr:col>
          <xdr:colOff>38100</xdr:colOff>
          <xdr:row>4</xdr:row>
          <xdr:rowOff>142875</xdr:rowOff>
        </xdr:to>
        <xdr:sp macro="" textlink="">
          <xdr:nvSpPr>
            <xdr:cNvPr id="20481" name="Object 1" hidden="1">
              <a:extLst>
                <a:ext uri="{63B3BB69-23CF-44E3-9099-C40C66FF867C}">
                  <a14:compatExt spid="_x0000_s204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xdr:col>
      <xdr:colOff>142875</xdr:colOff>
      <xdr:row>8</xdr:row>
      <xdr:rowOff>31750</xdr:rowOff>
    </xdr:from>
    <xdr:to>
      <xdr:col>7</xdr:col>
      <xdr:colOff>555625</xdr:colOff>
      <xdr:row>15</xdr:row>
      <xdr:rowOff>206375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3</xdr:col>
      <xdr:colOff>438150</xdr:colOff>
      <xdr:row>3</xdr:row>
      <xdr:rowOff>26266</xdr:rowOff>
    </xdr:to>
    <xdr:pic>
      <xdr:nvPicPr>
        <xdr:cNvPr id="3"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3114675" cy="597766"/>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xdr:colOff>
      <xdr:row>0</xdr:row>
      <xdr:rowOff>1</xdr:rowOff>
    </xdr:from>
    <xdr:to>
      <xdr:col>2</xdr:col>
      <xdr:colOff>828676</xdr:colOff>
      <xdr:row>3</xdr:row>
      <xdr:rowOff>134760</xdr:rowOff>
    </xdr:to>
    <xdr:pic>
      <xdr:nvPicPr>
        <xdr:cNvPr id="2" name="Picture 18" descr="Logos CONALEP COLOR"/>
        <xdr:cNvPicPr>
          <a:picLocks noChangeAspect="1" noChangeArrowheads="1"/>
        </xdr:cNvPicPr>
      </xdr:nvPicPr>
      <xdr:blipFill>
        <a:blip xmlns:r="http://schemas.openxmlformats.org/officeDocument/2006/relationships" r:embed="rId1" cstate="print"/>
        <a:srcRect/>
        <a:stretch>
          <a:fillRect/>
        </a:stretch>
      </xdr:blipFill>
      <xdr:spPr bwMode="auto">
        <a:xfrm>
          <a:off x="1" y="1"/>
          <a:ext cx="3181350" cy="677684"/>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222250</xdr:colOff>
      <xdr:row>8</xdr:row>
      <xdr:rowOff>9525</xdr:rowOff>
    </xdr:from>
    <xdr:to>
      <xdr:col>7</xdr:col>
      <xdr:colOff>777874</xdr:colOff>
      <xdr:row>16</xdr:row>
      <xdr:rowOff>21166</xdr:rowOff>
    </xdr:to>
    <xdr:graphicFrame macro="">
      <xdr:nvGraphicFramePr>
        <xdr:cNvPr id="2"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3</xdr:col>
      <xdr:colOff>185723</xdr:colOff>
      <xdr:row>2</xdr:row>
      <xdr:rowOff>144556</xdr:rowOff>
    </xdr:to>
    <xdr:pic>
      <xdr:nvPicPr>
        <xdr:cNvPr id="3"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2862248" cy="52555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257175</xdr:colOff>
      <xdr:row>8</xdr:row>
      <xdr:rowOff>0</xdr:rowOff>
    </xdr:from>
    <xdr:to>
      <xdr:col>8</xdr:col>
      <xdr:colOff>4233</xdr:colOff>
      <xdr:row>16</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41893</xdr:rowOff>
    </xdr:from>
    <xdr:to>
      <xdr:col>4</xdr:col>
      <xdr:colOff>285749</xdr:colOff>
      <xdr:row>3</xdr:row>
      <xdr:rowOff>133244</xdr:rowOff>
    </xdr:to>
    <xdr:pic>
      <xdr:nvPicPr>
        <xdr:cNvPr id="3"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0" y="41893"/>
          <a:ext cx="3609974" cy="66285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3</xdr:row>
      <xdr:rowOff>152400</xdr:rowOff>
    </xdr:to>
    <xdr:pic>
      <xdr:nvPicPr>
        <xdr:cNvPr id="2" name="Picture 18" descr="Logos CONALEP COLO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3429000" cy="69532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158749</xdr:colOff>
      <xdr:row>8</xdr:row>
      <xdr:rowOff>21165</xdr:rowOff>
    </xdr:from>
    <xdr:to>
      <xdr:col>7</xdr:col>
      <xdr:colOff>761999</xdr:colOff>
      <xdr:row>16</xdr:row>
      <xdr:rowOff>10584</xdr:rowOff>
    </xdr:to>
    <xdr:graphicFrame macro="">
      <xdr:nvGraphicFramePr>
        <xdr:cNvPr id="2"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42194</xdr:colOff>
      <xdr:row>0</xdr:row>
      <xdr:rowOff>42952</xdr:rowOff>
    </xdr:from>
    <xdr:to>
      <xdr:col>3</xdr:col>
      <xdr:colOff>227917</xdr:colOff>
      <xdr:row>2</xdr:row>
      <xdr:rowOff>187508</xdr:rowOff>
    </xdr:to>
    <xdr:pic>
      <xdr:nvPicPr>
        <xdr:cNvPr id="3"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42194" y="42952"/>
          <a:ext cx="2471723" cy="525556"/>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158749</xdr:colOff>
      <xdr:row>7</xdr:row>
      <xdr:rowOff>76200</xdr:rowOff>
    </xdr:from>
    <xdr:to>
      <xdr:col>7</xdr:col>
      <xdr:colOff>828674</xdr:colOff>
      <xdr:row>15</xdr:row>
      <xdr:rowOff>200025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0</xdr:row>
      <xdr:rowOff>59995</xdr:rowOff>
    </xdr:from>
    <xdr:to>
      <xdr:col>8</xdr:col>
      <xdr:colOff>0</xdr:colOff>
      <xdr:row>3</xdr:row>
      <xdr:rowOff>2845</xdr:rowOff>
    </xdr:to>
    <xdr:pic>
      <xdr:nvPicPr>
        <xdr:cNvPr id="3"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6115050" y="59995"/>
          <a:ext cx="0" cy="514350"/>
        </a:xfrm>
        <a:prstGeom prst="rect">
          <a:avLst/>
        </a:prstGeom>
        <a:noFill/>
        <a:ln w="9525">
          <a:noFill/>
          <a:miter lim="800000"/>
          <a:headEnd/>
          <a:tailEnd/>
        </a:ln>
      </xdr:spPr>
    </xdr:pic>
    <xdr:clientData/>
  </xdr:twoCellAnchor>
  <xdr:twoCellAnchor>
    <xdr:from>
      <xdr:col>0</xdr:col>
      <xdr:colOff>61243</xdr:colOff>
      <xdr:row>0</xdr:row>
      <xdr:rowOff>4852</xdr:rowOff>
    </xdr:from>
    <xdr:to>
      <xdr:col>4</xdr:col>
      <xdr:colOff>190499</xdr:colOff>
      <xdr:row>3</xdr:row>
      <xdr:rowOff>67468</xdr:rowOff>
    </xdr:to>
    <xdr:pic>
      <xdr:nvPicPr>
        <xdr:cNvPr id="4"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61243" y="4852"/>
          <a:ext cx="3453481" cy="634116"/>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438150</xdr:colOff>
      <xdr:row>7</xdr:row>
      <xdr:rowOff>180974</xdr:rowOff>
    </xdr:from>
    <xdr:to>
      <xdr:col>10</xdr:col>
      <xdr:colOff>142875</xdr:colOff>
      <xdr:row>15</xdr:row>
      <xdr:rowOff>9524</xdr:rowOff>
    </xdr:to>
    <xdr:graphicFrame macro="">
      <xdr:nvGraphicFramePr>
        <xdr:cNvPr id="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5</xdr:col>
      <xdr:colOff>91156</xdr:colOff>
      <xdr:row>3</xdr:row>
      <xdr:rowOff>104591</xdr:rowOff>
    </xdr:to>
    <xdr:pic>
      <xdr:nvPicPr>
        <xdr:cNvPr id="4"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3682081" cy="67609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95250</xdr:colOff>
      <xdr:row>15</xdr:row>
      <xdr:rowOff>15875</xdr:rowOff>
    </xdr:from>
    <xdr:to>
      <xdr:col>9</xdr:col>
      <xdr:colOff>396875</xdr:colOff>
      <xdr:row>31</xdr:row>
      <xdr:rowOff>24104</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5</xdr:col>
      <xdr:colOff>100284</xdr:colOff>
      <xdr:row>2</xdr:row>
      <xdr:rowOff>179997</xdr:rowOff>
    </xdr:to>
    <xdr:pic>
      <xdr:nvPicPr>
        <xdr:cNvPr id="4"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3682081" cy="67609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111125</xdr:colOff>
      <xdr:row>15</xdr:row>
      <xdr:rowOff>31750</xdr:rowOff>
    </xdr:from>
    <xdr:to>
      <xdr:col>9</xdr:col>
      <xdr:colOff>381000</xdr:colOff>
      <xdr:row>31</xdr:row>
      <xdr:rowOff>79375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5</xdr:col>
      <xdr:colOff>62581</xdr:colOff>
      <xdr:row>2</xdr:row>
      <xdr:rowOff>186234</xdr:rowOff>
    </xdr:to>
    <xdr:pic>
      <xdr:nvPicPr>
        <xdr:cNvPr id="4"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3682081" cy="67609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63500</xdr:colOff>
      <xdr:row>15</xdr:row>
      <xdr:rowOff>47625</xdr:rowOff>
    </xdr:from>
    <xdr:to>
      <xdr:col>9</xdr:col>
      <xdr:colOff>396874</xdr:colOff>
      <xdr:row>31</xdr:row>
      <xdr:rowOff>95250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5</xdr:col>
      <xdr:colOff>62581</xdr:colOff>
      <xdr:row>2</xdr:row>
      <xdr:rowOff>186234</xdr:rowOff>
    </xdr:to>
    <xdr:pic>
      <xdr:nvPicPr>
        <xdr:cNvPr id="4"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3682081" cy="67609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14</xdr:row>
      <xdr:rowOff>190499</xdr:rowOff>
    </xdr:from>
    <xdr:to>
      <xdr:col>9</xdr:col>
      <xdr:colOff>381000</xdr:colOff>
      <xdr:row>31</xdr:row>
      <xdr:rowOff>142874</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5</xdr:col>
      <xdr:colOff>62581</xdr:colOff>
      <xdr:row>2</xdr:row>
      <xdr:rowOff>186234</xdr:rowOff>
    </xdr:to>
    <xdr:pic>
      <xdr:nvPicPr>
        <xdr:cNvPr id="4"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3682081" cy="676091"/>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15</xdr:row>
      <xdr:rowOff>0</xdr:rowOff>
    </xdr:from>
    <xdr:to>
      <xdr:col>9</xdr:col>
      <xdr:colOff>438150</xdr:colOff>
      <xdr:row>31</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5</xdr:col>
      <xdr:colOff>114536</xdr:colOff>
      <xdr:row>2</xdr:row>
      <xdr:rowOff>191182</xdr:rowOff>
    </xdr:to>
    <xdr:pic>
      <xdr:nvPicPr>
        <xdr:cNvPr id="4"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3682081" cy="67609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15</xdr:row>
      <xdr:rowOff>15874</xdr:rowOff>
    </xdr:from>
    <xdr:to>
      <xdr:col>9</xdr:col>
      <xdr:colOff>381000</xdr:colOff>
      <xdr:row>31</xdr:row>
      <xdr:rowOff>95249</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5</xdr:col>
      <xdr:colOff>62581</xdr:colOff>
      <xdr:row>2</xdr:row>
      <xdr:rowOff>186234</xdr:rowOff>
    </xdr:to>
    <xdr:pic>
      <xdr:nvPicPr>
        <xdr:cNvPr id="4"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3682081" cy="67609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107346</xdr:colOff>
      <xdr:row>8</xdr:row>
      <xdr:rowOff>13917</xdr:rowOff>
    </xdr:from>
    <xdr:to>
      <xdr:col>7</xdr:col>
      <xdr:colOff>774096</xdr:colOff>
      <xdr:row>16</xdr:row>
      <xdr:rowOff>13607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4</xdr:col>
      <xdr:colOff>9525</xdr:colOff>
      <xdr:row>3</xdr:row>
      <xdr:rowOff>40632</xdr:rowOff>
    </xdr:to>
    <xdr:pic>
      <xdr:nvPicPr>
        <xdr:cNvPr id="3"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3333750" cy="612132"/>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95250</xdr:colOff>
      <xdr:row>15</xdr:row>
      <xdr:rowOff>31749</xdr:rowOff>
    </xdr:from>
    <xdr:to>
      <xdr:col>9</xdr:col>
      <xdr:colOff>428625</xdr:colOff>
      <xdr:row>31</xdr:row>
      <xdr:rowOff>79374</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5</xdr:col>
      <xdr:colOff>62581</xdr:colOff>
      <xdr:row>2</xdr:row>
      <xdr:rowOff>186234</xdr:rowOff>
    </xdr:to>
    <xdr:pic>
      <xdr:nvPicPr>
        <xdr:cNvPr id="4"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3682081" cy="67609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79374</xdr:colOff>
      <xdr:row>15</xdr:row>
      <xdr:rowOff>0</xdr:rowOff>
    </xdr:from>
    <xdr:to>
      <xdr:col>9</xdr:col>
      <xdr:colOff>428624</xdr:colOff>
      <xdr:row>31</xdr:row>
      <xdr:rowOff>95250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5</xdr:col>
      <xdr:colOff>91156</xdr:colOff>
      <xdr:row>2</xdr:row>
      <xdr:rowOff>180791</xdr:rowOff>
    </xdr:to>
    <xdr:pic>
      <xdr:nvPicPr>
        <xdr:cNvPr id="4"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3682081" cy="67609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176893</xdr:colOff>
      <xdr:row>8</xdr:row>
      <xdr:rowOff>1</xdr:rowOff>
    </xdr:from>
    <xdr:to>
      <xdr:col>7</xdr:col>
      <xdr:colOff>721178</xdr:colOff>
      <xdr:row>16</xdr:row>
      <xdr:rowOff>27215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4093</xdr:colOff>
      <xdr:row>0</xdr:row>
      <xdr:rowOff>4851</xdr:rowOff>
    </xdr:from>
    <xdr:to>
      <xdr:col>4</xdr:col>
      <xdr:colOff>361949</xdr:colOff>
      <xdr:row>3</xdr:row>
      <xdr:rowOff>109442</xdr:rowOff>
    </xdr:to>
    <xdr:pic>
      <xdr:nvPicPr>
        <xdr:cNvPr id="3"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4093" y="4851"/>
          <a:ext cx="3682081" cy="67609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647700</xdr:colOff>
      <xdr:row>3</xdr:row>
      <xdr:rowOff>152400</xdr:rowOff>
    </xdr:to>
    <xdr:pic>
      <xdr:nvPicPr>
        <xdr:cNvPr id="2" name="Picture 18" descr="Logos CONALEP COLO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3924300" cy="7239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180976</xdr:colOff>
      <xdr:row>8</xdr:row>
      <xdr:rowOff>19050</xdr:rowOff>
    </xdr:from>
    <xdr:to>
      <xdr:col>8</xdr:col>
      <xdr:colOff>1</xdr:colOff>
      <xdr:row>16</xdr:row>
      <xdr:rowOff>1425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51719</xdr:colOff>
      <xdr:row>0</xdr:row>
      <xdr:rowOff>0</xdr:rowOff>
    </xdr:from>
    <xdr:to>
      <xdr:col>4</xdr:col>
      <xdr:colOff>238125</xdr:colOff>
      <xdr:row>3</xdr:row>
      <xdr:rowOff>84016</xdr:rowOff>
    </xdr:to>
    <xdr:pic>
      <xdr:nvPicPr>
        <xdr:cNvPr id="3"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51719" y="0"/>
          <a:ext cx="3510631" cy="65551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3</xdr:row>
      <xdr:rowOff>152400</xdr:rowOff>
    </xdr:to>
    <xdr:pic>
      <xdr:nvPicPr>
        <xdr:cNvPr id="2" name="Picture 18" descr="Logos CONALEP COLO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352925" cy="6953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123825</xdr:colOff>
      <xdr:row>8</xdr:row>
      <xdr:rowOff>28576</xdr:rowOff>
    </xdr:from>
    <xdr:to>
      <xdr:col>7</xdr:col>
      <xdr:colOff>742950</xdr:colOff>
      <xdr:row>15</xdr:row>
      <xdr:rowOff>200025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4852</xdr:rowOff>
    </xdr:from>
    <xdr:to>
      <xdr:col>4</xdr:col>
      <xdr:colOff>476250</xdr:colOff>
      <xdr:row>3</xdr:row>
      <xdr:rowOff>137654</xdr:rowOff>
    </xdr:to>
    <xdr:pic>
      <xdr:nvPicPr>
        <xdr:cNvPr id="3" name="Picture 27" descr="Logos CONALEP COLOR"/>
        <xdr:cNvPicPr>
          <a:picLocks noChangeAspect="1" noChangeArrowheads="1"/>
        </xdr:cNvPicPr>
      </xdr:nvPicPr>
      <xdr:blipFill>
        <a:blip xmlns:r="http://schemas.openxmlformats.org/officeDocument/2006/relationships" r:embed="rId2" cstate="print"/>
        <a:srcRect/>
        <a:stretch>
          <a:fillRect/>
        </a:stretch>
      </xdr:blipFill>
      <xdr:spPr bwMode="auto">
        <a:xfrm>
          <a:off x="0" y="4852"/>
          <a:ext cx="3771900" cy="704302"/>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3</xdr:row>
      <xdr:rowOff>152400</xdr:rowOff>
    </xdr:to>
    <xdr:pic>
      <xdr:nvPicPr>
        <xdr:cNvPr id="2" name="Picture 18" descr="Logos CONALEP COLO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533900" cy="6953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USUARIO\Configuraci&#243;n%20local\Archivos%20temporales%20de%20Internet\Content.Outlook\8X1P0CGL\areas\2008\INDICADORES\2007\4to%20trimestre\recibidos\INDICADORES\3er%20trimestre\definitivos\BajaCalifornia\Tec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2008\INDICADORES\2007\4to%20trimestre\recibidos\INDICADORES\3er%20trimestre\definitivos\BajaCalifornia\Tec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008\INDICADORES\2007\4to%20trimestre\recibidos\INDICADORES\3er%20trimestre\definitivos\BajaCalifornia\Tec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PCEU01"/>
      <sheetName val="PCEU02"/>
      <sheetName val="PCEU03"/>
      <sheetName val="PCEU04"/>
      <sheetName val="PCEU05"/>
      <sheetName val="PCEU06"/>
      <sheetName val="PCEU07"/>
      <sheetName val="RI01"/>
    </sheetNames>
    <sheetDataSet>
      <sheetData sheetId="0" refreshError="1"/>
      <sheetData sheetId="1" refreshError="1"/>
      <sheetData sheetId="2">
        <row r="9">
          <cell r="B9" t="str">
            <v>Ing. César Moreno Martinez De Escobar (TECATE)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PCEU01"/>
      <sheetName val="PCEU02"/>
      <sheetName val="PCEU03"/>
      <sheetName val="PCEU04"/>
      <sheetName val="PCEU05"/>
      <sheetName val="PCEU06"/>
      <sheetName val="PCEU07"/>
      <sheetName val="RI01"/>
    </sheetNames>
    <sheetDataSet>
      <sheetData sheetId="0" refreshError="1"/>
      <sheetData sheetId="1" refreshError="1"/>
      <sheetData sheetId="2">
        <row r="9">
          <cell r="B9" t="str">
            <v>Ing. César Moreno Martinez De Escobar (TECATE)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PCEU01"/>
      <sheetName val="PCEU02"/>
      <sheetName val="PCEU03"/>
      <sheetName val="PCEU04"/>
      <sheetName val="PCEU05"/>
      <sheetName val="PCEU06"/>
      <sheetName val="PCEU07"/>
      <sheetName val="RI01"/>
    </sheetNames>
    <sheetDataSet>
      <sheetData sheetId="0" refreshError="1"/>
      <sheetData sheetId="1" refreshError="1"/>
      <sheetData sheetId="2">
        <row r="9">
          <cell r="B9" t="str">
            <v>Ing. César Moreno Martinez De Escobar (TECATE)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ables/table1.xml><?xml version="1.0" encoding="utf-8"?>
<table xmlns="http://schemas.openxmlformats.org/spreadsheetml/2006/main" id="8" name="Tabla7" displayName="Tabla7" ref="A18:H52" headerRowDxfId="216" dataDxfId="215" totalsRowDxfId="214">
  <sortState ref="A19:H50">
    <sortCondition ref="A18:A49"/>
  </sortState>
  <tableColumns count="8">
    <tableColumn id="2" name="Entidad" dataDxfId="213" totalsRowDxfId="212"/>
    <tableColumn id="5" name="2011" dataDxfId="211" totalsRowDxfId="210"/>
    <tableColumn id="6" name="2012" dataDxfId="209" totalsRowDxfId="208"/>
    <tableColumn id="7" name="2013" dataDxfId="207" totalsRowDxfId="206"/>
    <tableColumn id="8" name="2014" dataDxfId="205" totalsRowDxfId="204"/>
    <tableColumn id="3" name="2015" dataDxfId="203" totalsRowDxfId="202"/>
    <tableColumn id="4" name="2016" dataDxfId="201" totalsRowDxfId="200"/>
    <tableColumn id="9" name="Variación_x000a_último año" dataDxfId="199" totalsRowDxfId="198">
      <calculatedColumnFormula>G19-F19</calculatedColumnFormula>
    </tableColumn>
  </tableColumns>
  <tableStyleInfo name="TableStyleMedium18" showFirstColumn="0" showLastColumn="0" showRowStripes="1" showColumnStripes="0"/>
</table>
</file>

<file path=xl/tables/table10.xml><?xml version="1.0" encoding="utf-8"?>
<table xmlns="http://schemas.openxmlformats.org/spreadsheetml/2006/main" id="14" name="Tabla26" displayName="Tabla26" ref="A9:B16" totalsRowShown="0" headerRowDxfId="126" dataDxfId="125">
  <tableColumns count="2">
    <tableColumn id="1" name="Generación" dataDxfId="124"/>
    <tableColumn id="2" name="Valor" dataDxfId="123"/>
  </tableColumns>
  <tableStyleInfo name="TableStyleMedium18" showFirstColumn="0" showLastColumn="0" showRowStripes="1" showColumnStripes="0"/>
</table>
</file>

<file path=xl/tables/table11.xml><?xml version="1.0" encoding="utf-8"?>
<table xmlns="http://schemas.openxmlformats.org/spreadsheetml/2006/main" id="22" name="Tabla10" displayName="Tabla10" ref="A18:H48" totalsRowShown="0" headerRowDxfId="122" dataDxfId="121">
  <sortState ref="A19:H48">
    <sortCondition ref="A19:A48"/>
  </sortState>
  <tableColumns count="8">
    <tableColumn id="2" name="Entidad" dataDxfId="120"/>
    <tableColumn id="5" name="2011" dataDxfId="119"/>
    <tableColumn id="6" name="2012" dataDxfId="118"/>
    <tableColumn id="7" name="2013" dataDxfId="117"/>
    <tableColumn id="8" name="2014" dataDxfId="116"/>
    <tableColumn id="10" name="2015" dataDxfId="115"/>
    <tableColumn id="4" name="2016" dataDxfId="114"/>
    <tableColumn id="9" name="Variación_x000a_ 2015-2016" dataDxfId="113">
      <calculatedColumnFormula>(G19/F19-1)*100</calculatedColumnFormula>
    </tableColumn>
  </tableColumns>
  <tableStyleInfo name="TableStyleMedium18" showFirstColumn="0" showLastColumn="0" showRowStripes="1" showColumnStripes="0"/>
</table>
</file>

<file path=xl/tables/table12.xml><?xml version="1.0" encoding="utf-8"?>
<table xmlns="http://schemas.openxmlformats.org/spreadsheetml/2006/main" id="23" name="Tabla18" displayName="Tabla18" ref="A9:B16" totalsRowShown="0" headerRowDxfId="112">
  <tableColumns count="2">
    <tableColumn id="1" name="Ciclo Escolar" dataDxfId="111"/>
    <tableColumn id="2" name="Valor" dataDxfId="110"/>
  </tableColumns>
  <tableStyleInfo name="TableStyleMedium18" showFirstColumn="0" showLastColumn="0" showRowStripes="1" showColumnStripes="0"/>
</table>
</file>

<file path=xl/tables/table13.xml><?xml version="1.0" encoding="utf-8"?>
<table xmlns="http://schemas.openxmlformats.org/spreadsheetml/2006/main" id="10" name="Tabla3" displayName="Tabla3" ref="A22:J56" totalsRowShown="0" headerRowDxfId="109" dataDxfId="107" headerRowBorderDxfId="108">
  <sortState ref="A23:J54">
    <sortCondition ref="A22:A53"/>
  </sortState>
  <tableColumns count="10">
    <tableColumn id="2" name="Entidad" dataDxfId="106"/>
    <tableColumn id="5" name="1er. Sem" dataDxfId="105"/>
    <tableColumn id="6" name="2do. Sem" dataDxfId="104"/>
    <tableColumn id="7" name=" 1er. Sem." dataDxfId="103"/>
    <tableColumn id="3" name=" 2do. Sem." dataDxfId="102"/>
    <tableColumn id="8" name="1er.  Sem." dataDxfId="101"/>
    <tableColumn id="4" name="2do.  Sem. " dataDxfId="100"/>
    <tableColumn id="11" name=" 1er.  Sem. " dataDxfId="99"/>
    <tableColumn id="10" name="2do.  Sem." dataDxfId="98"/>
    <tableColumn id="1" name="2do.  Sem.  " dataDxfId="97"/>
  </tableColumns>
  <tableStyleInfo name="TableStyleMedium18" showFirstColumn="0" showLastColumn="0" showRowStripes="1" showColumnStripes="0"/>
</table>
</file>

<file path=xl/tables/table14.xml><?xml version="1.0" encoding="utf-8"?>
<table xmlns="http://schemas.openxmlformats.org/spreadsheetml/2006/main" id="15" name="Tabla20" displayName="Tabla20" ref="A9:B17" totalsRowShown="0" headerRowDxfId="96">
  <tableColumns count="2">
    <tableColumn id="1" name="Semestre" dataDxfId="95"/>
    <tableColumn id="2" name="Columna1" dataDxfId="94"/>
  </tableColumns>
  <tableStyleInfo name="TableStyleMedium18" showFirstColumn="0" showLastColumn="0" showRowStripes="1" showColumnStripes="0"/>
</table>
</file>

<file path=xl/tables/table15.xml><?xml version="1.0" encoding="utf-8"?>
<table xmlns="http://schemas.openxmlformats.org/spreadsheetml/2006/main" id="16" name="Tabla11" displayName="Tabla11" ref="A18:H52" totalsRowShown="0" headerRowDxfId="93" dataDxfId="92">
  <sortState ref="A19:H50">
    <sortCondition ref="A18:A49"/>
  </sortState>
  <tableColumns count="8">
    <tableColumn id="2" name="Entidad Federativa" dataDxfId="91"/>
    <tableColumn id="5" name="2011" dataDxfId="90"/>
    <tableColumn id="6" name="2012" dataDxfId="89"/>
    <tableColumn id="7" name="2013" dataDxfId="88"/>
    <tableColumn id="8" name="2014" dataDxfId="87"/>
    <tableColumn id="3" name="2015" dataDxfId="86"/>
    <tableColumn id="4" name="2016" dataDxfId="85"/>
    <tableColumn id="9" name="Promedio" dataDxfId="84">
      <calculatedColumnFormula>AVERAGE(Tabla11[[#This Row],[2011]:[2016]])</calculatedColumnFormula>
    </tableColumn>
  </tableColumns>
  <tableStyleInfo name="TableStyleMedium18" showFirstColumn="0" showLastColumn="0" showRowStripes="1" showColumnStripes="0"/>
</table>
</file>

<file path=xl/tables/table16.xml><?xml version="1.0" encoding="utf-8"?>
<table xmlns="http://schemas.openxmlformats.org/spreadsheetml/2006/main" id="17" name="Tabla19" displayName="Tabla19" ref="A9:B16" totalsRowShown="0" headerRowDxfId="83" dataDxfId="82">
  <tableColumns count="2">
    <tableColumn id="1" name="Ciclo Escolar" dataDxfId="81"/>
    <tableColumn id="2" name="Valor" dataDxfId="80"/>
  </tableColumns>
  <tableStyleInfo name="TableStyleMedium18" showFirstColumn="0" showLastColumn="0" showRowStripes="1" showColumnStripes="0"/>
</table>
</file>

<file path=xl/tables/table17.xml><?xml version="1.0" encoding="utf-8"?>
<table xmlns="http://schemas.openxmlformats.org/spreadsheetml/2006/main" id="20" name="Tabla8" displayName="Tabla8" ref="A18:H52" insertRowShift="1" totalsRowShown="0" headerRowDxfId="79" dataDxfId="78">
  <sortState ref="A19:H50">
    <sortCondition ref="A18:A49"/>
  </sortState>
  <tableColumns count="8">
    <tableColumn id="2" name="Entidad Federativa" dataDxfId="77"/>
    <tableColumn id="6" name="2011" dataDxfId="76"/>
    <tableColumn id="7" name="2012" dataDxfId="75"/>
    <tableColumn id="4" name="2013" dataDxfId="74"/>
    <tableColumn id="8" name="2014" dataDxfId="73"/>
    <tableColumn id="9" name="2015" dataDxfId="72"/>
    <tableColumn id="5" name="2016" dataDxfId="71"/>
    <tableColumn id="3" name="Promedio" dataDxfId="70">
      <calculatedColumnFormula>Tabla8[[#This Row],[2015]]-Tabla8[[#This Row],[2014]]+AVERAGE(Tabla8[[#This Row],[2016]:[2015]])</calculatedColumnFormula>
    </tableColumn>
  </tableColumns>
  <tableStyleInfo name="TableStyleMedium18" showFirstColumn="0" showLastColumn="0" showRowStripes="1" showColumnStripes="0"/>
</table>
</file>

<file path=xl/tables/table18.xml><?xml version="1.0" encoding="utf-8"?>
<table xmlns="http://schemas.openxmlformats.org/spreadsheetml/2006/main" id="21" name="Tabla21" displayName="Tabla21" ref="A9:B16" totalsRowShown="0" headerRowDxfId="69" dataDxfId="68">
  <tableColumns count="2">
    <tableColumn id="1" name="Ciclo Escolar" dataDxfId="67"/>
    <tableColumn id="2" name="Valor" dataDxfId="66"/>
  </tableColumns>
  <tableStyleInfo name="TableStyleMedium18" showFirstColumn="0" showLastColumn="0" showRowStripes="1" showColumnStripes="0"/>
</table>
</file>

<file path=xl/tables/table19.xml><?xml version="1.0" encoding="utf-8"?>
<table xmlns="http://schemas.openxmlformats.org/spreadsheetml/2006/main" id="24" name="Tabla9" displayName="Tabla9" ref="A18:H52" totalsRowShown="0" headerRowDxfId="65" dataDxfId="64">
  <sortState ref="A19:H50">
    <sortCondition ref="A18:A49"/>
  </sortState>
  <tableColumns count="8">
    <tableColumn id="2" name="Entidad Federativa" dataDxfId="63"/>
    <tableColumn id="7" name="2011" dataDxfId="62"/>
    <tableColumn id="8" name="2012" dataDxfId="61"/>
    <tableColumn id="9" name="2013" dataDxfId="60"/>
    <tableColumn id="10" name="2014" dataDxfId="59"/>
    <tableColumn id="5" name="2015" dataDxfId="58"/>
    <tableColumn id="1" name="2016" dataDxfId="57"/>
    <tableColumn id="6" name="Promedio" dataDxfId="56">
      <calculatedColumnFormula>AVERAGE(Tabla9[[#This Row],[2011]:[2016]])</calculatedColumnFormula>
    </tableColumn>
  </tableColumns>
  <tableStyleInfo name="TableStyleMedium18" showFirstColumn="0" showLastColumn="0" showRowStripes="1" showColumnStripes="0"/>
</table>
</file>

<file path=xl/tables/table2.xml><?xml version="1.0" encoding="utf-8"?>
<table xmlns="http://schemas.openxmlformats.org/spreadsheetml/2006/main" id="9" name="Tabla14" displayName="Tabla14" ref="A9:B16" totalsRowShown="0" headerRowDxfId="197" dataDxfId="196">
  <tableColumns count="2">
    <tableColumn id="1" name="Ciclo Escolar" dataDxfId="195"/>
    <tableColumn id="2" name="Valor" dataDxfId="194"/>
  </tableColumns>
  <tableStyleInfo name="TableStyleMedium18" showFirstColumn="0" showLastColumn="0" showRowStripes="1" showColumnStripes="0"/>
</table>
</file>

<file path=xl/tables/table20.xml><?xml version="1.0" encoding="utf-8"?>
<table xmlns="http://schemas.openxmlformats.org/spreadsheetml/2006/main" id="25" name="Tabla22" displayName="Tabla22" ref="A9:B16" totalsRowShown="0" headerRowDxfId="55" dataDxfId="54">
  <tableColumns count="2">
    <tableColumn id="1" name="Ciclo Escolar" dataDxfId="53"/>
    <tableColumn id="2" name="Valor" dataDxfId="52"/>
  </tableColumns>
  <tableStyleInfo name="TableStyleMedium18" showFirstColumn="0" showLastColumn="0" showRowStripes="1" showColumnStripes="0"/>
</table>
</file>

<file path=xl/tables/table21.xml><?xml version="1.0" encoding="utf-8"?>
<table xmlns="http://schemas.openxmlformats.org/spreadsheetml/2006/main" id="4" name="Tabla77" displayName="Tabla77" ref="A18:H52" totalsRowShown="0" headerRowDxfId="51" dataDxfId="50">
  <sortState ref="A19:H50">
    <sortCondition ref="A18:A49"/>
  </sortState>
  <tableColumns count="8">
    <tableColumn id="2" name="Entidad Federativa" dataDxfId="49"/>
    <tableColumn id="5" name="2011" dataDxfId="48"/>
    <tableColumn id="6" name="2012" dataDxfId="47"/>
    <tableColumn id="7" name="2013" dataDxfId="46"/>
    <tableColumn id="8" name="2014" dataDxfId="45"/>
    <tableColumn id="10" name="2015" dataDxfId="44"/>
    <tableColumn id="4" name="2016" dataDxfId="43"/>
    <tableColumn id="9" name="Variación_x000a_último año" dataDxfId="42">
      <calculatedColumnFormula>Tabla77[[#This Row],[2016]]/Tabla77[[#This Row],[2015]]-1</calculatedColumnFormula>
    </tableColumn>
  </tableColumns>
  <tableStyleInfo name="TableStyleMedium18" showFirstColumn="0" showLastColumn="0" showRowStripes="1" showColumnStripes="0"/>
</table>
</file>

<file path=xl/tables/table22.xml><?xml version="1.0" encoding="utf-8"?>
<table xmlns="http://schemas.openxmlformats.org/spreadsheetml/2006/main" id="5" name="Tabla23" displayName="Tabla23" ref="A9:B16" totalsRowShown="0" headerRowDxfId="41" dataDxfId="40">
  <tableColumns count="2">
    <tableColumn id="1" name="Ciclo Escolar" dataDxfId="39"/>
    <tableColumn id="2" name="Valor" dataDxfId="38"/>
  </tableColumns>
  <tableStyleInfo name="TableStyleMedium18" showFirstColumn="0" showLastColumn="0" showRowStripes="1" showColumnStripes="0"/>
</table>
</file>

<file path=xl/tables/table23.xml><?xml version="1.0" encoding="utf-8"?>
<table xmlns="http://schemas.openxmlformats.org/spreadsheetml/2006/main" id="6" name="Tabla12" displayName="Tabla12" ref="A18:H52" totalsRowShown="0" headerRowDxfId="37" dataDxfId="36">
  <sortState ref="A19:H50">
    <sortCondition ref="A18:A49"/>
  </sortState>
  <tableColumns count="8">
    <tableColumn id="2" name="Entidad Federativa" dataDxfId="35"/>
    <tableColumn id="4" name="2011" dataDxfId="34"/>
    <tableColumn id="5" name="2012" dataDxfId="33"/>
    <tableColumn id="6" name="2013" dataDxfId="32"/>
    <tableColumn id="7" name="2014" dataDxfId="31"/>
    <tableColumn id="3" name="2015" dataDxfId="30"/>
    <tableColumn id="8" name="2016" dataDxfId="29"/>
    <tableColumn id="9" name="Variación último año" dataDxfId="28">
      <calculatedColumnFormula>Tabla12[[#This Row],[2016]]-Tabla12[[#This Row],[2015]]</calculatedColumnFormula>
    </tableColumn>
  </tableColumns>
  <tableStyleInfo name="TableStyleMedium18" showFirstColumn="0" showLastColumn="0" showRowStripes="1" showColumnStripes="0"/>
</table>
</file>

<file path=xl/tables/table24.xml><?xml version="1.0" encoding="utf-8"?>
<table xmlns="http://schemas.openxmlformats.org/spreadsheetml/2006/main" id="7" name="Tabla24" displayName="Tabla24" ref="A9:B16" totalsRowShown="0" headerRowDxfId="27" dataDxfId="26">
  <tableColumns count="2">
    <tableColumn id="1" name="Ciclo Escolar" dataDxfId="25"/>
    <tableColumn id="2" name="Valor" dataDxfId="24"/>
  </tableColumns>
  <tableStyleInfo name="TableStyleMedium18" showFirstColumn="0" showLastColumn="0" showRowStripes="1" showColumnStripes="0"/>
</table>
</file>

<file path=xl/tables/table25.xml><?xml version="1.0" encoding="utf-8"?>
<table xmlns="http://schemas.openxmlformats.org/spreadsheetml/2006/main" id="1" name="Tabla29" displayName="Tabla29" ref="A18:L53" totalsRowShown="0" headerRowDxfId="22" dataDxfId="20" headerRowBorderDxfId="21">
  <tableColumns count="12">
    <tableColumn id="1" name="Entidad Federativa" dataDxfId="19"/>
    <tableColumn id="2" name="2011" dataDxfId="18"/>
    <tableColumn id="3" name="2012" dataDxfId="17"/>
    <tableColumn id="4" name="2013" dataDxfId="16"/>
    <tableColumn id="9" name="2014" dataDxfId="15"/>
    <tableColumn id="7" name="2015" dataDxfId="14"/>
    <tableColumn id="10" name="2016" dataDxfId="13"/>
    <tableColumn id="5" name="Total" dataDxfId="12"/>
    <tableColumn id="6" name="% SNB 2013" dataDxfId="11"/>
    <tableColumn id="8" name="% SNB 2014" dataDxfId="10"/>
    <tableColumn id="11" name="% SNB 2015" dataDxfId="9"/>
    <tableColumn id="12" name="% SNB 2016" dataDxfId="8"/>
  </tableColumns>
  <tableStyleInfo name="TableStyleMedium18" showFirstColumn="0" showLastColumn="0" showRowStripes="1" showColumnStripes="0"/>
</table>
</file>

<file path=xl/tables/table3.xml><?xml version="1.0" encoding="utf-8"?>
<table xmlns="http://schemas.openxmlformats.org/spreadsheetml/2006/main" id="11" name="Tabla1" displayName="Tabla1" ref="A18:K52" headerRowDxfId="193" dataDxfId="192" totalsRowDxfId="191">
  <sortState ref="A19:K50">
    <sortCondition ref="A18:A50"/>
  </sortState>
  <tableColumns count="11">
    <tableColumn id="2" name="Entidad" dataDxfId="190" totalsRowDxfId="189"/>
    <tableColumn id="4" name="2011" dataDxfId="188" totalsRowDxfId="187"/>
    <tableColumn id="5" name="2012" dataDxfId="186" totalsRowDxfId="185"/>
    <tableColumn id="6" name="2013" dataDxfId="184" totalsRowDxfId="183"/>
    <tableColumn id="7" name="2014" dataDxfId="182" totalsRowDxfId="181"/>
    <tableColumn id="8" name="2015" dataDxfId="180" totalsRowDxfId="179"/>
    <tableColumn id="3" name="2016" dataDxfId="178" totalsRowDxfId="177"/>
    <tableColumn id="9" name="Variación_x000a_último año" dataDxfId="176" totalsRowDxfId="175">
      <calculatedColumnFormula>G19/F19-1</calculatedColumnFormula>
    </tableColumn>
    <tableColumn id="1" name="Pendiente" dataDxfId="174" totalsRowDxfId="173">
      <calculatedColumnFormula>SLOPE(Tabla1[[#This Row],[2011]:[2016]],$B$17:$G$17)</calculatedColumnFormula>
    </tableColumn>
    <tableColumn id="10" name="Promedio" dataDxfId="172" totalsRowDxfId="171">
      <calculatedColumnFormula>AVERAGE(Tabla1[[#This Row],[2011]:[2016]])</calculatedColumnFormula>
    </tableColumn>
    <tableColumn id="11" name="TMCA" dataDxfId="170" totalsRowDxfId="169">
      <calculatedColumnFormula>I19/J19</calculatedColumnFormula>
    </tableColumn>
  </tableColumns>
  <tableStyleInfo name="TableStyleMedium18" showFirstColumn="0" showLastColumn="0" showRowStripes="1" showColumnStripes="0"/>
</table>
</file>

<file path=xl/tables/table4.xml><?xml version="1.0" encoding="utf-8"?>
<table xmlns="http://schemas.openxmlformats.org/spreadsheetml/2006/main" id="12" name="Tabla15" displayName="Tabla15" ref="A9:B16" totalsRowShown="0" headerRowDxfId="168" dataDxfId="167">
  <tableColumns count="2">
    <tableColumn id="1" name="Ciclo Escolar" dataDxfId="166"/>
    <tableColumn id="2" name="Valor" dataDxfId="165"/>
  </tableColumns>
  <tableStyleInfo name="TableStyleMedium18" showFirstColumn="0" showLastColumn="0" showRowStripes="1" showColumnStripes="0"/>
</table>
</file>

<file path=xl/tables/table5.xml><?xml version="1.0" encoding="utf-8"?>
<table xmlns="http://schemas.openxmlformats.org/spreadsheetml/2006/main" id="2" name="Tabla5" displayName="Tabla5" ref="A18:H52" totalsRowShown="0" headerRowDxfId="164" dataDxfId="163">
  <sortState ref="A19:H50">
    <sortCondition ref="A18:A49"/>
  </sortState>
  <tableColumns count="8">
    <tableColumn id="2" name="Entidad" dataDxfId="162"/>
    <tableColumn id="5" name="2011" dataDxfId="161"/>
    <tableColumn id="6" name="2012" dataDxfId="160"/>
    <tableColumn id="7" name="2013" dataDxfId="159"/>
    <tableColumn id="8" name="2014" dataDxfId="158"/>
    <tableColumn id="3" name="2015" dataDxfId="157"/>
    <tableColumn id="4" name="2016" dataDxfId="156"/>
    <tableColumn id="9" name="Variación_x000a_ último año" dataDxfId="155">
      <calculatedColumnFormula>G19-F19</calculatedColumnFormula>
    </tableColumn>
  </tableColumns>
  <tableStyleInfo name="TableStyleMedium18" showFirstColumn="0" showLastColumn="0" showRowStripes="1" showColumnStripes="0"/>
</table>
</file>

<file path=xl/tables/table6.xml><?xml version="1.0" encoding="utf-8"?>
<table xmlns="http://schemas.openxmlformats.org/spreadsheetml/2006/main" id="3" name="Tabla16" displayName="Tabla16" ref="A9:B16" totalsRowShown="0" headerRowDxfId="154" dataDxfId="153">
  <tableColumns count="2">
    <tableColumn id="1" name="Ciclo Escolar" dataDxfId="152"/>
    <tableColumn id="2" name="Valor" dataDxfId="151"/>
  </tableColumns>
  <tableStyleInfo name="TableStyleMedium18" showFirstColumn="0" showLastColumn="0" showRowStripes="1" showColumnStripes="0"/>
</table>
</file>

<file path=xl/tables/table7.xml><?xml version="1.0" encoding="utf-8"?>
<table xmlns="http://schemas.openxmlformats.org/spreadsheetml/2006/main" id="18" name="Tabla2" displayName="Tabla2" ref="A18:H52" totalsRowShown="0" headerRowDxfId="150" dataDxfId="149">
  <sortState ref="A19:H50">
    <sortCondition ref="A18:A49"/>
  </sortState>
  <tableColumns count="8">
    <tableColumn id="2" name="Entidad" dataDxfId="148"/>
    <tableColumn id="5" name="2008-2011" dataDxfId="147"/>
    <tableColumn id="6" name="2009-2012" dataDxfId="146"/>
    <tableColumn id="7" name="2010-2013" dataDxfId="145"/>
    <tableColumn id="8" name="2011-2014" dataDxfId="144"/>
    <tableColumn id="10" name="2012-2015" dataDxfId="143"/>
    <tableColumn id="4" name="2013-2016" dataDxfId="142"/>
    <tableColumn id="9" name="Variación_x000a_último año" dataDxfId="141">
      <calculatedColumnFormula>G19-F19</calculatedColumnFormula>
    </tableColumn>
  </tableColumns>
  <tableStyleInfo name="TableStyleMedium18" showFirstColumn="0" showLastColumn="0" showRowStripes="1" showColumnStripes="0"/>
</table>
</file>

<file path=xl/tables/table8.xml><?xml version="1.0" encoding="utf-8"?>
<table xmlns="http://schemas.openxmlformats.org/spreadsheetml/2006/main" id="19" name="Tabla17" displayName="Tabla17" ref="A9:B16" totalsRowShown="0" headerRowDxfId="140" dataDxfId="139">
  <tableColumns count="2">
    <tableColumn id="1" name="Generación" dataDxfId="138"/>
    <tableColumn id="2" name="Valor" dataDxfId="137"/>
  </tableColumns>
  <tableStyleInfo name="TableStyleMedium18" showFirstColumn="0" showLastColumn="0" showRowStripes="1" showColumnStripes="0"/>
</table>
</file>

<file path=xl/tables/table9.xml><?xml version="1.0" encoding="utf-8"?>
<table xmlns="http://schemas.openxmlformats.org/spreadsheetml/2006/main" id="13" name="Tabla4" displayName="Tabla4" ref="A18:H52" totalsRowShown="0" headerRowDxfId="136" dataDxfId="135">
  <sortState ref="A19:H50">
    <sortCondition ref="A18:A49"/>
  </sortState>
  <tableColumns count="8">
    <tableColumn id="2" name="Entidad" dataDxfId="134"/>
    <tableColumn id="5" name="2007-2010" dataDxfId="133"/>
    <tableColumn id="6" name="2008-2011" dataDxfId="132"/>
    <tableColumn id="7" name="2009-2012" dataDxfId="131"/>
    <tableColumn id="8" name="2010-2013" dataDxfId="130"/>
    <tableColumn id="3" name="2011-2014" dataDxfId="129"/>
    <tableColumn id="4" name="2012-2015" dataDxfId="128"/>
    <tableColumn id="9" name="Variación_x000a_último año" dataDxfId="127">
      <calculatedColumnFormula>G19-F19</calculatedColumnFormula>
    </tableColumn>
  </tableColumns>
  <tableStyleInfo name="TableStyleMedium18"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table" Target="../tables/table12.xml"/><Relationship Id="rId4"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table" Target="../tables/table14.xml"/><Relationship Id="rId4"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5" Type="http://schemas.openxmlformats.org/officeDocument/2006/relationships/table" Target="../tables/table16.xml"/><Relationship Id="rId4"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omments" Target="../comments4.xml"/><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table" Target="../tables/table18.xml"/><Relationship Id="rId4"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20.bin"/><Relationship Id="rId5" Type="http://schemas.openxmlformats.org/officeDocument/2006/relationships/table" Target="../tables/table20.xml"/><Relationship Id="rId4"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22.bin"/><Relationship Id="rId5" Type="http://schemas.openxmlformats.org/officeDocument/2006/relationships/table" Target="../tables/table22.xml"/><Relationship Id="rId4"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23.bin"/><Relationship Id="rId5" Type="http://schemas.openxmlformats.org/officeDocument/2006/relationships/table" Target="../tables/table24.xml"/><Relationship Id="rId4" Type="http://schemas.openxmlformats.org/officeDocument/2006/relationships/table" Target="../tables/table23.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table" Target="../tables/table4.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table" Target="../tables/table6.xml"/><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table" Target="../tables/table8.xml"/><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table" Target="../tables/table10.xml"/><Relationship Id="rId4"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showWhiteSpace="0" topLeftCell="A58" zoomScaleNormal="100" zoomScaleSheetLayoutView="89" zoomScalePageLayoutView="75" workbookViewId="0">
      <selection activeCell="C67" sqref="C67"/>
    </sheetView>
  </sheetViews>
  <sheetFormatPr baseColWidth="10" defaultRowHeight="12.75" x14ac:dyDescent="0.2"/>
  <cols>
    <col min="1" max="1" width="4" style="377" customWidth="1"/>
    <col min="2" max="2" width="27.7109375" style="377" customWidth="1"/>
    <col min="3" max="3" width="9.5703125" style="377" customWidth="1"/>
    <col min="4" max="4" width="13.7109375" style="377" bestFit="1" customWidth="1"/>
    <col min="5" max="5" width="27.85546875" style="377" customWidth="1"/>
    <col min="6" max="7" width="15.28515625" style="377" customWidth="1"/>
    <col min="8" max="256" width="11.42578125" style="377"/>
    <col min="257" max="257" width="5.42578125" style="377" customWidth="1"/>
    <col min="258" max="258" width="25.42578125" style="377" customWidth="1"/>
    <col min="259" max="259" width="9.140625" style="377" customWidth="1"/>
    <col min="260" max="260" width="8.42578125" style="377" customWidth="1"/>
    <col min="261" max="261" width="33.5703125" style="377" customWidth="1"/>
    <col min="262" max="262" width="11.140625" style="377" customWidth="1"/>
    <col min="263" max="512" width="11.42578125" style="377"/>
    <col min="513" max="513" width="5.42578125" style="377" customWidth="1"/>
    <col min="514" max="514" width="25.42578125" style="377" customWidth="1"/>
    <col min="515" max="515" width="9.140625" style="377" customWidth="1"/>
    <col min="516" max="516" width="8.42578125" style="377" customWidth="1"/>
    <col min="517" max="517" width="33.5703125" style="377" customWidth="1"/>
    <col min="518" max="518" width="11.140625" style="377" customWidth="1"/>
    <col min="519" max="768" width="11.42578125" style="377"/>
    <col min="769" max="769" width="5.42578125" style="377" customWidth="1"/>
    <col min="770" max="770" width="25.42578125" style="377" customWidth="1"/>
    <col min="771" max="771" width="9.140625" style="377" customWidth="1"/>
    <col min="772" max="772" width="8.42578125" style="377" customWidth="1"/>
    <col min="773" max="773" width="33.5703125" style="377" customWidth="1"/>
    <col min="774" max="774" width="11.140625" style="377" customWidth="1"/>
    <col min="775" max="1024" width="11.42578125" style="377"/>
    <col min="1025" max="1025" width="5.42578125" style="377" customWidth="1"/>
    <col min="1026" max="1026" width="25.42578125" style="377" customWidth="1"/>
    <col min="1027" max="1027" width="9.140625" style="377" customWidth="1"/>
    <col min="1028" max="1028" width="8.42578125" style="377" customWidth="1"/>
    <col min="1029" max="1029" width="33.5703125" style="377" customWidth="1"/>
    <col min="1030" max="1030" width="11.140625" style="377" customWidth="1"/>
    <col min="1031" max="1280" width="11.42578125" style="377"/>
    <col min="1281" max="1281" width="5.42578125" style="377" customWidth="1"/>
    <col min="1282" max="1282" width="25.42578125" style="377" customWidth="1"/>
    <col min="1283" max="1283" width="9.140625" style="377" customWidth="1"/>
    <col min="1284" max="1284" width="8.42578125" style="377" customWidth="1"/>
    <col min="1285" max="1285" width="33.5703125" style="377" customWidth="1"/>
    <col min="1286" max="1286" width="11.140625" style="377" customWidth="1"/>
    <col min="1287" max="1536" width="11.42578125" style="377"/>
    <col min="1537" max="1537" width="5.42578125" style="377" customWidth="1"/>
    <col min="1538" max="1538" width="25.42578125" style="377" customWidth="1"/>
    <col min="1539" max="1539" width="9.140625" style="377" customWidth="1"/>
    <col min="1540" max="1540" width="8.42578125" style="377" customWidth="1"/>
    <col min="1541" max="1541" width="33.5703125" style="377" customWidth="1"/>
    <col min="1542" max="1542" width="11.140625" style="377" customWidth="1"/>
    <col min="1543" max="1792" width="11.42578125" style="377"/>
    <col min="1793" max="1793" width="5.42578125" style="377" customWidth="1"/>
    <col min="1794" max="1794" width="25.42578125" style="377" customWidth="1"/>
    <col min="1795" max="1795" width="9.140625" style="377" customWidth="1"/>
    <col min="1796" max="1796" width="8.42578125" style="377" customWidth="1"/>
    <col min="1797" max="1797" width="33.5703125" style="377" customWidth="1"/>
    <col min="1798" max="1798" width="11.140625" style="377" customWidth="1"/>
    <col min="1799" max="2048" width="11.42578125" style="377"/>
    <col min="2049" max="2049" width="5.42578125" style="377" customWidth="1"/>
    <col min="2050" max="2050" width="25.42578125" style="377" customWidth="1"/>
    <col min="2051" max="2051" width="9.140625" style="377" customWidth="1"/>
    <col min="2052" max="2052" width="8.42578125" style="377" customWidth="1"/>
    <col min="2053" max="2053" width="33.5703125" style="377" customWidth="1"/>
    <col min="2054" max="2054" width="11.140625" style="377" customWidth="1"/>
    <col min="2055" max="2304" width="11.42578125" style="377"/>
    <col min="2305" max="2305" width="5.42578125" style="377" customWidth="1"/>
    <col min="2306" max="2306" width="25.42578125" style="377" customWidth="1"/>
    <col min="2307" max="2307" width="9.140625" style="377" customWidth="1"/>
    <col min="2308" max="2308" width="8.42578125" style="377" customWidth="1"/>
    <col min="2309" max="2309" width="33.5703125" style="377" customWidth="1"/>
    <col min="2310" max="2310" width="11.140625" style="377" customWidth="1"/>
    <col min="2311" max="2560" width="11.42578125" style="377"/>
    <col min="2561" max="2561" width="5.42578125" style="377" customWidth="1"/>
    <col min="2562" max="2562" width="25.42578125" style="377" customWidth="1"/>
    <col min="2563" max="2563" width="9.140625" style="377" customWidth="1"/>
    <col min="2564" max="2564" width="8.42578125" style="377" customWidth="1"/>
    <col min="2565" max="2565" width="33.5703125" style="377" customWidth="1"/>
    <col min="2566" max="2566" width="11.140625" style="377" customWidth="1"/>
    <col min="2567" max="2816" width="11.42578125" style="377"/>
    <col min="2817" max="2817" width="5.42578125" style="377" customWidth="1"/>
    <col min="2818" max="2818" width="25.42578125" style="377" customWidth="1"/>
    <col min="2819" max="2819" width="9.140625" style="377" customWidth="1"/>
    <col min="2820" max="2820" width="8.42578125" style="377" customWidth="1"/>
    <col min="2821" max="2821" width="33.5703125" style="377" customWidth="1"/>
    <col min="2822" max="2822" width="11.140625" style="377" customWidth="1"/>
    <col min="2823" max="3072" width="11.42578125" style="377"/>
    <col min="3073" max="3073" width="5.42578125" style="377" customWidth="1"/>
    <col min="3074" max="3074" width="25.42578125" style="377" customWidth="1"/>
    <col min="3075" max="3075" width="9.140625" style="377" customWidth="1"/>
    <col min="3076" max="3076" width="8.42578125" style="377" customWidth="1"/>
    <col min="3077" max="3077" width="33.5703125" style="377" customWidth="1"/>
    <col min="3078" max="3078" width="11.140625" style="377" customWidth="1"/>
    <col min="3079" max="3328" width="11.42578125" style="377"/>
    <col min="3329" max="3329" width="5.42578125" style="377" customWidth="1"/>
    <col min="3330" max="3330" width="25.42578125" style="377" customWidth="1"/>
    <col min="3331" max="3331" width="9.140625" style="377" customWidth="1"/>
    <col min="3332" max="3332" width="8.42578125" style="377" customWidth="1"/>
    <col min="3333" max="3333" width="33.5703125" style="377" customWidth="1"/>
    <col min="3334" max="3334" width="11.140625" style="377" customWidth="1"/>
    <col min="3335" max="3584" width="11.42578125" style="377"/>
    <col min="3585" max="3585" width="5.42578125" style="377" customWidth="1"/>
    <col min="3586" max="3586" width="25.42578125" style="377" customWidth="1"/>
    <col min="3587" max="3587" width="9.140625" style="377" customWidth="1"/>
    <col min="3588" max="3588" width="8.42578125" style="377" customWidth="1"/>
    <col min="3589" max="3589" width="33.5703125" style="377" customWidth="1"/>
    <col min="3590" max="3590" width="11.140625" style="377" customWidth="1"/>
    <col min="3591" max="3840" width="11.42578125" style="377"/>
    <col min="3841" max="3841" width="5.42578125" style="377" customWidth="1"/>
    <col min="3842" max="3842" width="25.42578125" style="377" customWidth="1"/>
    <col min="3843" max="3843" width="9.140625" style="377" customWidth="1"/>
    <col min="3844" max="3844" width="8.42578125" style="377" customWidth="1"/>
    <col min="3845" max="3845" width="33.5703125" style="377" customWidth="1"/>
    <col min="3846" max="3846" width="11.140625" style="377" customWidth="1"/>
    <col min="3847" max="4096" width="11.42578125" style="377"/>
    <col min="4097" max="4097" width="5.42578125" style="377" customWidth="1"/>
    <col min="4098" max="4098" width="25.42578125" style="377" customWidth="1"/>
    <col min="4099" max="4099" width="9.140625" style="377" customWidth="1"/>
    <col min="4100" max="4100" width="8.42578125" style="377" customWidth="1"/>
    <col min="4101" max="4101" width="33.5703125" style="377" customWidth="1"/>
    <col min="4102" max="4102" width="11.140625" style="377" customWidth="1"/>
    <col min="4103" max="4352" width="11.42578125" style="377"/>
    <col min="4353" max="4353" width="5.42578125" style="377" customWidth="1"/>
    <col min="4354" max="4354" width="25.42578125" style="377" customWidth="1"/>
    <col min="4355" max="4355" width="9.140625" style="377" customWidth="1"/>
    <col min="4356" max="4356" width="8.42578125" style="377" customWidth="1"/>
    <col min="4357" max="4357" width="33.5703125" style="377" customWidth="1"/>
    <col min="4358" max="4358" width="11.140625" style="377" customWidth="1"/>
    <col min="4359" max="4608" width="11.42578125" style="377"/>
    <col min="4609" max="4609" width="5.42578125" style="377" customWidth="1"/>
    <col min="4610" max="4610" width="25.42578125" style="377" customWidth="1"/>
    <col min="4611" max="4611" width="9.140625" style="377" customWidth="1"/>
    <col min="4612" max="4612" width="8.42578125" style="377" customWidth="1"/>
    <col min="4613" max="4613" width="33.5703125" style="377" customWidth="1"/>
    <col min="4614" max="4614" width="11.140625" style="377" customWidth="1"/>
    <col min="4615" max="4864" width="11.42578125" style="377"/>
    <col min="4865" max="4865" width="5.42578125" style="377" customWidth="1"/>
    <col min="4866" max="4866" width="25.42578125" style="377" customWidth="1"/>
    <col min="4867" max="4867" width="9.140625" style="377" customWidth="1"/>
    <col min="4868" max="4868" width="8.42578125" style="377" customWidth="1"/>
    <col min="4869" max="4869" width="33.5703125" style="377" customWidth="1"/>
    <col min="4870" max="4870" width="11.140625" style="377" customWidth="1"/>
    <col min="4871" max="5120" width="11.42578125" style="377"/>
    <col min="5121" max="5121" width="5.42578125" style="377" customWidth="1"/>
    <col min="5122" max="5122" width="25.42578125" style="377" customWidth="1"/>
    <col min="5123" max="5123" width="9.140625" style="377" customWidth="1"/>
    <col min="5124" max="5124" width="8.42578125" style="377" customWidth="1"/>
    <col min="5125" max="5125" width="33.5703125" style="377" customWidth="1"/>
    <col min="5126" max="5126" width="11.140625" style="377" customWidth="1"/>
    <col min="5127" max="5376" width="11.42578125" style="377"/>
    <col min="5377" max="5377" width="5.42578125" style="377" customWidth="1"/>
    <col min="5378" max="5378" width="25.42578125" style="377" customWidth="1"/>
    <col min="5379" max="5379" width="9.140625" style="377" customWidth="1"/>
    <col min="5380" max="5380" width="8.42578125" style="377" customWidth="1"/>
    <col min="5381" max="5381" width="33.5703125" style="377" customWidth="1"/>
    <col min="5382" max="5382" width="11.140625" style="377" customWidth="1"/>
    <col min="5383" max="5632" width="11.42578125" style="377"/>
    <col min="5633" max="5633" width="5.42578125" style="377" customWidth="1"/>
    <col min="5634" max="5634" width="25.42578125" style="377" customWidth="1"/>
    <col min="5635" max="5635" width="9.140625" style="377" customWidth="1"/>
    <col min="5636" max="5636" width="8.42578125" style="377" customWidth="1"/>
    <col min="5637" max="5637" width="33.5703125" style="377" customWidth="1"/>
    <col min="5638" max="5638" width="11.140625" style="377" customWidth="1"/>
    <col min="5639" max="5888" width="11.42578125" style="377"/>
    <col min="5889" max="5889" width="5.42578125" style="377" customWidth="1"/>
    <col min="5890" max="5890" width="25.42578125" style="377" customWidth="1"/>
    <col min="5891" max="5891" width="9.140625" style="377" customWidth="1"/>
    <col min="5892" max="5892" width="8.42578125" style="377" customWidth="1"/>
    <col min="5893" max="5893" width="33.5703125" style="377" customWidth="1"/>
    <col min="5894" max="5894" width="11.140625" style="377" customWidth="1"/>
    <col min="5895" max="6144" width="11.42578125" style="377"/>
    <col min="6145" max="6145" width="5.42578125" style="377" customWidth="1"/>
    <col min="6146" max="6146" width="25.42578125" style="377" customWidth="1"/>
    <col min="6147" max="6147" width="9.140625" style="377" customWidth="1"/>
    <col min="6148" max="6148" width="8.42578125" style="377" customWidth="1"/>
    <col min="6149" max="6149" width="33.5703125" style="377" customWidth="1"/>
    <col min="6150" max="6150" width="11.140625" style="377" customWidth="1"/>
    <col min="6151" max="6400" width="11.42578125" style="377"/>
    <col min="6401" max="6401" width="5.42578125" style="377" customWidth="1"/>
    <col min="6402" max="6402" width="25.42578125" style="377" customWidth="1"/>
    <col min="6403" max="6403" width="9.140625" style="377" customWidth="1"/>
    <col min="6404" max="6404" width="8.42578125" style="377" customWidth="1"/>
    <col min="6405" max="6405" width="33.5703125" style="377" customWidth="1"/>
    <col min="6406" max="6406" width="11.140625" style="377" customWidth="1"/>
    <col min="6407" max="6656" width="11.42578125" style="377"/>
    <col min="6657" max="6657" width="5.42578125" style="377" customWidth="1"/>
    <col min="6658" max="6658" width="25.42578125" style="377" customWidth="1"/>
    <col min="6659" max="6659" width="9.140625" style="377" customWidth="1"/>
    <col min="6660" max="6660" width="8.42578125" style="377" customWidth="1"/>
    <col min="6661" max="6661" width="33.5703125" style="377" customWidth="1"/>
    <col min="6662" max="6662" width="11.140625" style="377" customWidth="1"/>
    <col min="6663" max="6912" width="11.42578125" style="377"/>
    <col min="6913" max="6913" width="5.42578125" style="377" customWidth="1"/>
    <col min="6914" max="6914" width="25.42578125" style="377" customWidth="1"/>
    <col min="6915" max="6915" width="9.140625" style="377" customWidth="1"/>
    <col min="6916" max="6916" width="8.42578125" style="377" customWidth="1"/>
    <col min="6917" max="6917" width="33.5703125" style="377" customWidth="1"/>
    <col min="6918" max="6918" width="11.140625" style="377" customWidth="1"/>
    <col min="6919" max="7168" width="11.42578125" style="377"/>
    <col min="7169" max="7169" width="5.42578125" style="377" customWidth="1"/>
    <col min="7170" max="7170" width="25.42578125" style="377" customWidth="1"/>
    <col min="7171" max="7171" width="9.140625" style="377" customWidth="1"/>
    <col min="7172" max="7172" width="8.42578125" style="377" customWidth="1"/>
    <col min="7173" max="7173" width="33.5703125" style="377" customWidth="1"/>
    <col min="7174" max="7174" width="11.140625" style="377" customWidth="1"/>
    <col min="7175" max="7424" width="11.42578125" style="377"/>
    <col min="7425" max="7425" width="5.42578125" style="377" customWidth="1"/>
    <col min="7426" max="7426" width="25.42578125" style="377" customWidth="1"/>
    <col min="7427" max="7427" width="9.140625" style="377" customWidth="1"/>
    <col min="7428" max="7428" width="8.42578125" style="377" customWidth="1"/>
    <col min="7429" max="7429" width="33.5703125" style="377" customWidth="1"/>
    <col min="7430" max="7430" width="11.140625" style="377" customWidth="1"/>
    <col min="7431" max="7680" width="11.42578125" style="377"/>
    <col min="7681" max="7681" width="5.42578125" style="377" customWidth="1"/>
    <col min="7682" max="7682" width="25.42578125" style="377" customWidth="1"/>
    <col min="7683" max="7683" width="9.140625" style="377" customWidth="1"/>
    <col min="7684" max="7684" width="8.42578125" style="377" customWidth="1"/>
    <col min="7685" max="7685" width="33.5703125" style="377" customWidth="1"/>
    <col min="7686" max="7686" width="11.140625" style="377" customWidth="1"/>
    <col min="7687" max="7936" width="11.42578125" style="377"/>
    <col min="7937" max="7937" width="5.42578125" style="377" customWidth="1"/>
    <col min="7938" max="7938" width="25.42578125" style="377" customWidth="1"/>
    <col min="7939" max="7939" width="9.140625" style="377" customWidth="1"/>
    <col min="7940" max="7940" width="8.42578125" style="377" customWidth="1"/>
    <col min="7941" max="7941" width="33.5703125" style="377" customWidth="1"/>
    <col min="7942" max="7942" width="11.140625" style="377" customWidth="1"/>
    <col min="7943" max="8192" width="11.42578125" style="377"/>
    <col min="8193" max="8193" width="5.42578125" style="377" customWidth="1"/>
    <col min="8194" max="8194" width="25.42578125" style="377" customWidth="1"/>
    <col min="8195" max="8195" width="9.140625" style="377" customWidth="1"/>
    <col min="8196" max="8196" width="8.42578125" style="377" customWidth="1"/>
    <col min="8197" max="8197" width="33.5703125" style="377" customWidth="1"/>
    <col min="8198" max="8198" width="11.140625" style="377" customWidth="1"/>
    <col min="8199" max="8448" width="11.42578125" style="377"/>
    <col min="8449" max="8449" width="5.42578125" style="377" customWidth="1"/>
    <col min="8450" max="8450" width="25.42578125" style="377" customWidth="1"/>
    <col min="8451" max="8451" width="9.140625" style="377" customWidth="1"/>
    <col min="8452" max="8452" width="8.42578125" style="377" customWidth="1"/>
    <col min="8453" max="8453" width="33.5703125" style="377" customWidth="1"/>
    <col min="8454" max="8454" width="11.140625" style="377" customWidth="1"/>
    <col min="8455" max="8704" width="11.42578125" style="377"/>
    <col min="8705" max="8705" width="5.42578125" style="377" customWidth="1"/>
    <col min="8706" max="8706" width="25.42578125" style="377" customWidth="1"/>
    <col min="8707" max="8707" width="9.140625" style="377" customWidth="1"/>
    <col min="8708" max="8708" width="8.42578125" style="377" customWidth="1"/>
    <col min="8709" max="8709" width="33.5703125" style="377" customWidth="1"/>
    <col min="8710" max="8710" width="11.140625" style="377" customWidth="1"/>
    <col min="8711" max="8960" width="11.42578125" style="377"/>
    <col min="8961" max="8961" width="5.42578125" style="377" customWidth="1"/>
    <col min="8962" max="8962" width="25.42578125" style="377" customWidth="1"/>
    <col min="8963" max="8963" width="9.140625" style="377" customWidth="1"/>
    <col min="8964" max="8964" width="8.42578125" style="377" customWidth="1"/>
    <col min="8965" max="8965" width="33.5703125" style="377" customWidth="1"/>
    <col min="8966" max="8966" width="11.140625" style="377" customWidth="1"/>
    <col min="8967" max="9216" width="11.42578125" style="377"/>
    <col min="9217" max="9217" width="5.42578125" style="377" customWidth="1"/>
    <col min="9218" max="9218" width="25.42578125" style="377" customWidth="1"/>
    <col min="9219" max="9219" width="9.140625" style="377" customWidth="1"/>
    <col min="9220" max="9220" width="8.42578125" style="377" customWidth="1"/>
    <col min="9221" max="9221" width="33.5703125" style="377" customWidth="1"/>
    <col min="9222" max="9222" width="11.140625" style="377" customWidth="1"/>
    <col min="9223" max="9472" width="11.42578125" style="377"/>
    <col min="9473" max="9473" width="5.42578125" style="377" customWidth="1"/>
    <col min="9474" max="9474" width="25.42578125" style="377" customWidth="1"/>
    <col min="9475" max="9475" width="9.140625" style="377" customWidth="1"/>
    <col min="9476" max="9476" width="8.42578125" style="377" customWidth="1"/>
    <col min="9477" max="9477" width="33.5703125" style="377" customWidth="1"/>
    <col min="9478" max="9478" width="11.140625" style="377" customWidth="1"/>
    <col min="9479" max="9728" width="11.42578125" style="377"/>
    <col min="9729" max="9729" width="5.42578125" style="377" customWidth="1"/>
    <col min="9730" max="9730" width="25.42578125" style="377" customWidth="1"/>
    <col min="9731" max="9731" width="9.140625" style="377" customWidth="1"/>
    <col min="9732" max="9732" width="8.42578125" style="377" customWidth="1"/>
    <col min="9733" max="9733" width="33.5703125" style="377" customWidth="1"/>
    <col min="9734" max="9734" width="11.140625" style="377" customWidth="1"/>
    <col min="9735" max="9984" width="11.42578125" style="377"/>
    <col min="9985" max="9985" width="5.42578125" style="377" customWidth="1"/>
    <col min="9986" max="9986" width="25.42578125" style="377" customWidth="1"/>
    <col min="9987" max="9987" width="9.140625" style="377" customWidth="1"/>
    <col min="9988" max="9988" width="8.42578125" style="377" customWidth="1"/>
    <col min="9989" max="9989" width="33.5703125" style="377" customWidth="1"/>
    <col min="9990" max="9990" width="11.140625" style="377" customWidth="1"/>
    <col min="9991" max="10240" width="11.42578125" style="377"/>
    <col min="10241" max="10241" width="5.42578125" style="377" customWidth="1"/>
    <col min="10242" max="10242" width="25.42578125" style="377" customWidth="1"/>
    <col min="10243" max="10243" width="9.140625" style="377" customWidth="1"/>
    <col min="10244" max="10244" width="8.42578125" style="377" customWidth="1"/>
    <col min="10245" max="10245" width="33.5703125" style="377" customWidth="1"/>
    <col min="10246" max="10246" width="11.140625" style="377" customWidth="1"/>
    <col min="10247" max="10496" width="11.42578125" style="377"/>
    <col min="10497" max="10497" width="5.42578125" style="377" customWidth="1"/>
    <col min="10498" max="10498" width="25.42578125" style="377" customWidth="1"/>
    <col min="10499" max="10499" width="9.140625" style="377" customWidth="1"/>
    <col min="10500" max="10500" width="8.42578125" style="377" customWidth="1"/>
    <col min="10501" max="10501" width="33.5703125" style="377" customWidth="1"/>
    <col min="10502" max="10502" width="11.140625" style="377" customWidth="1"/>
    <col min="10503" max="10752" width="11.42578125" style="377"/>
    <col min="10753" max="10753" width="5.42578125" style="377" customWidth="1"/>
    <col min="10754" max="10754" width="25.42578125" style="377" customWidth="1"/>
    <col min="10755" max="10755" width="9.140625" style="377" customWidth="1"/>
    <col min="10756" max="10756" width="8.42578125" style="377" customWidth="1"/>
    <col min="10757" max="10757" width="33.5703125" style="377" customWidth="1"/>
    <col min="10758" max="10758" width="11.140625" style="377" customWidth="1"/>
    <col min="10759" max="11008" width="11.42578125" style="377"/>
    <col min="11009" max="11009" width="5.42578125" style="377" customWidth="1"/>
    <col min="11010" max="11010" width="25.42578125" style="377" customWidth="1"/>
    <col min="11011" max="11011" width="9.140625" style="377" customWidth="1"/>
    <col min="11012" max="11012" width="8.42578125" style="377" customWidth="1"/>
    <col min="11013" max="11013" width="33.5703125" style="377" customWidth="1"/>
    <col min="11014" max="11014" width="11.140625" style="377" customWidth="1"/>
    <col min="11015" max="11264" width="11.42578125" style="377"/>
    <col min="11265" max="11265" width="5.42578125" style="377" customWidth="1"/>
    <col min="11266" max="11266" width="25.42578125" style="377" customWidth="1"/>
    <col min="11267" max="11267" width="9.140625" style="377" customWidth="1"/>
    <col min="11268" max="11268" width="8.42578125" style="377" customWidth="1"/>
    <col min="11269" max="11269" width="33.5703125" style="377" customWidth="1"/>
    <col min="11270" max="11270" width="11.140625" style="377" customWidth="1"/>
    <col min="11271" max="11520" width="11.42578125" style="377"/>
    <col min="11521" max="11521" width="5.42578125" style="377" customWidth="1"/>
    <col min="11522" max="11522" width="25.42578125" style="377" customWidth="1"/>
    <col min="11523" max="11523" width="9.140625" style="377" customWidth="1"/>
    <col min="11524" max="11524" width="8.42578125" style="377" customWidth="1"/>
    <col min="11525" max="11525" width="33.5703125" style="377" customWidth="1"/>
    <col min="11526" max="11526" width="11.140625" style="377" customWidth="1"/>
    <col min="11527" max="11776" width="11.42578125" style="377"/>
    <col min="11777" max="11777" width="5.42578125" style="377" customWidth="1"/>
    <col min="11778" max="11778" width="25.42578125" style="377" customWidth="1"/>
    <col min="11779" max="11779" width="9.140625" style="377" customWidth="1"/>
    <col min="11780" max="11780" width="8.42578125" style="377" customWidth="1"/>
    <col min="11781" max="11781" width="33.5703125" style="377" customWidth="1"/>
    <col min="11782" max="11782" width="11.140625" style="377" customWidth="1"/>
    <col min="11783" max="12032" width="11.42578125" style="377"/>
    <col min="12033" max="12033" width="5.42578125" style="377" customWidth="1"/>
    <col min="12034" max="12034" width="25.42578125" style="377" customWidth="1"/>
    <col min="12035" max="12035" width="9.140625" style="377" customWidth="1"/>
    <col min="12036" max="12036" width="8.42578125" style="377" customWidth="1"/>
    <col min="12037" max="12037" width="33.5703125" style="377" customWidth="1"/>
    <col min="12038" max="12038" width="11.140625" style="377" customWidth="1"/>
    <col min="12039" max="12288" width="11.42578125" style="377"/>
    <col min="12289" max="12289" width="5.42578125" style="377" customWidth="1"/>
    <col min="12290" max="12290" width="25.42578125" style="377" customWidth="1"/>
    <col min="12291" max="12291" width="9.140625" style="377" customWidth="1"/>
    <col min="12292" max="12292" width="8.42578125" style="377" customWidth="1"/>
    <col min="12293" max="12293" width="33.5703125" style="377" customWidth="1"/>
    <col min="12294" max="12294" width="11.140625" style="377" customWidth="1"/>
    <col min="12295" max="12544" width="11.42578125" style="377"/>
    <col min="12545" max="12545" width="5.42578125" style="377" customWidth="1"/>
    <col min="12546" max="12546" width="25.42578125" style="377" customWidth="1"/>
    <col min="12547" max="12547" width="9.140625" style="377" customWidth="1"/>
    <col min="12548" max="12548" width="8.42578125" style="377" customWidth="1"/>
    <col min="12549" max="12549" width="33.5703125" style="377" customWidth="1"/>
    <col min="12550" max="12550" width="11.140625" style="377" customWidth="1"/>
    <col min="12551" max="12800" width="11.42578125" style="377"/>
    <col min="12801" max="12801" width="5.42578125" style="377" customWidth="1"/>
    <col min="12802" max="12802" width="25.42578125" style="377" customWidth="1"/>
    <col min="12803" max="12803" width="9.140625" style="377" customWidth="1"/>
    <col min="12804" max="12804" width="8.42578125" style="377" customWidth="1"/>
    <col min="12805" max="12805" width="33.5703125" style="377" customWidth="1"/>
    <col min="12806" max="12806" width="11.140625" style="377" customWidth="1"/>
    <col min="12807" max="13056" width="11.42578125" style="377"/>
    <col min="13057" max="13057" width="5.42578125" style="377" customWidth="1"/>
    <col min="13058" max="13058" width="25.42578125" style="377" customWidth="1"/>
    <col min="13059" max="13059" width="9.140625" style="377" customWidth="1"/>
    <col min="13060" max="13060" width="8.42578125" style="377" customWidth="1"/>
    <col min="13061" max="13061" width="33.5703125" style="377" customWidth="1"/>
    <col min="13062" max="13062" width="11.140625" style="377" customWidth="1"/>
    <col min="13063" max="13312" width="11.42578125" style="377"/>
    <col min="13313" max="13313" width="5.42578125" style="377" customWidth="1"/>
    <col min="13314" max="13314" width="25.42578125" style="377" customWidth="1"/>
    <col min="13315" max="13315" width="9.140625" style="377" customWidth="1"/>
    <col min="13316" max="13316" width="8.42578125" style="377" customWidth="1"/>
    <col min="13317" max="13317" width="33.5703125" style="377" customWidth="1"/>
    <col min="13318" max="13318" width="11.140625" style="377" customWidth="1"/>
    <col min="13319" max="13568" width="11.42578125" style="377"/>
    <col min="13569" max="13569" width="5.42578125" style="377" customWidth="1"/>
    <col min="13570" max="13570" width="25.42578125" style="377" customWidth="1"/>
    <col min="13571" max="13571" width="9.140625" style="377" customWidth="1"/>
    <col min="13572" max="13572" width="8.42578125" style="377" customWidth="1"/>
    <col min="13573" max="13573" width="33.5703125" style="377" customWidth="1"/>
    <col min="13574" max="13574" width="11.140625" style="377" customWidth="1"/>
    <col min="13575" max="13824" width="11.42578125" style="377"/>
    <col min="13825" max="13825" width="5.42578125" style="377" customWidth="1"/>
    <col min="13826" max="13826" width="25.42578125" style="377" customWidth="1"/>
    <col min="13827" max="13827" width="9.140625" style="377" customWidth="1"/>
    <col min="13828" max="13828" width="8.42578125" style="377" customWidth="1"/>
    <col min="13829" max="13829" width="33.5703125" style="377" customWidth="1"/>
    <col min="13830" max="13830" width="11.140625" style="377" customWidth="1"/>
    <col min="13831" max="14080" width="11.42578125" style="377"/>
    <col min="14081" max="14081" width="5.42578125" style="377" customWidth="1"/>
    <col min="14082" max="14082" width="25.42578125" style="377" customWidth="1"/>
    <col min="14083" max="14083" width="9.140625" style="377" customWidth="1"/>
    <col min="14084" max="14084" width="8.42578125" style="377" customWidth="1"/>
    <col min="14085" max="14085" width="33.5703125" style="377" customWidth="1"/>
    <col min="14086" max="14086" width="11.140625" style="377" customWidth="1"/>
    <col min="14087" max="14336" width="11.42578125" style="377"/>
    <col min="14337" max="14337" width="5.42578125" style="377" customWidth="1"/>
    <col min="14338" max="14338" width="25.42578125" style="377" customWidth="1"/>
    <col min="14339" max="14339" width="9.140625" style="377" customWidth="1"/>
    <col min="14340" max="14340" width="8.42578125" style="377" customWidth="1"/>
    <col min="14341" max="14341" width="33.5703125" style="377" customWidth="1"/>
    <col min="14342" max="14342" width="11.140625" style="377" customWidth="1"/>
    <col min="14343" max="14592" width="11.42578125" style="377"/>
    <col min="14593" max="14593" width="5.42578125" style="377" customWidth="1"/>
    <col min="14594" max="14594" width="25.42578125" style="377" customWidth="1"/>
    <col min="14595" max="14595" width="9.140625" style="377" customWidth="1"/>
    <col min="14596" max="14596" width="8.42578125" style="377" customWidth="1"/>
    <col min="14597" max="14597" width="33.5703125" style="377" customWidth="1"/>
    <col min="14598" max="14598" width="11.140625" style="377" customWidth="1"/>
    <col min="14599" max="14848" width="11.42578125" style="377"/>
    <col min="14849" max="14849" width="5.42578125" style="377" customWidth="1"/>
    <col min="14850" max="14850" width="25.42578125" style="377" customWidth="1"/>
    <col min="14851" max="14851" width="9.140625" style="377" customWidth="1"/>
    <col min="14852" max="14852" width="8.42578125" style="377" customWidth="1"/>
    <col min="14853" max="14853" width="33.5703125" style="377" customWidth="1"/>
    <col min="14854" max="14854" width="11.140625" style="377" customWidth="1"/>
    <col min="14855" max="15104" width="11.42578125" style="377"/>
    <col min="15105" max="15105" width="5.42578125" style="377" customWidth="1"/>
    <col min="15106" max="15106" width="25.42578125" style="377" customWidth="1"/>
    <col min="15107" max="15107" width="9.140625" style="377" customWidth="1"/>
    <col min="15108" max="15108" width="8.42578125" style="377" customWidth="1"/>
    <col min="15109" max="15109" width="33.5703125" style="377" customWidth="1"/>
    <col min="15110" max="15110" width="11.140625" style="377" customWidth="1"/>
    <col min="15111" max="15360" width="11.42578125" style="377"/>
    <col min="15361" max="15361" width="5.42578125" style="377" customWidth="1"/>
    <col min="15362" max="15362" width="25.42578125" style="377" customWidth="1"/>
    <col min="15363" max="15363" width="9.140625" style="377" customWidth="1"/>
    <col min="15364" max="15364" width="8.42578125" style="377" customWidth="1"/>
    <col min="15365" max="15365" width="33.5703125" style="377" customWidth="1"/>
    <col min="15366" max="15366" width="11.140625" style="377" customWidth="1"/>
    <col min="15367" max="15616" width="11.42578125" style="377"/>
    <col min="15617" max="15617" width="5.42578125" style="377" customWidth="1"/>
    <col min="15618" max="15618" width="25.42578125" style="377" customWidth="1"/>
    <col min="15619" max="15619" width="9.140625" style="377" customWidth="1"/>
    <col min="15620" max="15620" width="8.42578125" style="377" customWidth="1"/>
    <col min="15621" max="15621" width="33.5703125" style="377" customWidth="1"/>
    <col min="15622" max="15622" width="11.140625" style="377" customWidth="1"/>
    <col min="15623" max="15872" width="11.42578125" style="377"/>
    <col min="15873" max="15873" width="5.42578125" style="377" customWidth="1"/>
    <col min="15874" max="15874" width="25.42578125" style="377" customWidth="1"/>
    <col min="15875" max="15875" width="9.140625" style="377" customWidth="1"/>
    <col min="15876" max="15876" width="8.42578125" style="377" customWidth="1"/>
    <col min="15877" max="15877" width="33.5703125" style="377" customWidth="1"/>
    <col min="15878" max="15878" width="11.140625" style="377" customWidth="1"/>
    <col min="15879" max="16128" width="11.42578125" style="377"/>
    <col min="16129" max="16129" width="5.42578125" style="377" customWidth="1"/>
    <col min="16130" max="16130" width="25.42578125" style="377" customWidth="1"/>
    <col min="16131" max="16131" width="9.140625" style="377" customWidth="1"/>
    <col min="16132" max="16132" width="8.42578125" style="377" customWidth="1"/>
    <col min="16133" max="16133" width="33.5703125" style="377" customWidth="1"/>
    <col min="16134" max="16134" width="11.140625" style="377" customWidth="1"/>
    <col min="16135" max="16384" width="11.42578125" style="377"/>
  </cols>
  <sheetData>
    <row r="1" spans="1:11" ht="15.75" customHeight="1" x14ac:dyDescent="0.2"/>
    <row r="2" spans="1:11" ht="15.75" customHeight="1" x14ac:dyDescent="0.2"/>
    <row r="3" spans="1:11" ht="15.75" customHeight="1" x14ac:dyDescent="0.2"/>
    <row r="4" spans="1:11" ht="15.75" customHeight="1" x14ac:dyDescent="0.2"/>
    <row r="5" spans="1:11" s="379" customFormat="1" ht="15" customHeight="1" x14ac:dyDescent="0.25">
      <c r="A5" s="2"/>
      <c r="B5" s="378"/>
      <c r="C5" s="378"/>
      <c r="D5" s="378"/>
      <c r="E5" s="378"/>
      <c r="F5" s="378"/>
      <c r="G5" s="378"/>
    </row>
    <row r="6" spans="1:11" s="379" customFormat="1" ht="20.25" customHeight="1" x14ac:dyDescent="0.25">
      <c r="A6" s="6"/>
    </row>
    <row r="7" spans="1:11" ht="20.100000000000001" customHeight="1" x14ac:dyDescent="0.2">
      <c r="A7" s="449" t="s">
        <v>271</v>
      </c>
      <c r="B7" s="450"/>
      <c r="C7" s="450"/>
      <c r="D7" s="450"/>
      <c r="E7" s="450"/>
      <c r="F7" s="450"/>
      <c r="G7" s="451"/>
      <c r="H7" s="380"/>
      <c r="I7" s="380"/>
      <c r="J7" s="380"/>
      <c r="K7" s="380"/>
    </row>
    <row r="8" spans="1:11" ht="7.5" customHeight="1" x14ac:dyDescent="0.2">
      <c r="A8" s="381"/>
      <c r="B8" s="381"/>
      <c r="C8" s="381"/>
      <c r="D8" s="381"/>
      <c r="E8" s="381"/>
      <c r="F8" s="381"/>
      <c r="G8" s="381"/>
      <c r="H8" s="380"/>
      <c r="I8" s="380"/>
      <c r="J8" s="380"/>
      <c r="K8" s="380"/>
    </row>
    <row r="9" spans="1:11" ht="24.95" customHeight="1" x14ac:dyDescent="0.2">
      <c r="A9" s="382" t="s">
        <v>229</v>
      </c>
      <c r="B9" s="382" t="s">
        <v>230</v>
      </c>
      <c r="C9" s="382">
        <v>2015</v>
      </c>
      <c r="D9" s="382">
        <v>2016</v>
      </c>
      <c r="E9" s="382" t="s">
        <v>231</v>
      </c>
      <c r="F9" s="382">
        <v>2015</v>
      </c>
      <c r="G9" s="382">
        <v>2016</v>
      </c>
      <c r="H9" s="380"/>
      <c r="I9" s="380"/>
      <c r="J9" s="380"/>
      <c r="K9" s="380"/>
    </row>
    <row r="10" spans="1:11" ht="15" x14ac:dyDescent="0.2">
      <c r="A10" s="452">
        <v>1</v>
      </c>
      <c r="B10" s="454" t="s">
        <v>232</v>
      </c>
      <c r="C10" s="456">
        <v>6.4057953167104942E-2</v>
      </c>
      <c r="D10" s="456">
        <v>6.0999999999999999E-2</v>
      </c>
      <c r="E10" s="383" t="s">
        <v>233</v>
      </c>
      <c r="F10" s="384">
        <v>127963</v>
      </c>
      <c r="G10" s="384">
        <f>Absorción!B37</f>
        <v>127800</v>
      </c>
      <c r="H10" s="380"/>
      <c r="I10" s="380"/>
      <c r="J10" s="380"/>
      <c r="K10" s="380"/>
    </row>
    <row r="11" spans="1:11" ht="15" x14ac:dyDescent="0.2">
      <c r="A11" s="453"/>
      <c r="B11" s="455"/>
      <c r="C11" s="456"/>
      <c r="D11" s="456"/>
      <c r="E11" s="383" t="s">
        <v>234</v>
      </c>
      <c r="F11" s="384">
        <v>1997613</v>
      </c>
      <c r="G11" s="384">
        <f>Absorción!C37</f>
        <v>2087995</v>
      </c>
      <c r="H11" s="380"/>
      <c r="I11" s="380"/>
      <c r="J11" s="380"/>
      <c r="K11" s="380"/>
    </row>
    <row r="12" spans="1:11" ht="23.1" customHeight="1" x14ac:dyDescent="0.2">
      <c r="A12" s="445">
        <v>2</v>
      </c>
      <c r="B12" s="446" t="s">
        <v>235</v>
      </c>
      <c r="C12" s="448">
        <v>305246</v>
      </c>
      <c r="D12" s="448">
        <f>MAT!B15</f>
        <v>307921</v>
      </c>
      <c r="E12" s="385" t="s">
        <v>233</v>
      </c>
      <c r="F12" s="386">
        <v>127963</v>
      </c>
      <c r="G12" s="386">
        <v>127800</v>
      </c>
      <c r="H12" s="380"/>
      <c r="I12" s="380"/>
      <c r="J12" s="380"/>
      <c r="K12" s="380"/>
    </row>
    <row r="13" spans="1:11" ht="23.1" customHeight="1" x14ac:dyDescent="0.2">
      <c r="A13" s="445"/>
      <c r="B13" s="446"/>
      <c r="C13" s="448"/>
      <c r="D13" s="448"/>
      <c r="E13" s="385" t="s">
        <v>236</v>
      </c>
      <c r="F13" s="386">
        <v>177283</v>
      </c>
      <c r="G13" s="386">
        <v>180121</v>
      </c>
      <c r="H13" s="380"/>
      <c r="I13" s="380"/>
      <c r="J13" s="380"/>
      <c r="K13" s="380"/>
    </row>
    <row r="14" spans="1:11" ht="23.1" customHeight="1" x14ac:dyDescent="0.2">
      <c r="A14" s="452">
        <v>3</v>
      </c>
      <c r="B14" s="454" t="s">
        <v>70</v>
      </c>
      <c r="C14" s="457">
        <v>0.749</v>
      </c>
      <c r="D14" s="456">
        <v>0.74399999999999999</v>
      </c>
      <c r="E14" s="383" t="s">
        <v>235</v>
      </c>
      <c r="F14" s="384">
        <v>305246</v>
      </c>
      <c r="G14" s="384">
        <v>307921</v>
      </c>
      <c r="H14" s="380"/>
      <c r="I14" s="380"/>
      <c r="J14" s="380"/>
      <c r="K14" s="380"/>
    </row>
    <row r="15" spans="1:11" ht="23.1" customHeight="1" x14ac:dyDescent="0.2">
      <c r="A15" s="453"/>
      <c r="B15" s="455"/>
      <c r="C15" s="458"/>
      <c r="D15" s="456"/>
      <c r="E15" s="383" t="s">
        <v>237</v>
      </c>
      <c r="F15" s="384">
        <v>407440</v>
      </c>
      <c r="G15" s="384">
        <v>413920</v>
      </c>
      <c r="H15" s="380"/>
      <c r="I15" s="380"/>
      <c r="J15" s="380"/>
      <c r="K15" s="380"/>
    </row>
    <row r="16" spans="1:11" ht="23.1" customHeight="1" x14ac:dyDescent="0.2">
      <c r="A16" s="445">
        <v>4</v>
      </c>
      <c r="B16" s="446" t="s">
        <v>238</v>
      </c>
      <c r="C16" s="459">
        <v>0.48870000000000002</v>
      </c>
      <c r="D16" s="461">
        <v>0.4859</v>
      </c>
      <c r="E16" s="385" t="s">
        <v>161</v>
      </c>
      <c r="F16" s="386">
        <v>61079</v>
      </c>
      <c r="G16" s="386">
        <v>59988</v>
      </c>
      <c r="H16" s="380"/>
      <c r="I16" s="380"/>
      <c r="J16" s="380"/>
      <c r="K16" s="380"/>
    </row>
    <row r="17" spans="1:11" ht="23.1" customHeight="1" x14ac:dyDescent="0.2">
      <c r="A17" s="445"/>
      <c r="B17" s="446"/>
      <c r="C17" s="460"/>
      <c r="D17" s="461"/>
      <c r="E17" s="385" t="s">
        <v>233</v>
      </c>
      <c r="F17" s="386">
        <v>124986</v>
      </c>
      <c r="G17" s="386">
        <v>123462</v>
      </c>
      <c r="H17" s="380"/>
      <c r="I17" s="380"/>
      <c r="J17" s="380"/>
      <c r="K17" s="380"/>
    </row>
    <row r="18" spans="1:11" ht="23.1" customHeight="1" x14ac:dyDescent="0.2">
      <c r="A18" s="452">
        <v>5</v>
      </c>
      <c r="B18" s="454" t="s">
        <v>239</v>
      </c>
      <c r="C18" s="457">
        <v>0.88360000000000005</v>
      </c>
      <c r="D18" s="462">
        <v>0.872</v>
      </c>
      <c r="E18" s="383" t="s">
        <v>240</v>
      </c>
      <c r="F18" s="384">
        <v>53612</v>
      </c>
      <c r="G18" s="384">
        <v>53278</v>
      </c>
      <c r="H18" s="380"/>
      <c r="I18" s="380"/>
      <c r="J18" s="380"/>
      <c r="K18" s="380"/>
    </row>
    <row r="19" spans="1:11" ht="23.1" customHeight="1" x14ac:dyDescent="0.2">
      <c r="A19" s="453"/>
      <c r="B19" s="455"/>
      <c r="C19" s="458"/>
      <c r="D19" s="462"/>
      <c r="E19" s="383" t="s">
        <v>161</v>
      </c>
      <c r="F19" s="384">
        <v>60674</v>
      </c>
      <c r="G19" s="384">
        <v>61079</v>
      </c>
      <c r="H19" s="380"/>
      <c r="I19" s="380"/>
      <c r="J19" s="380"/>
      <c r="K19" s="380"/>
    </row>
    <row r="20" spans="1:11" ht="23.1" customHeight="1" x14ac:dyDescent="0.2">
      <c r="A20" s="445">
        <v>6</v>
      </c>
      <c r="B20" s="446" t="s">
        <v>187</v>
      </c>
      <c r="C20" s="463">
        <v>14927.329292023918</v>
      </c>
      <c r="D20" s="465">
        <v>16111</v>
      </c>
      <c r="E20" s="385" t="s">
        <v>241</v>
      </c>
      <c r="F20" s="387">
        <v>3797109534</v>
      </c>
      <c r="G20" s="387">
        <f>'Costo por alumno'!C15</f>
        <v>4140713365.539999</v>
      </c>
      <c r="H20" s="380"/>
      <c r="I20" s="380"/>
      <c r="J20" s="380"/>
      <c r="K20" s="380"/>
    </row>
    <row r="21" spans="1:11" ht="23.1" customHeight="1" x14ac:dyDescent="0.2">
      <c r="A21" s="445"/>
      <c r="B21" s="446"/>
      <c r="C21" s="464"/>
      <c r="D21" s="465"/>
      <c r="E21" s="385" t="s">
        <v>242</v>
      </c>
      <c r="F21" s="386">
        <v>254373</v>
      </c>
      <c r="G21" s="386">
        <f>'Costo por alumno'!B15</f>
        <v>257010</v>
      </c>
      <c r="H21" s="380"/>
      <c r="I21" s="380"/>
      <c r="J21" s="380"/>
      <c r="K21" s="380"/>
    </row>
    <row r="22" spans="1:11" s="389" customFormat="1" ht="23.1" customHeight="1" x14ac:dyDescent="0.2">
      <c r="A22" s="452">
        <v>7</v>
      </c>
      <c r="B22" s="454" t="s">
        <v>243</v>
      </c>
      <c r="C22" s="466">
        <v>19</v>
      </c>
      <c r="D22" s="468">
        <v>20</v>
      </c>
      <c r="E22" s="383" t="s">
        <v>235</v>
      </c>
      <c r="F22" s="384">
        <v>305246</v>
      </c>
      <c r="G22" s="384">
        <v>307921</v>
      </c>
      <c r="H22" s="388"/>
      <c r="I22" s="388"/>
      <c r="J22" s="388"/>
      <c r="K22" s="388"/>
    </row>
    <row r="23" spans="1:11" s="389" customFormat="1" ht="23.1" customHeight="1" x14ac:dyDescent="0.2">
      <c r="A23" s="453"/>
      <c r="B23" s="455"/>
      <c r="C23" s="467"/>
      <c r="D23" s="468"/>
      <c r="E23" s="383" t="s">
        <v>244</v>
      </c>
      <c r="F23" s="384">
        <v>15711</v>
      </c>
      <c r="G23" s="384">
        <v>15706</v>
      </c>
      <c r="H23" s="388"/>
      <c r="I23" s="388"/>
      <c r="J23" s="388"/>
      <c r="K23" s="388"/>
    </row>
    <row r="24" spans="1:11" ht="23.1" customHeight="1" x14ac:dyDescent="0.2">
      <c r="A24" s="469">
        <v>8</v>
      </c>
      <c r="B24" s="471" t="s">
        <v>245</v>
      </c>
      <c r="C24" s="473">
        <v>5.8599999999999999E-2</v>
      </c>
      <c r="D24" s="459">
        <v>4.7E-2</v>
      </c>
      <c r="E24" s="385" t="s">
        <v>246</v>
      </c>
      <c r="F24" s="386">
        <v>17879</v>
      </c>
      <c r="G24" s="386">
        <v>14518</v>
      </c>
      <c r="H24" s="380"/>
      <c r="I24" s="380"/>
      <c r="J24" s="380"/>
      <c r="K24" s="380"/>
    </row>
    <row r="25" spans="1:11" ht="23.1" customHeight="1" x14ac:dyDescent="0.2">
      <c r="A25" s="470"/>
      <c r="B25" s="472"/>
      <c r="C25" s="474"/>
      <c r="D25" s="460"/>
      <c r="E25" s="385" t="s">
        <v>235</v>
      </c>
      <c r="F25" s="386">
        <v>305246</v>
      </c>
      <c r="G25" s="386">
        <v>307921</v>
      </c>
      <c r="H25" s="380"/>
      <c r="I25" s="380"/>
      <c r="J25" s="380"/>
      <c r="K25" s="380"/>
    </row>
    <row r="26" spans="1:11" ht="23.1" hidden="1" customHeight="1" x14ac:dyDescent="0.2">
      <c r="A26" s="480">
        <v>9</v>
      </c>
      <c r="B26" s="482" t="s">
        <v>247</v>
      </c>
      <c r="C26" s="466">
        <v>10.382111023161373</v>
      </c>
      <c r="D26" s="466"/>
      <c r="E26" s="408" t="s">
        <v>248</v>
      </c>
      <c r="F26" s="384">
        <v>305246</v>
      </c>
      <c r="G26" s="384">
        <v>305246</v>
      </c>
      <c r="H26" s="380"/>
      <c r="I26" s="380"/>
      <c r="J26" s="380"/>
      <c r="K26" s="380"/>
    </row>
    <row r="27" spans="1:11" ht="23.1" hidden="1" customHeight="1" x14ac:dyDescent="0.2">
      <c r="A27" s="481"/>
      <c r="B27" s="483"/>
      <c r="C27" s="467"/>
      <c r="D27" s="467"/>
      <c r="E27" s="408" t="s">
        <v>249</v>
      </c>
      <c r="F27" s="384">
        <v>31644</v>
      </c>
      <c r="G27" s="384">
        <v>31644</v>
      </c>
      <c r="H27" s="380"/>
      <c r="I27" s="380"/>
      <c r="J27" s="380"/>
      <c r="K27" s="380"/>
    </row>
    <row r="28" spans="1:11" ht="23.1" hidden="1" customHeight="1" x14ac:dyDescent="0.2">
      <c r="A28" s="445">
        <v>10</v>
      </c>
      <c r="B28" s="446" t="s">
        <v>250</v>
      </c>
      <c r="C28" s="484">
        <v>1.244846389147493</v>
      </c>
      <c r="D28" s="447"/>
      <c r="E28" s="385" t="s">
        <v>251</v>
      </c>
      <c r="F28" s="386">
        <v>9360</v>
      </c>
      <c r="G28" s="386">
        <v>9360</v>
      </c>
      <c r="H28" s="380"/>
      <c r="I28" s="380"/>
      <c r="J28" s="380"/>
      <c r="K28" s="380"/>
    </row>
    <row r="29" spans="1:11" ht="23.1" hidden="1" customHeight="1" x14ac:dyDescent="0.2">
      <c r="A29" s="445"/>
      <c r="B29" s="446"/>
      <c r="C29" s="485"/>
      <c r="D29" s="447"/>
      <c r="E29" s="385" t="s">
        <v>252</v>
      </c>
      <c r="F29" s="386">
        <v>7519</v>
      </c>
      <c r="G29" s="386">
        <v>7519</v>
      </c>
      <c r="H29" s="380"/>
      <c r="I29" s="380"/>
      <c r="J29" s="380"/>
      <c r="K29" s="380"/>
    </row>
    <row r="30" spans="1:11" ht="23.1" customHeight="1" x14ac:dyDescent="0.2">
      <c r="A30" s="452">
        <v>9</v>
      </c>
      <c r="B30" s="454" t="s">
        <v>247</v>
      </c>
      <c r="C30" s="468">
        <v>12.895705521472392</v>
      </c>
      <c r="D30" s="468">
        <v>10</v>
      </c>
      <c r="E30" s="408" t="s">
        <v>248</v>
      </c>
      <c r="F30" s="384">
        <v>305246</v>
      </c>
      <c r="G30" s="384">
        <v>307921</v>
      </c>
      <c r="H30" s="380"/>
      <c r="I30" s="380"/>
      <c r="J30" s="380"/>
      <c r="K30" s="380"/>
    </row>
    <row r="31" spans="1:11" ht="28.5" x14ac:dyDescent="0.2">
      <c r="A31" s="453"/>
      <c r="B31" s="455"/>
      <c r="C31" s="486"/>
      <c r="D31" s="468"/>
      <c r="E31" s="408" t="s">
        <v>249</v>
      </c>
      <c r="F31" s="384">
        <v>31644</v>
      </c>
      <c r="G31" s="384">
        <v>31861</v>
      </c>
      <c r="H31" s="380"/>
      <c r="I31" s="380"/>
      <c r="J31" s="380"/>
      <c r="K31" s="380"/>
    </row>
    <row r="32" spans="1:11" ht="23.1" customHeight="1" x14ac:dyDescent="0.2">
      <c r="A32" s="445">
        <v>10</v>
      </c>
      <c r="B32" s="446" t="s">
        <v>250</v>
      </c>
      <c r="C32" s="447">
        <v>1.3346075967043707</v>
      </c>
      <c r="D32" s="447">
        <v>1.2</v>
      </c>
      <c r="E32" s="385" t="s">
        <v>251</v>
      </c>
      <c r="F32" s="386">
        <v>9360</v>
      </c>
      <c r="G32" s="386">
        <v>9360</v>
      </c>
      <c r="H32" s="380"/>
      <c r="I32" s="380"/>
      <c r="J32" s="380"/>
      <c r="K32" s="380"/>
    </row>
    <row r="33" spans="1:11" ht="23.1" customHeight="1" x14ac:dyDescent="0.2">
      <c r="A33" s="445"/>
      <c r="B33" s="446"/>
      <c r="C33" s="447"/>
      <c r="D33" s="447"/>
      <c r="E33" s="385" t="s">
        <v>252</v>
      </c>
      <c r="F33" s="386">
        <v>7519</v>
      </c>
      <c r="G33" s="386">
        <v>7605</v>
      </c>
      <c r="H33" s="380"/>
      <c r="I33" s="380"/>
      <c r="J33" s="380"/>
      <c r="K33" s="380"/>
    </row>
    <row r="34" spans="1:11" ht="23.1" customHeight="1" x14ac:dyDescent="0.2">
      <c r="A34" s="390">
        <v>11</v>
      </c>
      <c r="B34" s="391" t="s">
        <v>253</v>
      </c>
      <c r="E34" s="383" t="s">
        <v>254</v>
      </c>
      <c r="F34" s="392">
        <v>146615</v>
      </c>
      <c r="G34" s="392">
        <v>139967</v>
      </c>
      <c r="H34" s="380"/>
      <c r="I34" s="380"/>
      <c r="J34" s="380"/>
      <c r="K34" s="380"/>
    </row>
    <row r="35" spans="1:11" ht="23.1" customHeight="1" x14ac:dyDescent="0.2">
      <c r="A35" s="445">
        <v>12</v>
      </c>
      <c r="B35" s="446" t="s">
        <v>255</v>
      </c>
      <c r="C35" s="487">
        <v>3.5000000000000003E-2</v>
      </c>
      <c r="D35" s="487">
        <v>3.4000000000000002E-2</v>
      </c>
      <c r="E35" s="385" t="s">
        <v>256</v>
      </c>
      <c r="F35" s="386">
        <v>10535</v>
      </c>
      <c r="G35" s="386">
        <v>10545</v>
      </c>
      <c r="H35" s="380"/>
      <c r="I35" s="380"/>
      <c r="J35" s="380"/>
      <c r="K35" s="380"/>
    </row>
    <row r="36" spans="1:11" ht="23.1" customHeight="1" x14ac:dyDescent="0.2">
      <c r="A36" s="445"/>
      <c r="B36" s="446"/>
      <c r="C36" s="487"/>
      <c r="D36" s="487"/>
      <c r="E36" s="385" t="s">
        <v>235</v>
      </c>
      <c r="F36" s="386">
        <v>305246</v>
      </c>
      <c r="G36" s="386">
        <v>307921</v>
      </c>
      <c r="H36" s="380"/>
      <c r="I36" s="380"/>
      <c r="J36" s="380"/>
      <c r="K36" s="380"/>
    </row>
    <row r="37" spans="1:11" ht="39.75" customHeight="1" x14ac:dyDescent="0.2">
      <c r="A37" s="452">
        <v>13</v>
      </c>
      <c r="B37" s="454" t="s">
        <v>257</v>
      </c>
      <c r="C37" s="456">
        <v>0.80600000000000005</v>
      </c>
      <c r="D37" s="456">
        <v>0.82699999999999996</v>
      </c>
      <c r="E37" s="383" t="s">
        <v>258</v>
      </c>
      <c r="F37" s="384">
        <v>246028</v>
      </c>
      <c r="G37" s="384">
        <v>246028</v>
      </c>
      <c r="H37" s="380"/>
      <c r="I37" s="380"/>
      <c r="J37" s="380"/>
      <c r="K37" s="380"/>
    </row>
    <row r="38" spans="1:11" ht="23.1" customHeight="1" x14ac:dyDescent="0.2">
      <c r="A38" s="453"/>
      <c r="B38" s="455"/>
      <c r="C38" s="488"/>
      <c r="D38" s="456"/>
      <c r="E38" s="383" t="s">
        <v>235</v>
      </c>
      <c r="F38" s="384">
        <v>305246</v>
      </c>
      <c r="G38" s="384">
        <v>305246</v>
      </c>
      <c r="H38" s="380"/>
      <c r="I38" s="380"/>
      <c r="J38" s="380"/>
      <c r="K38" s="380"/>
    </row>
    <row r="39" spans="1:11" ht="30" customHeight="1" x14ac:dyDescent="0.2">
      <c r="A39" s="393"/>
      <c r="B39" s="394"/>
      <c r="C39" s="395"/>
      <c r="D39" s="396"/>
      <c r="E39" s="394"/>
      <c r="F39" s="397"/>
      <c r="G39" s="397"/>
      <c r="H39" s="380"/>
      <c r="I39" s="380"/>
      <c r="J39" s="380"/>
      <c r="K39" s="380"/>
    </row>
    <row r="40" spans="1:11" ht="15" x14ac:dyDescent="0.2">
      <c r="A40" s="475" t="s">
        <v>259</v>
      </c>
      <c r="B40" s="476"/>
      <c r="C40" s="476"/>
      <c r="D40" s="476"/>
      <c r="E40" s="476"/>
      <c r="F40" s="476"/>
      <c r="G40" s="477"/>
      <c r="H40" s="380"/>
      <c r="I40" s="380"/>
      <c r="J40" s="380"/>
      <c r="K40" s="380"/>
    </row>
    <row r="41" spans="1:11" ht="15" x14ac:dyDescent="0.2">
      <c r="A41" s="398"/>
      <c r="B41" s="399"/>
      <c r="C41" s="400"/>
      <c r="D41" s="400"/>
      <c r="E41" s="399"/>
      <c r="F41" s="401"/>
      <c r="G41" s="401"/>
      <c r="H41" s="380"/>
      <c r="I41" s="380"/>
      <c r="J41" s="380"/>
      <c r="K41" s="380"/>
    </row>
    <row r="42" spans="1:11" ht="30" x14ac:dyDescent="0.2">
      <c r="A42" s="382" t="s">
        <v>229</v>
      </c>
      <c r="B42" s="382" t="s">
        <v>260</v>
      </c>
      <c r="C42" s="382">
        <v>2015</v>
      </c>
      <c r="D42" s="382">
        <v>2016</v>
      </c>
      <c r="E42" s="402" t="s">
        <v>231</v>
      </c>
      <c r="F42" s="382">
        <v>2015</v>
      </c>
      <c r="G42" s="382">
        <v>2016</v>
      </c>
      <c r="H42" s="380"/>
      <c r="I42" s="380"/>
      <c r="J42" s="380"/>
      <c r="K42" s="380"/>
    </row>
    <row r="43" spans="1:11" ht="15" x14ac:dyDescent="0.2">
      <c r="A43" s="478">
        <v>14</v>
      </c>
      <c r="B43" s="479" t="s">
        <v>261</v>
      </c>
      <c r="C43" s="456">
        <v>0.20899999999999999</v>
      </c>
      <c r="D43" s="456">
        <v>0.215</v>
      </c>
      <c r="E43" s="403" t="s">
        <v>262</v>
      </c>
      <c r="F43" s="404">
        <v>299517.17913</v>
      </c>
      <c r="G43" s="404">
        <v>327125.75745099987</v>
      </c>
      <c r="H43" s="380"/>
      <c r="I43" s="380"/>
      <c r="J43" s="380"/>
      <c r="K43" s="380"/>
    </row>
    <row r="44" spans="1:11" ht="15" x14ac:dyDescent="0.2">
      <c r="A44" s="478"/>
      <c r="B44" s="479"/>
      <c r="C44" s="456"/>
      <c r="D44" s="456"/>
      <c r="E44" s="403" t="s">
        <v>197</v>
      </c>
      <c r="F44" s="404">
        <v>1430230.9999999998</v>
      </c>
      <c r="G44" s="404">
        <v>1521741.574</v>
      </c>
      <c r="H44" s="380"/>
      <c r="I44" s="380"/>
      <c r="J44" s="380"/>
      <c r="K44" s="380"/>
    </row>
    <row r="45" spans="1:11" ht="15" x14ac:dyDescent="0.2">
      <c r="A45" s="492">
        <v>15</v>
      </c>
      <c r="B45" s="494" t="s">
        <v>263</v>
      </c>
      <c r="C45" s="487">
        <v>1.0029999999999999</v>
      </c>
      <c r="D45" s="487">
        <v>0.998</v>
      </c>
      <c r="E45" s="405" t="s">
        <v>201</v>
      </c>
      <c r="F45" s="406">
        <v>1430230.9999999998</v>
      </c>
      <c r="G45" s="406">
        <v>1521741.574</v>
      </c>
      <c r="H45" s="380"/>
      <c r="I45" s="380"/>
      <c r="J45" s="380"/>
      <c r="K45" s="380"/>
    </row>
    <row r="46" spans="1:11" ht="28.5" x14ac:dyDescent="0.2">
      <c r="A46" s="493"/>
      <c r="B46" s="495"/>
      <c r="C46" s="496"/>
      <c r="D46" s="487"/>
      <c r="E46" s="405" t="s">
        <v>202</v>
      </c>
      <c r="F46" s="406">
        <v>1425327.2999999998</v>
      </c>
      <c r="G46" s="406">
        <v>1524483.65</v>
      </c>
      <c r="H46" s="380"/>
      <c r="I46" s="380"/>
      <c r="J46" s="380"/>
      <c r="K46" s="380"/>
    </row>
    <row r="47" spans="1:11" ht="28.5" x14ac:dyDescent="0.2">
      <c r="A47" s="478">
        <v>16</v>
      </c>
      <c r="B47" s="479" t="s">
        <v>264</v>
      </c>
      <c r="C47" s="489">
        <v>1</v>
      </c>
      <c r="D47" s="490">
        <v>0.999</v>
      </c>
      <c r="E47" s="403" t="s">
        <v>205</v>
      </c>
      <c r="F47" s="404">
        <v>1358327.2999999998</v>
      </c>
      <c r="G47" s="404">
        <v>1470588.7209999999</v>
      </c>
      <c r="H47" s="380"/>
      <c r="I47" s="380"/>
      <c r="J47" s="380"/>
      <c r="K47" s="380"/>
    </row>
    <row r="48" spans="1:11" ht="28.5" x14ac:dyDescent="0.2">
      <c r="A48" s="478"/>
      <c r="B48" s="479"/>
      <c r="C48" s="489"/>
      <c r="D48" s="491"/>
      <c r="E48" s="403" t="s">
        <v>206</v>
      </c>
      <c r="F48" s="404">
        <v>1358327.2999999998</v>
      </c>
      <c r="G48" s="404">
        <v>1471983.65</v>
      </c>
      <c r="H48" s="380"/>
      <c r="I48" s="380"/>
      <c r="J48" s="380"/>
      <c r="K48" s="380"/>
    </row>
    <row r="49" spans="1:11" ht="15" x14ac:dyDescent="0.2">
      <c r="A49" s="492">
        <v>17</v>
      </c>
      <c r="B49" s="494" t="s">
        <v>265</v>
      </c>
      <c r="C49" s="487">
        <v>1.0029999999999999</v>
      </c>
      <c r="D49" s="487">
        <v>0.998</v>
      </c>
      <c r="E49" s="405" t="s">
        <v>209</v>
      </c>
      <c r="F49" s="406">
        <v>1409572.0999999999</v>
      </c>
      <c r="G49" s="406">
        <v>1474213.6429999999</v>
      </c>
      <c r="H49" s="380"/>
      <c r="I49" s="380"/>
      <c r="J49" s="380"/>
      <c r="K49" s="380"/>
    </row>
    <row r="50" spans="1:11" ht="28.5" x14ac:dyDescent="0.2">
      <c r="A50" s="493"/>
      <c r="B50" s="495"/>
      <c r="C50" s="496"/>
      <c r="D50" s="487"/>
      <c r="E50" s="405" t="s">
        <v>266</v>
      </c>
      <c r="F50" s="406">
        <v>1404668.4</v>
      </c>
      <c r="G50" s="406">
        <v>1476955.71</v>
      </c>
    </row>
    <row r="51" spans="1:11" ht="14.25" x14ac:dyDescent="0.2">
      <c r="A51" s="478">
        <v>18</v>
      </c>
      <c r="B51" s="479" t="s">
        <v>267</v>
      </c>
      <c r="C51" s="456">
        <v>1</v>
      </c>
      <c r="D51" s="456">
        <v>1</v>
      </c>
      <c r="E51" s="403" t="s">
        <v>213</v>
      </c>
      <c r="F51" s="404">
        <v>20658.900000000001</v>
      </c>
      <c r="G51" s="404">
        <v>47527.930999999997</v>
      </c>
    </row>
    <row r="52" spans="1:11" ht="28.5" x14ac:dyDescent="0.2">
      <c r="A52" s="478"/>
      <c r="B52" s="479"/>
      <c r="C52" s="456"/>
      <c r="D52" s="456"/>
      <c r="E52" s="403" t="s">
        <v>214</v>
      </c>
      <c r="F52" s="404">
        <v>20658.900000000001</v>
      </c>
      <c r="G52" s="404">
        <v>47527.94</v>
      </c>
    </row>
    <row r="53" spans="1:11" ht="14.25" x14ac:dyDescent="0.2">
      <c r="A53" s="492">
        <v>19</v>
      </c>
      <c r="B53" s="494" t="s">
        <v>268</v>
      </c>
      <c r="C53" s="487">
        <v>0.05</v>
      </c>
      <c r="D53" s="487">
        <v>3.4299999999999997E-2</v>
      </c>
      <c r="E53" s="405" t="s">
        <v>218</v>
      </c>
      <c r="F53" s="406">
        <v>71903.7</v>
      </c>
      <c r="G53" s="406">
        <v>51152.853000000003</v>
      </c>
    </row>
    <row r="54" spans="1:11" ht="14.25" x14ac:dyDescent="0.2">
      <c r="A54" s="493"/>
      <c r="B54" s="495"/>
      <c r="C54" s="496"/>
      <c r="D54" s="487"/>
      <c r="E54" s="405" t="s">
        <v>219</v>
      </c>
      <c r="F54" s="406">
        <v>1430230.9999999998</v>
      </c>
      <c r="G54" s="406">
        <v>1521741.574</v>
      </c>
    </row>
    <row r="55" spans="1:11" ht="14.25" x14ac:dyDescent="0.2">
      <c r="A55" s="478">
        <v>20</v>
      </c>
      <c r="B55" s="479" t="s">
        <v>269</v>
      </c>
      <c r="C55" s="456">
        <v>0.90400000000000003</v>
      </c>
      <c r="D55" s="456">
        <v>0.98399999999999999</v>
      </c>
      <c r="E55" s="403" t="s">
        <v>222</v>
      </c>
      <c r="F55" s="404">
        <v>60560.5</v>
      </c>
      <c r="G55" s="404">
        <v>51638.898000000001</v>
      </c>
    </row>
    <row r="56" spans="1:11" ht="28.5" x14ac:dyDescent="0.2">
      <c r="A56" s="478"/>
      <c r="B56" s="479"/>
      <c r="C56" s="456"/>
      <c r="D56" s="456"/>
      <c r="E56" s="403" t="s">
        <v>223</v>
      </c>
      <c r="F56" s="404">
        <v>67000</v>
      </c>
      <c r="G56" s="404">
        <v>52500</v>
      </c>
    </row>
    <row r="57" spans="1:11" ht="42.75" x14ac:dyDescent="0.2">
      <c r="A57" s="492">
        <v>21</v>
      </c>
      <c r="B57" s="494" t="s">
        <v>270</v>
      </c>
      <c r="C57" s="487">
        <v>1.0029999999999999</v>
      </c>
      <c r="D57" s="487">
        <v>0.99772804691389116</v>
      </c>
      <c r="E57" s="405" t="s">
        <v>226</v>
      </c>
      <c r="F57" s="406">
        <v>1430230.9999999998</v>
      </c>
      <c r="G57" s="406">
        <v>1521741.574</v>
      </c>
    </row>
    <row r="58" spans="1:11" ht="42.75" x14ac:dyDescent="0.2">
      <c r="A58" s="493"/>
      <c r="B58" s="495"/>
      <c r="C58" s="496"/>
      <c r="D58" s="487"/>
      <c r="E58" s="405" t="s">
        <v>227</v>
      </c>
      <c r="F58" s="406">
        <v>1425327.2999999998</v>
      </c>
      <c r="G58" s="406">
        <v>1524483.65</v>
      </c>
    </row>
    <row r="59" spans="1:11" ht="14.25" x14ac:dyDescent="0.2">
      <c r="A59" s="381"/>
      <c r="B59" s="407" t="s">
        <v>199</v>
      </c>
      <c r="C59" s="381"/>
      <c r="D59" s="381"/>
      <c r="E59" s="381"/>
      <c r="F59" s="381"/>
      <c r="G59" s="381"/>
    </row>
  </sheetData>
  <mergeCells count="90">
    <mergeCell ref="A57:A58"/>
    <mergeCell ref="B57:B58"/>
    <mergeCell ref="C57:C58"/>
    <mergeCell ref="D57:D58"/>
    <mergeCell ref="A53:A54"/>
    <mergeCell ref="B53:B54"/>
    <mergeCell ref="C53:C54"/>
    <mergeCell ref="D53:D54"/>
    <mergeCell ref="A55:A56"/>
    <mergeCell ref="B55:B56"/>
    <mergeCell ref="C55:C56"/>
    <mergeCell ref="D55:D56"/>
    <mergeCell ref="A49:A50"/>
    <mergeCell ref="B49:B50"/>
    <mergeCell ref="C49:C50"/>
    <mergeCell ref="D49:D50"/>
    <mergeCell ref="A51:A52"/>
    <mergeCell ref="B51:B52"/>
    <mergeCell ref="C51:C52"/>
    <mergeCell ref="D51:D52"/>
    <mergeCell ref="D43:D44"/>
    <mergeCell ref="A47:A48"/>
    <mergeCell ref="B47:B48"/>
    <mergeCell ref="C47:C48"/>
    <mergeCell ref="D47:D48"/>
    <mergeCell ref="A45:A46"/>
    <mergeCell ref="B45:B46"/>
    <mergeCell ref="C45:C46"/>
    <mergeCell ref="D45:D46"/>
    <mergeCell ref="A35:A36"/>
    <mergeCell ref="B35:B36"/>
    <mergeCell ref="C35:C36"/>
    <mergeCell ref="D35:D36"/>
    <mergeCell ref="A37:A38"/>
    <mergeCell ref="B37:B38"/>
    <mergeCell ref="C37:C38"/>
    <mergeCell ref="D37:D38"/>
    <mergeCell ref="A40:G40"/>
    <mergeCell ref="A43:A44"/>
    <mergeCell ref="B43:B44"/>
    <mergeCell ref="C43:C44"/>
    <mergeCell ref="A26:A27"/>
    <mergeCell ref="B26:B27"/>
    <mergeCell ref="C26:C27"/>
    <mergeCell ref="D26:D27"/>
    <mergeCell ref="A28:A29"/>
    <mergeCell ref="B28:B29"/>
    <mergeCell ref="C28:C29"/>
    <mergeCell ref="D28:D29"/>
    <mergeCell ref="A30:A31"/>
    <mergeCell ref="B30:B31"/>
    <mergeCell ref="C30:C31"/>
    <mergeCell ref="D30:D31"/>
    <mergeCell ref="A22:A23"/>
    <mergeCell ref="B22:B23"/>
    <mergeCell ref="C22:C23"/>
    <mergeCell ref="D22:D23"/>
    <mergeCell ref="A24:A25"/>
    <mergeCell ref="B24:B25"/>
    <mergeCell ref="C24:C25"/>
    <mergeCell ref="D24:D25"/>
    <mergeCell ref="A18:A19"/>
    <mergeCell ref="B18:B19"/>
    <mergeCell ref="C18:C19"/>
    <mergeCell ref="D18:D19"/>
    <mergeCell ref="A20:A21"/>
    <mergeCell ref="B20:B21"/>
    <mergeCell ref="C20:C21"/>
    <mergeCell ref="D20:D21"/>
    <mergeCell ref="A7:G7"/>
    <mergeCell ref="A10:A11"/>
    <mergeCell ref="B10:B11"/>
    <mergeCell ref="C10:C11"/>
    <mergeCell ref="D10:D11"/>
    <mergeCell ref="A32:A33"/>
    <mergeCell ref="B32:B33"/>
    <mergeCell ref="C32:C33"/>
    <mergeCell ref="D32:D33"/>
    <mergeCell ref="A12:A13"/>
    <mergeCell ref="B12:B13"/>
    <mergeCell ref="C12:C13"/>
    <mergeCell ref="D12:D13"/>
    <mergeCell ref="A14:A15"/>
    <mergeCell ref="B14:B15"/>
    <mergeCell ref="C14:C15"/>
    <mergeCell ref="D14:D15"/>
    <mergeCell ref="A16:A17"/>
    <mergeCell ref="B16:B17"/>
    <mergeCell ref="C16:C17"/>
    <mergeCell ref="D16:D17"/>
  </mergeCells>
  <printOptions horizontalCentered="1"/>
  <pageMargins left="0.39370078740157483" right="0.39370078740157483" top="0.35433070866141736" bottom="0.35433070866141736" header="0" footer="0"/>
  <pageSetup scale="8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193"/>
  <sheetViews>
    <sheetView topLeftCell="A26" zoomScale="120" zoomScaleNormal="120" zoomScaleSheetLayoutView="100" workbookViewId="0">
      <selection activeCell="C12" sqref="C12"/>
    </sheetView>
  </sheetViews>
  <sheetFormatPr baseColWidth="10" defaultRowHeight="14.25" x14ac:dyDescent="0.2"/>
  <cols>
    <col min="1" max="1" width="20.85546875" style="51" customWidth="1"/>
    <col min="2" max="2" width="23.5703125" style="51" customWidth="1"/>
    <col min="3" max="4" width="23.5703125" style="50" customWidth="1"/>
    <col min="5" max="16384" width="11.42578125" style="50"/>
  </cols>
  <sheetData>
    <row r="1" spans="1:9" x14ac:dyDescent="0.2">
      <c r="A1" s="76"/>
      <c r="B1" s="77"/>
      <c r="C1" s="76"/>
      <c r="D1" s="76"/>
    </row>
    <row r="2" spans="1:9" x14ac:dyDescent="0.2">
      <c r="A2" s="76"/>
      <c r="B2" s="77"/>
      <c r="C2" s="76"/>
      <c r="D2" s="76"/>
    </row>
    <row r="3" spans="1:9" x14ac:dyDescent="0.2">
      <c r="A3" s="76"/>
      <c r="B3" s="75"/>
      <c r="C3" s="73"/>
      <c r="D3" s="73"/>
    </row>
    <row r="4" spans="1:9" x14ac:dyDescent="0.2">
      <c r="A4" s="501"/>
      <c r="B4" s="501"/>
      <c r="C4" s="501"/>
      <c r="D4" s="501"/>
    </row>
    <row r="5" spans="1:9" x14ac:dyDescent="0.2">
      <c r="A5" s="72"/>
      <c r="B5" s="72"/>
      <c r="C5" s="72"/>
      <c r="D5" s="72"/>
    </row>
    <row r="6" spans="1:9" ht="17.25" customHeight="1" x14ac:dyDescent="0.2">
      <c r="A6" s="502" t="s">
        <v>114</v>
      </c>
      <c r="B6" s="502"/>
      <c r="C6" s="502"/>
      <c r="D6" s="502"/>
    </row>
    <row r="7" spans="1:9" ht="15" x14ac:dyDescent="0.2">
      <c r="A7" s="71"/>
      <c r="B7" s="71"/>
      <c r="C7" s="71"/>
      <c r="D7" s="183"/>
    </row>
    <row r="8" spans="1:9" s="68" customFormat="1" ht="15" customHeight="1" x14ac:dyDescent="0.2">
      <c r="A8" s="184"/>
      <c r="B8" s="184"/>
      <c r="C8" s="185"/>
      <c r="D8" s="185"/>
    </row>
    <row r="9" spans="1:9" s="68" customFormat="1" ht="11.25" x14ac:dyDescent="0.2">
      <c r="A9" s="519" t="s">
        <v>72</v>
      </c>
      <c r="B9" s="521" t="s">
        <v>115</v>
      </c>
    </row>
    <row r="10" spans="1:9" s="68" customFormat="1" ht="11.25" x14ac:dyDescent="0.2">
      <c r="A10" s="520"/>
      <c r="B10" s="522"/>
    </row>
    <row r="11" spans="1:9" s="68" customFormat="1" ht="10.5" customHeight="1" x14ac:dyDescent="0.2">
      <c r="A11" s="184"/>
      <c r="B11" s="184"/>
      <c r="C11" s="185"/>
      <c r="D11" s="185"/>
    </row>
    <row r="12" spans="1:9" s="68" customFormat="1" ht="34.5" customHeight="1" x14ac:dyDescent="0.2">
      <c r="A12" s="119" t="s">
        <v>71</v>
      </c>
      <c r="B12" s="186" t="s">
        <v>116</v>
      </c>
      <c r="C12" s="186" t="s">
        <v>117</v>
      </c>
      <c r="D12" s="119" t="s">
        <v>118</v>
      </c>
    </row>
    <row r="13" spans="1:9" s="68" customFormat="1" ht="13.5" customHeight="1" x14ac:dyDescent="0.2">
      <c r="A13" s="187" t="s">
        <v>18</v>
      </c>
      <c r="B13" s="188">
        <v>1091</v>
      </c>
      <c r="C13" s="189">
        <v>995</v>
      </c>
      <c r="D13" s="190">
        <f>IF(C13=0,0,(C13/B13*100))</f>
        <v>91.200733272227325</v>
      </c>
      <c r="E13" s="191"/>
      <c r="F13" s="187" t="s">
        <v>18</v>
      </c>
      <c r="G13" s="188">
        <v>1091</v>
      </c>
      <c r="H13" s="189">
        <v>995</v>
      </c>
      <c r="I13" s="216">
        <f>H13/G13*100</f>
        <v>91.200733272227325</v>
      </c>
    </row>
    <row r="14" spans="1:9" s="68" customFormat="1" ht="13.5" customHeight="1" x14ac:dyDescent="0.2">
      <c r="A14" s="187" t="s">
        <v>21</v>
      </c>
      <c r="B14" s="188">
        <v>1519</v>
      </c>
      <c r="C14" s="189">
        <v>1367</v>
      </c>
      <c r="D14" s="190">
        <f t="shared" ref="D14:D45" si="0">IF(C14=0,0,(C14/B14*100))</f>
        <v>89.993416721527325</v>
      </c>
      <c r="E14" s="191"/>
      <c r="F14" s="187" t="s">
        <v>21</v>
      </c>
      <c r="G14" s="188">
        <v>1519</v>
      </c>
      <c r="H14" s="189">
        <v>1367</v>
      </c>
      <c r="I14" s="216">
        <f t="shared" ref="I14:I42" si="1">H14/G14*100</f>
        <v>89.993416721527325</v>
      </c>
    </row>
    <row r="15" spans="1:9" s="68" customFormat="1" ht="13.5" customHeight="1" x14ac:dyDescent="0.2">
      <c r="A15" s="187" t="s">
        <v>22</v>
      </c>
      <c r="B15" s="188">
        <v>429</v>
      </c>
      <c r="C15" s="189">
        <v>412</v>
      </c>
      <c r="D15" s="190">
        <f t="shared" si="0"/>
        <v>96.037296037296045</v>
      </c>
      <c r="E15" s="191"/>
      <c r="F15" s="187" t="s">
        <v>22</v>
      </c>
      <c r="G15" s="188">
        <v>429</v>
      </c>
      <c r="H15" s="189">
        <v>412</v>
      </c>
      <c r="I15" s="216">
        <f t="shared" si="1"/>
        <v>96.037296037296045</v>
      </c>
    </row>
    <row r="16" spans="1:9" s="68" customFormat="1" ht="13.5" customHeight="1" x14ac:dyDescent="0.2">
      <c r="A16" s="187" t="s">
        <v>23</v>
      </c>
      <c r="B16" s="188">
        <v>367</v>
      </c>
      <c r="C16" s="189">
        <v>317</v>
      </c>
      <c r="D16" s="190">
        <f t="shared" si="0"/>
        <v>86.376021798365116</v>
      </c>
      <c r="E16" s="191"/>
      <c r="F16" s="187" t="s">
        <v>23</v>
      </c>
      <c r="G16" s="188">
        <v>367</v>
      </c>
      <c r="H16" s="189">
        <v>317</v>
      </c>
      <c r="I16" s="216">
        <f t="shared" si="1"/>
        <v>86.376021798365116</v>
      </c>
    </row>
    <row r="17" spans="1:9" s="68" customFormat="1" ht="13.5" customHeight="1" x14ac:dyDescent="0.2">
      <c r="A17" s="187" t="s">
        <v>24</v>
      </c>
      <c r="B17" s="188">
        <v>1634</v>
      </c>
      <c r="C17" s="189">
        <v>1474</v>
      </c>
      <c r="D17" s="190">
        <f t="shared" si="0"/>
        <v>90.208078335373315</v>
      </c>
      <c r="E17" s="191"/>
      <c r="F17" s="187" t="s">
        <v>24</v>
      </c>
      <c r="G17" s="188">
        <v>1634</v>
      </c>
      <c r="H17" s="189">
        <v>1474</v>
      </c>
      <c r="I17" s="216">
        <f t="shared" si="1"/>
        <v>90.208078335373315</v>
      </c>
    </row>
    <row r="18" spans="1:9" s="68" customFormat="1" ht="13.5" customHeight="1" x14ac:dyDescent="0.2">
      <c r="A18" s="187" t="s">
        <v>25</v>
      </c>
      <c r="B18" s="188">
        <v>1992</v>
      </c>
      <c r="C18" s="189">
        <v>1832</v>
      </c>
      <c r="D18" s="190">
        <f t="shared" si="0"/>
        <v>91.967871485943775</v>
      </c>
      <c r="E18" s="191"/>
      <c r="F18" s="187" t="s">
        <v>25</v>
      </c>
      <c r="G18" s="188">
        <v>1992</v>
      </c>
      <c r="H18" s="189">
        <v>1832</v>
      </c>
      <c r="I18" s="216">
        <f t="shared" si="1"/>
        <v>91.967871485943775</v>
      </c>
    </row>
    <row r="19" spans="1:9" s="68" customFormat="1" ht="13.5" customHeight="1" x14ac:dyDescent="0.2">
      <c r="A19" s="187" t="s">
        <v>26</v>
      </c>
      <c r="B19" s="188">
        <v>1732</v>
      </c>
      <c r="C19" s="189">
        <v>1678</v>
      </c>
      <c r="D19" s="190">
        <f t="shared" si="0"/>
        <v>96.88221709006929</v>
      </c>
      <c r="E19" s="191"/>
      <c r="F19" s="187" t="s">
        <v>26</v>
      </c>
      <c r="G19" s="188">
        <v>1732</v>
      </c>
      <c r="H19" s="189">
        <v>1678</v>
      </c>
      <c r="I19" s="216">
        <f t="shared" si="1"/>
        <v>96.88221709006929</v>
      </c>
    </row>
    <row r="20" spans="1:9" s="68" customFormat="1" ht="13.5" customHeight="1" x14ac:dyDescent="0.2">
      <c r="A20" s="187" t="s">
        <v>27</v>
      </c>
      <c r="B20" s="188">
        <v>313</v>
      </c>
      <c r="C20" s="189">
        <v>291</v>
      </c>
      <c r="D20" s="190">
        <f t="shared" si="0"/>
        <v>92.971246006389777</v>
      </c>
      <c r="E20" s="191"/>
      <c r="F20" s="187" t="s">
        <v>27</v>
      </c>
      <c r="G20" s="188">
        <v>313</v>
      </c>
      <c r="H20" s="189">
        <v>291</v>
      </c>
      <c r="I20" s="216">
        <f t="shared" si="1"/>
        <v>92.971246006389777</v>
      </c>
    </row>
    <row r="21" spans="1:9" s="68" customFormat="1" ht="13.5" customHeight="1" x14ac:dyDescent="0.2">
      <c r="A21" s="187" t="s">
        <v>51</v>
      </c>
      <c r="B21" s="188">
        <v>6975</v>
      </c>
      <c r="C21" s="189">
        <v>4488</v>
      </c>
      <c r="D21" s="190">
        <f t="shared" si="0"/>
        <v>64.344086021505376</v>
      </c>
      <c r="E21" s="191"/>
      <c r="F21" s="187" t="s">
        <v>28</v>
      </c>
      <c r="G21" s="188">
        <v>435</v>
      </c>
      <c r="H21" s="189">
        <v>328</v>
      </c>
      <c r="I21" s="216">
        <f t="shared" si="1"/>
        <v>75.402298850574709</v>
      </c>
    </row>
    <row r="22" spans="1:9" s="68" customFormat="1" ht="13.5" customHeight="1" x14ac:dyDescent="0.2">
      <c r="A22" s="187" t="s">
        <v>28</v>
      </c>
      <c r="B22" s="188">
        <v>435</v>
      </c>
      <c r="C22" s="189">
        <v>328</v>
      </c>
      <c r="D22" s="190">
        <f t="shared" si="0"/>
        <v>75.402298850574709</v>
      </c>
      <c r="E22" s="191"/>
      <c r="F22" s="187" t="s">
        <v>29</v>
      </c>
      <c r="G22" s="188">
        <v>4179</v>
      </c>
      <c r="H22" s="189">
        <v>4061</v>
      </c>
      <c r="I22" s="216">
        <f t="shared" si="1"/>
        <v>97.176357980378086</v>
      </c>
    </row>
    <row r="23" spans="1:9" s="68" customFormat="1" ht="13.5" customHeight="1" x14ac:dyDescent="0.2">
      <c r="A23" s="187" t="s">
        <v>29</v>
      </c>
      <c r="B23" s="188">
        <v>4179</v>
      </c>
      <c r="C23" s="189">
        <v>4061</v>
      </c>
      <c r="D23" s="190">
        <f t="shared" si="0"/>
        <v>97.176357980378086</v>
      </c>
      <c r="E23" s="191"/>
      <c r="F23" s="187" t="s">
        <v>30</v>
      </c>
      <c r="G23" s="188">
        <v>1457</v>
      </c>
      <c r="H23" s="189">
        <v>928</v>
      </c>
      <c r="I23" s="216">
        <f t="shared" si="1"/>
        <v>63.692518874399454</v>
      </c>
    </row>
    <row r="24" spans="1:9" s="68" customFormat="1" ht="13.5" customHeight="1" x14ac:dyDescent="0.2">
      <c r="A24" s="187" t="s">
        <v>30</v>
      </c>
      <c r="B24" s="188">
        <v>1457</v>
      </c>
      <c r="C24" s="189">
        <v>928</v>
      </c>
      <c r="D24" s="190">
        <f t="shared" si="0"/>
        <v>63.692518874399454</v>
      </c>
      <c r="E24" s="191"/>
      <c r="F24" s="187" t="s">
        <v>31</v>
      </c>
      <c r="G24" s="188">
        <v>691</v>
      </c>
      <c r="H24" s="189">
        <v>684</v>
      </c>
      <c r="I24" s="216">
        <f t="shared" si="1"/>
        <v>98.98697539797395</v>
      </c>
    </row>
    <row r="25" spans="1:9" s="68" customFormat="1" ht="13.5" customHeight="1" x14ac:dyDescent="0.2">
      <c r="A25" s="187" t="s">
        <v>31</v>
      </c>
      <c r="B25" s="188">
        <v>691</v>
      </c>
      <c r="C25" s="189">
        <v>684</v>
      </c>
      <c r="D25" s="190">
        <f t="shared" si="0"/>
        <v>98.98697539797395</v>
      </c>
      <c r="E25" s="191"/>
      <c r="F25" s="187" t="s">
        <v>32</v>
      </c>
      <c r="G25" s="188">
        <v>3081</v>
      </c>
      <c r="H25" s="189">
        <v>2825</v>
      </c>
      <c r="I25" s="216">
        <f t="shared" si="1"/>
        <v>91.691009412528402</v>
      </c>
    </row>
    <row r="26" spans="1:9" s="68" customFormat="1" ht="13.5" customHeight="1" x14ac:dyDescent="0.2">
      <c r="A26" s="187" t="s">
        <v>32</v>
      </c>
      <c r="B26" s="188">
        <v>3081</v>
      </c>
      <c r="C26" s="189">
        <v>2825</v>
      </c>
      <c r="D26" s="190">
        <f t="shared" si="0"/>
        <v>91.691009412528402</v>
      </c>
      <c r="E26" s="191"/>
      <c r="F26" s="187" t="s">
        <v>33</v>
      </c>
      <c r="G26" s="188">
        <v>8432</v>
      </c>
      <c r="H26" s="189">
        <v>7119</v>
      </c>
      <c r="I26" s="216">
        <f t="shared" si="1"/>
        <v>84.428368121442119</v>
      </c>
    </row>
    <row r="27" spans="1:9" s="68" customFormat="1" ht="13.5" customHeight="1" x14ac:dyDescent="0.2">
      <c r="A27" s="187" t="s">
        <v>33</v>
      </c>
      <c r="B27" s="188">
        <v>8432</v>
      </c>
      <c r="C27" s="189">
        <v>7119</v>
      </c>
      <c r="D27" s="190">
        <f t="shared" si="0"/>
        <v>84.428368121442119</v>
      </c>
      <c r="E27" s="191"/>
      <c r="F27" s="187" t="s">
        <v>34</v>
      </c>
      <c r="G27" s="188">
        <v>2482</v>
      </c>
      <c r="H27" s="189">
        <v>2207</v>
      </c>
      <c r="I27" s="216">
        <f t="shared" si="1"/>
        <v>88.920225624496368</v>
      </c>
    </row>
    <row r="28" spans="1:9" s="68" customFormat="1" ht="13.5" customHeight="1" x14ac:dyDescent="0.2">
      <c r="A28" s="187" t="s">
        <v>34</v>
      </c>
      <c r="B28" s="188">
        <v>2482</v>
      </c>
      <c r="C28" s="189">
        <v>2207</v>
      </c>
      <c r="D28" s="190">
        <f t="shared" si="0"/>
        <v>88.920225624496368</v>
      </c>
      <c r="E28" s="191"/>
      <c r="F28" s="187" t="s">
        <v>35</v>
      </c>
      <c r="G28" s="188">
        <v>1130</v>
      </c>
      <c r="H28" s="189">
        <v>1030</v>
      </c>
      <c r="I28" s="216">
        <f t="shared" si="1"/>
        <v>91.150442477876098</v>
      </c>
    </row>
    <row r="29" spans="1:9" s="68" customFormat="1" ht="13.5" customHeight="1" x14ac:dyDescent="0.2">
      <c r="A29" s="187" t="s">
        <v>35</v>
      </c>
      <c r="B29" s="188">
        <v>1130</v>
      </c>
      <c r="C29" s="189">
        <v>1030</v>
      </c>
      <c r="D29" s="190">
        <f t="shared" si="0"/>
        <v>91.150442477876098</v>
      </c>
      <c r="E29" s="191"/>
      <c r="F29" s="187" t="s">
        <v>36</v>
      </c>
      <c r="G29" s="188">
        <v>620</v>
      </c>
      <c r="H29" s="189">
        <v>600</v>
      </c>
      <c r="I29" s="216">
        <f t="shared" si="1"/>
        <v>96.774193548387103</v>
      </c>
    </row>
    <row r="30" spans="1:9" s="68" customFormat="1" ht="13.5" customHeight="1" x14ac:dyDescent="0.2">
      <c r="A30" s="187" t="s">
        <v>36</v>
      </c>
      <c r="B30" s="188">
        <v>620</v>
      </c>
      <c r="C30" s="189">
        <v>600</v>
      </c>
      <c r="D30" s="190">
        <f t="shared" si="0"/>
        <v>96.774193548387103</v>
      </c>
      <c r="E30" s="191"/>
      <c r="F30" s="187" t="s">
        <v>37</v>
      </c>
      <c r="G30" s="188">
        <v>3797</v>
      </c>
      <c r="H30" s="189">
        <v>3715</v>
      </c>
      <c r="I30" s="216">
        <f t="shared" si="1"/>
        <v>97.840400316038981</v>
      </c>
    </row>
    <row r="31" spans="1:9" s="68" customFormat="1" ht="13.5" customHeight="1" x14ac:dyDescent="0.2">
      <c r="A31" s="187" t="s">
        <v>37</v>
      </c>
      <c r="B31" s="188">
        <v>3797</v>
      </c>
      <c r="C31" s="189">
        <v>3715</v>
      </c>
      <c r="D31" s="190">
        <f t="shared" si="0"/>
        <v>97.840400316038981</v>
      </c>
      <c r="E31" s="191"/>
      <c r="F31" s="187" t="s">
        <v>38</v>
      </c>
      <c r="G31" s="188">
        <v>1602</v>
      </c>
      <c r="H31" s="189">
        <v>1494</v>
      </c>
      <c r="I31" s="216">
        <f t="shared" si="1"/>
        <v>93.258426966292134</v>
      </c>
    </row>
    <row r="32" spans="1:9" s="68" customFormat="1" ht="13.5" customHeight="1" x14ac:dyDescent="0.2">
      <c r="A32" s="187" t="s">
        <v>52</v>
      </c>
      <c r="B32" s="188">
        <v>1316</v>
      </c>
      <c r="C32" s="189">
        <v>791</v>
      </c>
      <c r="D32" s="190">
        <f t="shared" si="0"/>
        <v>60.106382978723403</v>
      </c>
      <c r="E32" s="191"/>
      <c r="F32" s="187" t="s">
        <v>39</v>
      </c>
      <c r="G32" s="188">
        <v>715</v>
      </c>
      <c r="H32" s="189">
        <v>670</v>
      </c>
      <c r="I32" s="216">
        <f t="shared" si="1"/>
        <v>93.706293706293707</v>
      </c>
    </row>
    <row r="33" spans="1:9" s="68" customFormat="1" ht="13.5" customHeight="1" x14ac:dyDescent="0.2">
      <c r="A33" s="187" t="s">
        <v>38</v>
      </c>
      <c r="B33" s="188">
        <v>1602</v>
      </c>
      <c r="C33" s="189">
        <v>1494</v>
      </c>
      <c r="D33" s="190">
        <f t="shared" si="0"/>
        <v>93.258426966292134</v>
      </c>
      <c r="E33" s="191"/>
      <c r="F33" s="187" t="s">
        <v>40</v>
      </c>
      <c r="G33" s="188">
        <v>2146</v>
      </c>
      <c r="H33" s="189">
        <v>2025</v>
      </c>
      <c r="I33" s="216">
        <f t="shared" si="1"/>
        <v>94.361602982292638</v>
      </c>
    </row>
    <row r="34" spans="1:9" s="68" customFormat="1" ht="13.5" customHeight="1" x14ac:dyDescent="0.2">
      <c r="A34" s="187" t="s">
        <v>39</v>
      </c>
      <c r="B34" s="188">
        <v>715</v>
      </c>
      <c r="C34" s="189">
        <v>670</v>
      </c>
      <c r="D34" s="190">
        <f t="shared" si="0"/>
        <v>93.706293706293707</v>
      </c>
      <c r="E34" s="191"/>
      <c r="F34" s="187" t="s">
        <v>41</v>
      </c>
      <c r="G34" s="188">
        <v>1065</v>
      </c>
      <c r="H34" s="189">
        <v>1005</v>
      </c>
      <c r="I34" s="216">
        <f t="shared" si="1"/>
        <v>94.366197183098592</v>
      </c>
    </row>
    <row r="35" spans="1:9" s="68" customFormat="1" ht="13.5" customHeight="1" x14ac:dyDescent="0.2">
      <c r="A35" s="187" t="s">
        <v>40</v>
      </c>
      <c r="B35" s="188">
        <v>2146</v>
      </c>
      <c r="C35" s="189">
        <v>2025</v>
      </c>
      <c r="D35" s="190">
        <f t="shared" si="0"/>
        <v>94.361602982292638</v>
      </c>
      <c r="E35" s="191"/>
      <c r="F35" s="187" t="s">
        <v>42</v>
      </c>
      <c r="G35" s="188">
        <v>2267</v>
      </c>
      <c r="H35" s="189">
        <v>2224</v>
      </c>
      <c r="I35" s="216">
        <f t="shared" si="1"/>
        <v>98.103220114689009</v>
      </c>
    </row>
    <row r="36" spans="1:9" s="68" customFormat="1" ht="13.5" customHeight="1" x14ac:dyDescent="0.2">
      <c r="A36" s="187" t="s">
        <v>41</v>
      </c>
      <c r="B36" s="188">
        <v>1065</v>
      </c>
      <c r="C36" s="189">
        <v>1005</v>
      </c>
      <c r="D36" s="190">
        <f t="shared" si="0"/>
        <v>94.366197183098592</v>
      </c>
      <c r="E36" s="191"/>
      <c r="F36" s="187" t="s">
        <v>43</v>
      </c>
      <c r="G36" s="188">
        <v>2143</v>
      </c>
      <c r="H36" s="189">
        <v>1816</v>
      </c>
      <c r="I36" s="216">
        <f t="shared" si="1"/>
        <v>84.741017265515623</v>
      </c>
    </row>
    <row r="37" spans="1:9" s="68" customFormat="1" ht="13.5" customHeight="1" x14ac:dyDescent="0.2">
      <c r="A37" s="187" t="s">
        <v>42</v>
      </c>
      <c r="B37" s="188">
        <v>2267</v>
      </c>
      <c r="C37" s="189">
        <v>2224</v>
      </c>
      <c r="D37" s="190">
        <f t="shared" si="0"/>
        <v>98.103220114689009</v>
      </c>
      <c r="E37" s="191"/>
      <c r="F37" s="187" t="s">
        <v>44</v>
      </c>
      <c r="G37" s="188">
        <v>1319</v>
      </c>
      <c r="H37" s="189">
        <v>1268</v>
      </c>
      <c r="I37" s="216">
        <f t="shared" si="1"/>
        <v>96.133434420015163</v>
      </c>
    </row>
    <row r="38" spans="1:9" s="68" customFormat="1" ht="13.5" customHeight="1" x14ac:dyDescent="0.2">
      <c r="A38" s="187" t="s">
        <v>43</v>
      </c>
      <c r="B38" s="188">
        <v>2143</v>
      </c>
      <c r="C38" s="189">
        <v>1816</v>
      </c>
      <c r="D38" s="190">
        <f t="shared" si="0"/>
        <v>84.741017265515623</v>
      </c>
      <c r="E38" s="191"/>
      <c r="F38" s="187" t="s">
        <v>45</v>
      </c>
      <c r="G38" s="188">
        <v>2058</v>
      </c>
      <c r="H38" s="189">
        <v>1851</v>
      </c>
      <c r="I38" s="216">
        <f t="shared" si="1"/>
        <v>89.941690962099131</v>
      </c>
    </row>
    <row r="39" spans="1:9" s="68" customFormat="1" ht="13.5" customHeight="1" x14ac:dyDescent="0.2">
      <c r="A39" s="187" t="s">
        <v>44</v>
      </c>
      <c r="B39" s="188">
        <v>1319</v>
      </c>
      <c r="C39" s="189">
        <v>1268</v>
      </c>
      <c r="D39" s="190">
        <f t="shared" si="0"/>
        <v>96.133434420015163</v>
      </c>
      <c r="E39" s="191"/>
      <c r="F39" s="187" t="s">
        <v>46</v>
      </c>
      <c r="G39" s="188">
        <v>655</v>
      </c>
      <c r="H39" s="189">
        <v>653</v>
      </c>
      <c r="I39" s="216">
        <f t="shared" si="1"/>
        <v>99.694656488549612</v>
      </c>
    </row>
    <row r="40" spans="1:9" s="68" customFormat="1" ht="13.5" customHeight="1" x14ac:dyDescent="0.2">
      <c r="A40" s="187" t="s">
        <v>45</v>
      </c>
      <c r="B40" s="188">
        <v>2058</v>
      </c>
      <c r="C40" s="189">
        <v>1851</v>
      </c>
      <c r="D40" s="190">
        <f t="shared" si="0"/>
        <v>89.941690962099131</v>
      </c>
      <c r="E40" s="191"/>
      <c r="F40" s="187" t="s">
        <v>47</v>
      </c>
      <c r="G40" s="188">
        <v>2271</v>
      </c>
      <c r="H40" s="189">
        <v>2135</v>
      </c>
      <c r="I40" s="216">
        <f t="shared" si="1"/>
        <v>94.011448701012768</v>
      </c>
    </row>
    <row r="41" spans="1:9" s="68" customFormat="1" ht="13.5" customHeight="1" x14ac:dyDescent="0.2">
      <c r="A41" s="187" t="s">
        <v>46</v>
      </c>
      <c r="B41" s="188">
        <v>655</v>
      </c>
      <c r="C41" s="189">
        <v>653</v>
      </c>
      <c r="D41" s="190">
        <f t="shared" si="0"/>
        <v>99.694656488549612</v>
      </c>
      <c r="E41" s="191"/>
      <c r="F41" s="187" t="s">
        <v>48</v>
      </c>
      <c r="G41" s="188">
        <v>899</v>
      </c>
      <c r="H41" s="189">
        <v>739</v>
      </c>
      <c r="I41" s="216">
        <f t="shared" si="1"/>
        <v>82.202447163515018</v>
      </c>
    </row>
    <row r="42" spans="1:9" s="68" customFormat="1" ht="13.5" customHeight="1" x14ac:dyDescent="0.2">
      <c r="A42" s="187" t="s">
        <v>47</v>
      </c>
      <c r="B42" s="188">
        <v>2271</v>
      </c>
      <c r="C42" s="189">
        <v>2135</v>
      </c>
      <c r="D42" s="190">
        <f t="shared" si="0"/>
        <v>94.011448701012768</v>
      </c>
      <c r="E42" s="191"/>
      <c r="F42" s="187" t="s">
        <v>49</v>
      </c>
      <c r="G42" s="188">
        <v>267</v>
      </c>
      <c r="H42" s="189">
        <v>256</v>
      </c>
      <c r="I42" s="216">
        <f t="shared" si="1"/>
        <v>95.880149812734089</v>
      </c>
    </row>
    <row r="43" spans="1:9" s="68" customFormat="1" ht="13.5" customHeight="1" x14ac:dyDescent="0.2">
      <c r="A43" s="187" t="s">
        <v>48</v>
      </c>
      <c r="B43" s="188">
        <v>899</v>
      </c>
      <c r="C43" s="189">
        <v>739</v>
      </c>
      <c r="D43" s="190">
        <f t="shared" si="0"/>
        <v>82.202447163515018</v>
      </c>
      <c r="E43" s="191"/>
      <c r="G43" s="215">
        <f>SUM(G13:G42)</f>
        <v>52788</v>
      </c>
      <c r="H43" s="215">
        <f>SUM(H13:H42)</f>
        <v>47999</v>
      </c>
      <c r="I43" s="216">
        <f>H43/G43*100</f>
        <v>90.927862392968095</v>
      </c>
    </row>
    <row r="44" spans="1:9" s="68" customFormat="1" ht="13.5" customHeight="1" x14ac:dyDescent="0.2">
      <c r="A44" s="187" t="s">
        <v>49</v>
      </c>
      <c r="B44" s="188">
        <v>267</v>
      </c>
      <c r="C44" s="189">
        <v>256</v>
      </c>
      <c r="D44" s="190">
        <f t="shared" si="0"/>
        <v>95.880149812734089</v>
      </c>
      <c r="E44" s="191"/>
      <c r="F44" s="187" t="s">
        <v>51</v>
      </c>
      <c r="G44" s="188">
        <v>6975</v>
      </c>
      <c r="H44" s="189">
        <v>4488</v>
      </c>
      <c r="I44" s="216">
        <f t="shared" ref="I44:I46" si="2">H44/G44*100</f>
        <v>64.344086021505376</v>
      </c>
    </row>
    <row r="45" spans="1:9" s="68" customFormat="1" ht="15.75" customHeight="1" x14ac:dyDescent="0.2">
      <c r="A45" s="64" t="s">
        <v>13</v>
      </c>
      <c r="B45" s="192">
        <f>SUM(B13:B44)</f>
        <v>61079</v>
      </c>
      <c r="C45" s="192">
        <f>SUM(C13:C44)</f>
        <v>53278</v>
      </c>
      <c r="D45" s="217">
        <f t="shared" si="0"/>
        <v>87.228016175772353</v>
      </c>
      <c r="F45" s="187" t="s">
        <v>52</v>
      </c>
      <c r="G45" s="188">
        <v>1316</v>
      </c>
      <c r="H45" s="189">
        <v>791</v>
      </c>
      <c r="I45" s="216">
        <f t="shared" si="2"/>
        <v>60.106382978723403</v>
      </c>
    </row>
    <row r="46" spans="1:9" s="68" customFormat="1" ht="15.75" customHeight="1" x14ac:dyDescent="0.2">
      <c r="A46" s="193"/>
      <c r="B46" s="194"/>
      <c r="C46" s="194"/>
      <c r="D46" s="195"/>
      <c r="G46" s="215">
        <f>SUM(G44:G45)</f>
        <v>8291</v>
      </c>
      <c r="H46" s="215">
        <f>SUM(H44:H45)</f>
        <v>5279</v>
      </c>
      <c r="I46" s="216">
        <f t="shared" si="2"/>
        <v>63.671450970932341</v>
      </c>
    </row>
    <row r="47" spans="1:9" s="68" customFormat="1" ht="15.75" customHeight="1" x14ac:dyDescent="0.2">
      <c r="A47" s="523" t="s">
        <v>119</v>
      </c>
      <c r="B47" s="523"/>
      <c r="C47" s="523"/>
      <c r="D47" s="523"/>
    </row>
    <row r="48" spans="1:9" s="68" customFormat="1" ht="11.25" x14ac:dyDescent="0.2">
      <c r="A48" s="523"/>
      <c r="B48" s="523"/>
      <c r="C48" s="523"/>
      <c r="D48" s="523"/>
    </row>
    <row r="49" spans="1:4" s="68" customFormat="1" ht="11.25" x14ac:dyDescent="0.2">
      <c r="A49" s="523"/>
      <c r="B49" s="523"/>
      <c r="C49" s="523"/>
      <c r="D49" s="523"/>
    </row>
    <row r="50" spans="1:4" s="68" customFormat="1" ht="11.25" x14ac:dyDescent="0.2">
      <c r="A50" s="523"/>
      <c r="B50" s="523"/>
      <c r="C50" s="523"/>
      <c r="D50" s="523"/>
    </row>
    <row r="51" spans="1:4" s="68" customFormat="1" ht="11.25" x14ac:dyDescent="0.2">
      <c r="A51" s="523"/>
      <c r="B51" s="523"/>
      <c r="C51" s="523"/>
      <c r="D51" s="523"/>
    </row>
    <row r="52" spans="1:4" s="68" customFormat="1" ht="2.25" customHeight="1" x14ac:dyDescent="0.2">
      <c r="A52" s="523"/>
      <c r="B52" s="523"/>
      <c r="C52" s="523"/>
      <c r="D52" s="523"/>
    </row>
    <row r="53" spans="1:4" s="68" customFormat="1" ht="11.25" x14ac:dyDescent="0.2">
      <c r="A53" s="69"/>
      <c r="B53" s="69"/>
    </row>
    <row r="54" spans="1:4" s="68" customFormat="1" ht="11.25" x14ac:dyDescent="0.2">
      <c r="A54" s="69"/>
      <c r="B54" s="69"/>
    </row>
    <row r="55" spans="1:4" s="68" customFormat="1" ht="11.25" x14ac:dyDescent="0.2">
      <c r="A55" s="69"/>
      <c r="B55" s="69"/>
    </row>
    <row r="56" spans="1:4" s="68" customFormat="1" ht="11.25" x14ac:dyDescent="0.2">
      <c r="A56" s="69"/>
      <c r="B56" s="69"/>
    </row>
    <row r="57" spans="1:4" s="68" customFormat="1" ht="11.25" x14ac:dyDescent="0.2">
      <c r="A57" s="69"/>
      <c r="B57" s="69"/>
    </row>
    <row r="58" spans="1:4" s="68" customFormat="1" ht="11.25" x14ac:dyDescent="0.2">
      <c r="A58" s="69"/>
      <c r="B58" s="69"/>
    </row>
    <row r="59" spans="1:4" s="68" customFormat="1" ht="11.25" x14ac:dyDescent="0.2">
      <c r="A59" s="69"/>
      <c r="B59" s="69"/>
    </row>
    <row r="60" spans="1:4" s="68" customFormat="1" ht="11.25" x14ac:dyDescent="0.2">
      <c r="A60" s="69"/>
      <c r="B60" s="69"/>
    </row>
    <row r="61" spans="1:4" s="68" customFormat="1" ht="11.25" x14ac:dyDescent="0.2">
      <c r="A61" s="69"/>
      <c r="B61" s="69"/>
    </row>
    <row r="62" spans="1:4" s="68" customFormat="1" ht="11.25" x14ac:dyDescent="0.2">
      <c r="A62" s="69"/>
      <c r="B62" s="69"/>
    </row>
    <row r="63" spans="1:4" s="68" customFormat="1" ht="11.25" x14ac:dyDescent="0.2">
      <c r="A63" s="69"/>
      <c r="B63" s="69"/>
    </row>
    <row r="64" spans="1:4" s="68" customFormat="1" ht="11.25" x14ac:dyDescent="0.2">
      <c r="A64" s="69"/>
      <c r="B64" s="69"/>
    </row>
    <row r="65" spans="1:2" s="68" customFormat="1" ht="11.25" x14ac:dyDescent="0.2">
      <c r="A65" s="69"/>
      <c r="B65" s="69"/>
    </row>
    <row r="66" spans="1:2" s="68" customFormat="1" ht="11.25" x14ac:dyDescent="0.2">
      <c r="A66" s="69"/>
      <c r="B66" s="69"/>
    </row>
    <row r="67" spans="1:2" s="68" customFormat="1" ht="11.25" x14ac:dyDescent="0.2">
      <c r="A67" s="69"/>
      <c r="B67" s="69"/>
    </row>
    <row r="68" spans="1:2" s="68" customFormat="1" ht="11.25" x14ac:dyDescent="0.2">
      <c r="A68" s="69"/>
      <c r="B68" s="69"/>
    </row>
    <row r="69" spans="1:2" s="68" customFormat="1" ht="11.25" x14ac:dyDescent="0.2">
      <c r="A69" s="69"/>
      <c r="B69" s="69"/>
    </row>
    <row r="70" spans="1:2" s="68" customFormat="1" ht="11.25" x14ac:dyDescent="0.2">
      <c r="A70" s="69"/>
      <c r="B70" s="69"/>
    </row>
    <row r="71" spans="1:2" s="68" customFormat="1" ht="11.25" x14ac:dyDescent="0.2">
      <c r="A71" s="69"/>
      <c r="B71" s="69"/>
    </row>
    <row r="72" spans="1:2" s="68" customFormat="1" ht="11.25" x14ac:dyDescent="0.2">
      <c r="A72" s="69"/>
      <c r="B72" s="69"/>
    </row>
    <row r="73" spans="1:2" s="68" customFormat="1" ht="11.25" x14ac:dyDescent="0.2">
      <c r="A73" s="69"/>
      <c r="B73" s="69"/>
    </row>
    <row r="74" spans="1:2" s="68" customFormat="1" ht="11.25" x14ac:dyDescent="0.2">
      <c r="A74" s="69"/>
      <c r="B74" s="69"/>
    </row>
    <row r="75" spans="1:2" s="68" customFormat="1" ht="11.25" x14ac:dyDescent="0.2">
      <c r="A75" s="69"/>
      <c r="B75" s="69"/>
    </row>
    <row r="76" spans="1:2" s="68" customFormat="1" ht="11.25" x14ac:dyDescent="0.2">
      <c r="A76" s="69"/>
      <c r="B76" s="69"/>
    </row>
    <row r="77" spans="1:2" s="68" customFormat="1" ht="11.25" x14ac:dyDescent="0.2">
      <c r="A77" s="69"/>
      <c r="B77" s="69"/>
    </row>
    <row r="78" spans="1:2" s="68" customFormat="1" ht="11.25" x14ac:dyDescent="0.2">
      <c r="A78" s="69"/>
      <c r="B78" s="69"/>
    </row>
    <row r="79" spans="1:2" s="68" customFormat="1" ht="11.25" x14ac:dyDescent="0.2">
      <c r="A79" s="69"/>
      <c r="B79" s="69"/>
    </row>
    <row r="80" spans="1:2" s="68" customFormat="1" ht="11.25" x14ac:dyDescent="0.2">
      <c r="A80" s="69"/>
      <c r="B80" s="69"/>
    </row>
    <row r="81" spans="1:2" s="68" customFormat="1" ht="11.25" x14ac:dyDescent="0.2">
      <c r="A81" s="69"/>
      <c r="B81" s="69"/>
    </row>
    <row r="82" spans="1:2" s="68" customFormat="1" ht="11.25" x14ac:dyDescent="0.2">
      <c r="A82" s="69"/>
      <c r="B82" s="69"/>
    </row>
    <row r="83" spans="1:2" s="68" customFormat="1" ht="11.25" x14ac:dyDescent="0.2">
      <c r="A83" s="69"/>
      <c r="B83" s="69"/>
    </row>
    <row r="84" spans="1:2" s="68" customFormat="1" ht="11.25" x14ac:dyDescent="0.2">
      <c r="A84" s="69"/>
      <c r="B84" s="69"/>
    </row>
    <row r="85" spans="1:2" s="68" customFormat="1" ht="11.25" x14ac:dyDescent="0.2">
      <c r="A85" s="69"/>
      <c r="B85" s="69"/>
    </row>
    <row r="86" spans="1:2" s="68" customFormat="1" ht="11.25" x14ac:dyDescent="0.2">
      <c r="A86" s="69"/>
      <c r="B86" s="69"/>
    </row>
    <row r="87" spans="1:2" s="68" customFormat="1" ht="11.25" x14ac:dyDescent="0.2">
      <c r="A87" s="69"/>
      <c r="B87" s="69"/>
    </row>
    <row r="88" spans="1:2" s="68" customFormat="1" ht="11.25" x14ac:dyDescent="0.2">
      <c r="A88" s="69"/>
      <c r="B88" s="69"/>
    </row>
    <row r="89" spans="1:2" s="68" customFormat="1" ht="11.25" x14ac:dyDescent="0.2">
      <c r="A89" s="69"/>
      <c r="B89" s="69"/>
    </row>
    <row r="90" spans="1:2" s="68" customFormat="1" ht="11.25" x14ac:dyDescent="0.2">
      <c r="A90" s="69"/>
      <c r="B90" s="69"/>
    </row>
    <row r="91" spans="1:2" s="68" customFormat="1" ht="11.25" x14ac:dyDescent="0.2">
      <c r="A91" s="69"/>
      <c r="B91" s="69"/>
    </row>
    <row r="92" spans="1:2" s="68" customFormat="1" ht="11.25" x14ac:dyDescent="0.2">
      <c r="A92" s="69"/>
      <c r="B92" s="69"/>
    </row>
    <row r="93" spans="1:2" s="68" customFormat="1" ht="11.25" x14ac:dyDescent="0.2">
      <c r="A93" s="69"/>
      <c r="B93" s="69"/>
    </row>
    <row r="94" spans="1:2" s="68" customFormat="1" ht="11.25" x14ac:dyDescent="0.2">
      <c r="A94" s="69"/>
      <c r="B94" s="69"/>
    </row>
    <row r="95" spans="1:2" s="68" customFormat="1" ht="11.25" x14ac:dyDescent="0.2">
      <c r="A95" s="69"/>
      <c r="B95" s="69"/>
    </row>
    <row r="96" spans="1:2" s="68" customFormat="1" ht="11.25" x14ac:dyDescent="0.2">
      <c r="A96" s="69"/>
      <c r="B96" s="69"/>
    </row>
    <row r="97" spans="1:2" s="68" customFormat="1" ht="11.25" x14ac:dyDescent="0.2">
      <c r="A97" s="69"/>
      <c r="B97" s="69"/>
    </row>
    <row r="98" spans="1:2" s="68" customFormat="1" ht="11.25" x14ac:dyDescent="0.2">
      <c r="A98" s="69"/>
      <c r="B98" s="69"/>
    </row>
    <row r="99" spans="1:2" s="68" customFormat="1" ht="11.25" x14ac:dyDescent="0.2">
      <c r="A99" s="69"/>
      <c r="B99" s="69"/>
    </row>
    <row r="100" spans="1:2" s="68" customFormat="1" ht="11.25" x14ac:dyDescent="0.2">
      <c r="A100" s="69"/>
      <c r="B100" s="69"/>
    </row>
    <row r="101" spans="1:2" s="68" customFormat="1" ht="11.25" x14ac:dyDescent="0.2">
      <c r="A101" s="69"/>
      <c r="B101" s="69"/>
    </row>
    <row r="102" spans="1:2" s="68" customFormat="1" ht="11.25" x14ac:dyDescent="0.2">
      <c r="A102" s="69"/>
      <c r="B102" s="69"/>
    </row>
    <row r="103" spans="1:2" s="68" customFormat="1" ht="11.25" x14ac:dyDescent="0.2">
      <c r="A103" s="69"/>
      <c r="B103" s="69"/>
    </row>
    <row r="104" spans="1:2" s="68" customFormat="1" ht="11.25" x14ac:dyDescent="0.2">
      <c r="A104" s="69"/>
      <c r="B104" s="69"/>
    </row>
    <row r="105" spans="1:2" s="68" customFormat="1" ht="11.25" x14ac:dyDescent="0.2">
      <c r="A105" s="69"/>
      <c r="B105" s="69"/>
    </row>
    <row r="106" spans="1:2" s="68" customFormat="1" ht="11.25" x14ac:dyDescent="0.2">
      <c r="A106" s="69"/>
      <c r="B106" s="69"/>
    </row>
    <row r="107" spans="1:2" s="68" customFormat="1" ht="11.25" x14ac:dyDescent="0.2">
      <c r="A107" s="69"/>
      <c r="B107" s="69"/>
    </row>
    <row r="108" spans="1:2" s="68" customFormat="1" ht="11.25" x14ac:dyDescent="0.2">
      <c r="A108" s="69"/>
      <c r="B108" s="69"/>
    </row>
    <row r="109" spans="1:2" s="68" customFormat="1" ht="11.25" x14ac:dyDescent="0.2">
      <c r="A109" s="69"/>
      <c r="B109" s="69"/>
    </row>
    <row r="110" spans="1:2" s="68" customFormat="1" ht="11.25" x14ac:dyDescent="0.2">
      <c r="A110" s="69"/>
      <c r="B110" s="69"/>
    </row>
    <row r="111" spans="1:2" s="68" customFormat="1" ht="11.25" x14ac:dyDescent="0.2">
      <c r="A111" s="69"/>
      <c r="B111" s="69"/>
    </row>
    <row r="112" spans="1:2" s="68" customFormat="1" ht="11.25" x14ac:dyDescent="0.2">
      <c r="A112" s="69"/>
      <c r="B112" s="69"/>
    </row>
    <row r="113" spans="1:2" s="68" customFormat="1" ht="11.25" x14ac:dyDescent="0.2">
      <c r="A113" s="69"/>
      <c r="B113" s="69"/>
    </row>
    <row r="114" spans="1:2" s="68" customFormat="1" ht="11.25" x14ac:dyDescent="0.2">
      <c r="A114" s="69"/>
      <c r="B114" s="69"/>
    </row>
    <row r="115" spans="1:2" s="68" customFormat="1" ht="11.25" x14ac:dyDescent="0.2">
      <c r="A115" s="69"/>
      <c r="B115" s="69"/>
    </row>
    <row r="116" spans="1:2" s="68" customFormat="1" ht="11.25" x14ac:dyDescent="0.2">
      <c r="A116" s="69"/>
      <c r="B116" s="69"/>
    </row>
    <row r="117" spans="1:2" s="68" customFormat="1" ht="11.25" x14ac:dyDescent="0.2">
      <c r="A117" s="69"/>
      <c r="B117" s="69"/>
    </row>
    <row r="118" spans="1:2" s="68" customFormat="1" ht="11.25" x14ac:dyDescent="0.2">
      <c r="A118" s="69"/>
      <c r="B118" s="69"/>
    </row>
    <row r="119" spans="1:2" s="68" customFormat="1" ht="11.25" x14ac:dyDescent="0.2">
      <c r="A119" s="69"/>
      <c r="B119" s="69"/>
    </row>
    <row r="120" spans="1:2" s="68" customFormat="1" ht="11.25" x14ac:dyDescent="0.2">
      <c r="A120" s="69"/>
      <c r="B120" s="69"/>
    </row>
    <row r="121" spans="1:2" s="68" customFormat="1" ht="11.25" x14ac:dyDescent="0.2">
      <c r="A121" s="69"/>
      <c r="B121" s="69"/>
    </row>
    <row r="122" spans="1:2" s="68" customFormat="1" ht="11.25" x14ac:dyDescent="0.2">
      <c r="A122" s="69"/>
      <c r="B122" s="69"/>
    </row>
    <row r="123" spans="1:2" s="68" customFormat="1" ht="11.25" x14ac:dyDescent="0.2">
      <c r="A123" s="69"/>
      <c r="B123" s="69"/>
    </row>
    <row r="124" spans="1:2" s="68" customFormat="1" ht="11.25" x14ac:dyDescent="0.2">
      <c r="A124" s="69"/>
      <c r="B124" s="69"/>
    </row>
    <row r="125" spans="1:2" s="68" customFormat="1" ht="11.25" x14ac:dyDescent="0.2">
      <c r="A125" s="69"/>
      <c r="B125" s="69"/>
    </row>
    <row r="126" spans="1:2" s="68" customFormat="1" ht="11.25" x14ac:dyDescent="0.2">
      <c r="A126" s="69"/>
      <c r="B126" s="69"/>
    </row>
    <row r="127" spans="1:2" s="68" customFormat="1" ht="11.25" x14ac:dyDescent="0.2">
      <c r="A127" s="69"/>
      <c r="B127" s="69"/>
    </row>
    <row r="128" spans="1:2" s="68" customFormat="1" ht="11.25" x14ac:dyDescent="0.2">
      <c r="A128" s="69"/>
      <c r="B128" s="69"/>
    </row>
    <row r="129" spans="1:2" s="68" customFormat="1" ht="11.25" x14ac:dyDescent="0.2">
      <c r="A129" s="69"/>
      <c r="B129" s="69"/>
    </row>
    <row r="130" spans="1:2" s="68" customFormat="1" ht="11.25" x14ac:dyDescent="0.2">
      <c r="A130" s="69"/>
      <c r="B130" s="69"/>
    </row>
    <row r="131" spans="1:2" s="68" customFormat="1" ht="11.25" x14ac:dyDescent="0.2">
      <c r="A131" s="69"/>
      <c r="B131" s="69"/>
    </row>
    <row r="132" spans="1:2" s="68" customFormat="1" ht="11.25" x14ac:dyDescent="0.2">
      <c r="A132" s="69"/>
      <c r="B132" s="69"/>
    </row>
    <row r="133" spans="1:2" s="68" customFormat="1" ht="11.25" x14ac:dyDescent="0.2">
      <c r="A133" s="69"/>
      <c r="B133" s="69"/>
    </row>
    <row r="134" spans="1:2" s="68" customFormat="1" ht="11.25" x14ac:dyDescent="0.2">
      <c r="A134" s="69"/>
      <c r="B134" s="69"/>
    </row>
    <row r="135" spans="1:2" s="68" customFormat="1" ht="11.25" x14ac:dyDescent="0.2">
      <c r="A135" s="69"/>
      <c r="B135" s="69"/>
    </row>
    <row r="136" spans="1:2" s="68" customFormat="1" ht="11.25" x14ac:dyDescent="0.2">
      <c r="A136" s="69"/>
      <c r="B136" s="69"/>
    </row>
    <row r="137" spans="1:2" s="68" customFormat="1" ht="11.25" x14ac:dyDescent="0.2">
      <c r="A137" s="69"/>
      <c r="B137" s="69"/>
    </row>
    <row r="138" spans="1:2" s="68" customFormat="1" ht="11.25" x14ac:dyDescent="0.2">
      <c r="A138" s="69"/>
      <c r="B138" s="69"/>
    </row>
    <row r="139" spans="1:2" s="68" customFormat="1" ht="11.25" x14ac:dyDescent="0.2">
      <c r="A139" s="69"/>
      <c r="B139" s="69"/>
    </row>
    <row r="140" spans="1:2" s="68" customFormat="1" ht="11.25" x14ac:dyDescent="0.2">
      <c r="A140" s="69"/>
      <c r="B140" s="69"/>
    </row>
    <row r="141" spans="1:2" s="68" customFormat="1" ht="11.25" x14ac:dyDescent="0.2">
      <c r="A141" s="69"/>
      <c r="B141" s="69"/>
    </row>
    <row r="142" spans="1:2" s="68" customFormat="1" ht="11.25" x14ac:dyDescent="0.2">
      <c r="A142" s="69"/>
      <c r="B142" s="69"/>
    </row>
    <row r="143" spans="1:2" s="68" customFormat="1" ht="11.25" x14ac:dyDescent="0.2">
      <c r="A143" s="69"/>
      <c r="B143" s="69"/>
    </row>
    <row r="144" spans="1:2" s="68" customFormat="1" ht="11.25" x14ac:dyDescent="0.2">
      <c r="A144" s="69"/>
      <c r="B144" s="69"/>
    </row>
    <row r="145" spans="1:2" s="68" customFormat="1" ht="11.25" x14ac:dyDescent="0.2">
      <c r="A145" s="69"/>
      <c r="B145" s="69"/>
    </row>
    <row r="146" spans="1:2" s="68" customFormat="1" ht="11.25" x14ac:dyDescent="0.2">
      <c r="A146" s="69"/>
      <c r="B146" s="69"/>
    </row>
    <row r="147" spans="1:2" s="68" customFormat="1" ht="11.25" x14ac:dyDescent="0.2">
      <c r="A147" s="69"/>
      <c r="B147" s="69"/>
    </row>
    <row r="148" spans="1:2" s="68" customFormat="1" ht="11.25" x14ac:dyDescent="0.2">
      <c r="A148" s="69"/>
      <c r="B148" s="69"/>
    </row>
    <row r="149" spans="1:2" s="68" customFormat="1" ht="11.25" x14ac:dyDescent="0.2">
      <c r="A149" s="69"/>
      <c r="B149" s="69"/>
    </row>
    <row r="150" spans="1:2" s="68" customFormat="1" ht="11.25" x14ac:dyDescent="0.2">
      <c r="A150" s="69"/>
      <c r="B150" s="69"/>
    </row>
    <row r="151" spans="1:2" s="68" customFormat="1" ht="11.25" x14ac:dyDescent="0.2">
      <c r="A151" s="69"/>
      <c r="B151" s="69"/>
    </row>
    <row r="152" spans="1:2" s="68" customFormat="1" ht="11.25" x14ac:dyDescent="0.2">
      <c r="A152" s="69"/>
      <c r="B152" s="69"/>
    </row>
    <row r="153" spans="1:2" s="68" customFormat="1" ht="11.25" x14ac:dyDescent="0.2">
      <c r="A153" s="69"/>
      <c r="B153" s="69"/>
    </row>
    <row r="154" spans="1:2" s="68" customFormat="1" ht="11.25" x14ac:dyDescent="0.2">
      <c r="A154" s="69"/>
      <c r="B154" s="69"/>
    </row>
    <row r="155" spans="1:2" s="68" customFormat="1" ht="11.25" x14ac:dyDescent="0.2">
      <c r="A155" s="69"/>
      <c r="B155" s="69"/>
    </row>
    <row r="156" spans="1:2" s="68" customFormat="1" ht="11.25" x14ac:dyDescent="0.2">
      <c r="A156" s="69"/>
      <c r="B156" s="69"/>
    </row>
    <row r="157" spans="1:2" s="68" customFormat="1" ht="11.25" x14ac:dyDescent="0.2">
      <c r="A157" s="69"/>
      <c r="B157" s="69"/>
    </row>
    <row r="158" spans="1:2" s="68" customFormat="1" ht="11.25" x14ac:dyDescent="0.2">
      <c r="A158" s="69"/>
      <c r="B158" s="69"/>
    </row>
    <row r="159" spans="1:2" s="68" customFormat="1" ht="11.25" x14ac:dyDescent="0.2">
      <c r="A159" s="69"/>
      <c r="B159" s="69"/>
    </row>
    <row r="160" spans="1:2" s="68" customFormat="1" ht="11.25" x14ac:dyDescent="0.2">
      <c r="A160" s="69"/>
      <c r="B160" s="69"/>
    </row>
    <row r="161" spans="1:2" s="68" customFormat="1" ht="11.25" x14ac:dyDescent="0.2">
      <c r="A161" s="69"/>
      <c r="B161" s="69"/>
    </row>
    <row r="162" spans="1:2" s="68" customFormat="1" ht="11.25" x14ac:dyDescent="0.2">
      <c r="A162" s="69"/>
      <c r="B162" s="69"/>
    </row>
    <row r="163" spans="1:2" s="68" customFormat="1" ht="11.25" x14ac:dyDescent="0.2">
      <c r="A163" s="69"/>
      <c r="B163" s="69"/>
    </row>
    <row r="164" spans="1:2" s="68" customFormat="1" ht="11.25" x14ac:dyDescent="0.2">
      <c r="A164" s="69"/>
      <c r="B164" s="69"/>
    </row>
    <row r="165" spans="1:2" s="68" customFormat="1" ht="11.25" x14ac:dyDescent="0.2">
      <c r="A165" s="69"/>
      <c r="B165" s="69"/>
    </row>
    <row r="166" spans="1:2" s="68" customFormat="1" ht="11.25" x14ac:dyDescent="0.2">
      <c r="A166" s="69"/>
      <c r="B166" s="69"/>
    </row>
    <row r="167" spans="1:2" s="68" customFormat="1" ht="11.25" x14ac:dyDescent="0.2">
      <c r="A167" s="69"/>
      <c r="B167" s="69"/>
    </row>
    <row r="168" spans="1:2" s="68" customFormat="1" ht="11.25" x14ac:dyDescent="0.2">
      <c r="A168" s="69"/>
      <c r="B168" s="69"/>
    </row>
    <row r="169" spans="1:2" s="68" customFormat="1" ht="11.25" x14ac:dyDescent="0.2">
      <c r="A169" s="69"/>
      <c r="B169" s="69"/>
    </row>
    <row r="170" spans="1:2" s="68" customFormat="1" ht="11.25" x14ac:dyDescent="0.2">
      <c r="A170" s="69"/>
      <c r="B170" s="69"/>
    </row>
    <row r="171" spans="1:2" s="68" customFormat="1" ht="11.25" x14ac:dyDescent="0.2">
      <c r="A171" s="69"/>
      <c r="B171" s="69"/>
    </row>
    <row r="172" spans="1:2" s="68" customFormat="1" ht="11.25" x14ac:dyDescent="0.2">
      <c r="A172" s="69"/>
      <c r="B172" s="69"/>
    </row>
    <row r="173" spans="1:2" s="68" customFormat="1" ht="11.25" x14ac:dyDescent="0.2">
      <c r="A173" s="69"/>
      <c r="B173" s="69"/>
    </row>
    <row r="174" spans="1:2" s="68" customFormat="1" ht="11.25" x14ac:dyDescent="0.2">
      <c r="A174" s="69"/>
      <c r="B174" s="69"/>
    </row>
    <row r="175" spans="1:2" s="68" customFormat="1" ht="11.25" x14ac:dyDescent="0.2">
      <c r="A175" s="69"/>
      <c r="B175" s="69"/>
    </row>
    <row r="176" spans="1:2" s="68" customFormat="1" ht="11.25" x14ac:dyDescent="0.2">
      <c r="A176" s="69"/>
      <c r="B176" s="69"/>
    </row>
    <row r="177" spans="1:2" s="68" customFormat="1" ht="11.25" x14ac:dyDescent="0.2">
      <c r="A177" s="69"/>
      <c r="B177" s="69"/>
    </row>
    <row r="178" spans="1:2" s="68" customFormat="1" ht="11.25" x14ac:dyDescent="0.2">
      <c r="A178" s="69"/>
      <c r="B178" s="69"/>
    </row>
    <row r="179" spans="1:2" s="68" customFormat="1" ht="11.25" x14ac:dyDescent="0.2">
      <c r="A179" s="69"/>
      <c r="B179" s="69"/>
    </row>
    <row r="180" spans="1:2" s="68" customFormat="1" ht="11.25" x14ac:dyDescent="0.2">
      <c r="A180" s="69"/>
      <c r="B180" s="69"/>
    </row>
    <row r="181" spans="1:2" s="68" customFormat="1" ht="11.25" x14ac:dyDescent="0.2">
      <c r="A181" s="69"/>
      <c r="B181" s="69"/>
    </row>
    <row r="182" spans="1:2" s="68" customFormat="1" ht="11.25" x14ac:dyDescent="0.2">
      <c r="A182" s="69"/>
      <c r="B182" s="69"/>
    </row>
    <row r="183" spans="1:2" s="68" customFormat="1" ht="11.25" x14ac:dyDescent="0.2">
      <c r="A183" s="69"/>
      <c r="B183" s="69"/>
    </row>
    <row r="184" spans="1:2" s="68" customFormat="1" ht="11.25" x14ac:dyDescent="0.2">
      <c r="A184" s="69"/>
      <c r="B184" s="69"/>
    </row>
    <row r="185" spans="1:2" s="68" customFormat="1" ht="11.25" x14ac:dyDescent="0.2">
      <c r="A185" s="69"/>
      <c r="B185" s="69"/>
    </row>
    <row r="186" spans="1:2" s="68" customFormat="1" ht="11.25" x14ac:dyDescent="0.2">
      <c r="A186" s="69"/>
      <c r="B186" s="69"/>
    </row>
    <row r="187" spans="1:2" s="68" customFormat="1" ht="11.25" x14ac:dyDescent="0.2">
      <c r="A187" s="69"/>
      <c r="B187" s="69"/>
    </row>
    <row r="188" spans="1:2" s="68" customFormat="1" ht="11.25" x14ac:dyDescent="0.2">
      <c r="A188" s="69"/>
      <c r="B188" s="69"/>
    </row>
    <row r="189" spans="1:2" s="68" customFormat="1" ht="11.25" x14ac:dyDescent="0.2">
      <c r="A189" s="69"/>
      <c r="B189" s="69"/>
    </row>
    <row r="190" spans="1:2" s="68" customFormat="1" ht="11.25" x14ac:dyDescent="0.2">
      <c r="A190" s="69"/>
      <c r="B190" s="69"/>
    </row>
    <row r="191" spans="1:2" s="68" customFormat="1" ht="11.25" x14ac:dyDescent="0.2">
      <c r="A191" s="69"/>
      <c r="B191" s="69"/>
    </row>
    <row r="192" spans="1:2" s="68" customFormat="1" ht="11.25" x14ac:dyDescent="0.2">
      <c r="A192" s="69"/>
      <c r="B192" s="69"/>
    </row>
    <row r="193" spans="1:2" s="68" customFormat="1" ht="11.25" x14ac:dyDescent="0.2">
      <c r="A193" s="69"/>
      <c r="B193" s="69"/>
    </row>
  </sheetData>
  <sheetProtection selectLockedCells="1"/>
  <mergeCells count="5">
    <mergeCell ref="A4:D4"/>
    <mergeCell ref="A6:D6"/>
    <mergeCell ref="A9:A10"/>
    <mergeCell ref="B9:B10"/>
    <mergeCell ref="A47:D52"/>
  </mergeCells>
  <printOptions horizontalCentered="1" verticalCentered="1"/>
  <pageMargins left="0.23622047244094491" right="0.23622047244094491" top="0.19685039370078741" bottom="0.19685039370078741" header="0.31496062992125984" footer="0.31496062992125984"/>
  <pageSetup scale="9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4"/>
  <sheetViews>
    <sheetView showWhiteSpace="0" zoomScaleNormal="100" zoomScaleSheetLayoutView="100" workbookViewId="0">
      <selection activeCell="L7" sqref="L7"/>
    </sheetView>
  </sheetViews>
  <sheetFormatPr baseColWidth="10" defaultRowHeight="15" x14ac:dyDescent="0.25"/>
  <cols>
    <col min="1" max="1" width="20.7109375" customWidth="1"/>
    <col min="2" max="7" width="9.7109375" customWidth="1"/>
    <col min="8" max="8" width="12.7109375" customWidth="1"/>
    <col min="246" max="246" width="9.140625" customWidth="1"/>
    <col min="247" max="247" width="12.42578125" customWidth="1"/>
    <col min="248" max="253" width="8.42578125" customWidth="1"/>
    <col min="254" max="254" width="8.7109375" customWidth="1"/>
    <col min="502" max="502" width="9.140625" customWidth="1"/>
    <col min="503" max="503" width="12.42578125" customWidth="1"/>
    <col min="504" max="509" width="8.42578125" customWidth="1"/>
    <col min="510" max="510" width="8.7109375" customWidth="1"/>
    <col min="758" max="758" width="9.140625" customWidth="1"/>
    <col min="759" max="759" width="12.42578125" customWidth="1"/>
    <col min="760" max="765" width="8.42578125" customWidth="1"/>
    <col min="766" max="766" width="8.7109375" customWidth="1"/>
    <col min="1014" max="1014" width="9.140625" customWidth="1"/>
    <col min="1015" max="1015" width="12.42578125" customWidth="1"/>
    <col min="1016" max="1021" width="8.42578125" customWidth="1"/>
    <col min="1022" max="1022" width="8.7109375" customWidth="1"/>
    <col min="1270" max="1270" width="9.140625" customWidth="1"/>
    <col min="1271" max="1271" width="12.42578125" customWidth="1"/>
    <col min="1272" max="1277" width="8.42578125" customWidth="1"/>
    <col min="1278" max="1278" width="8.7109375" customWidth="1"/>
    <col min="1526" max="1526" width="9.140625" customWidth="1"/>
    <col min="1527" max="1527" width="12.42578125" customWidth="1"/>
    <col min="1528" max="1533" width="8.42578125" customWidth="1"/>
    <col min="1534" max="1534" width="8.7109375" customWidth="1"/>
    <col min="1782" max="1782" width="9.140625" customWidth="1"/>
    <col min="1783" max="1783" width="12.42578125" customWidth="1"/>
    <col min="1784" max="1789" width="8.42578125" customWidth="1"/>
    <col min="1790" max="1790" width="8.7109375" customWidth="1"/>
    <col min="2038" max="2038" width="9.140625" customWidth="1"/>
    <col min="2039" max="2039" width="12.42578125" customWidth="1"/>
    <col min="2040" max="2045" width="8.42578125" customWidth="1"/>
    <col min="2046" max="2046" width="8.7109375" customWidth="1"/>
    <col min="2294" max="2294" width="9.140625" customWidth="1"/>
    <col min="2295" max="2295" width="12.42578125" customWidth="1"/>
    <col min="2296" max="2301" width="8.42578125" customWidth="1"/>
    <col min="2302" max="2302" width="8.7109375" customWidth="1"/>
    <col min="2550" max="2550" width="9.140625" customWidth="1"/>
    <col min="2551" max="2551" width="12.42578125" customWidth="1"/>
    <col min="2552" max="2557" width="8.42578125" customWidth="1"/>
    <col min="2558" max="2558" width="8.7109375" customWidth="1"/>
    <col min="2806" max="2806" width="9.140625" customWidth="1"/>
    <col min="2807" max="2807" width="12.42578125" customWidth="1"/>
    <col min="2808" max="2813" width="8.42578125" customWidth="1"/>
    <col min="2814" max="2814" width="8.7109375" customWidth="1"/>
    <col min="3062" max="3062" width="9.140625" customWidth="1"/>
    <col min="3063" max="3063" width="12.42578125" customWidth="1"/>
    <col min="3064" max="3069" width="8.42578125" customWidth="1"/>
    <col min="3070" max="3070" width="8.7109375" customWidth="1"/>
    <col min="3318" max="3318" width="9.140625" customWidth="1"/>
    <col min="3319" max="3319" width="12.42578125" customWidth="1"/>
    <col min="3320" max="3325" width="8.42578125" customWidth="1"/>
    <col min="3326" max="3326" width="8.7109375" customWidth="1"/>
    <col min="3574" max="3574" width="9.140625" customWidth="1"/>
    <col min="3575" max="3575" width="12.42578125" customWidth="1"/>
    <col min="3576" max="3581" width="8.42578125" customWidth="1"/>
    <col min="3582" max="3582" width="8.7109375" customWidth="1"/>
    <col min="3830" max="3830" width="9.140625" customWidth="1"/>
    <col min="3831" max="3831" width="12.42578125" customWidth="1"/>
    <col min="3832" max="3837" width="8.42578125" customWidth="1"/>
    <col min="3838" max="3838" width="8.7109375" customWidth="1"/>
    <col min="4086" max="4086" width="9.140625" customWidth="1"/>
    <col min="4087" max="4087" width="12.42578125" customWidth="1"/>
    <col min="4088" max="4093" width="8.42578125" customWidth="1"/>
    <col min="4094" max="4094" width="8.7109375" customWidth="1"/>
    <col min="4342" max="4342" width="9.140625" customWidth="1"/>
    <col min="4343" max="4343" width="12.42578125" customWidth="1"/>
    <col min="4344" max="4349" width="8.42578125" customWidth="1"/>
    <col min="4350" max="4350" width="8.7109375" customWidth="1"/>
    <col min="4598" max="4598" width="9.140625" customWidth="1"/>
    <col min="4599" max="4599" width="12.42578125" customWidth="1"/>
    <col min="4600" max="4605" width="8.42578125" customWidth="1"/>
    <col min="4606" max="4606" width="8.7109375" customWidth="1"/>
    <col min="4854" max="4854" width="9.140625" customWidth="1"/>
    <col min="4855" max="4855" width="12.42578125" customWidth="1"/>
    <col min="4856" max="4861" width="8.42578125" customWidth="1"/>
    <col min="4862" max="4862" width="8.7109375" customWidth="1"/>
    <col min="5110" max="5110" width="9.140625" customWidth="1"/>
    <col min="5111" max="5111" width="12.42578125" customWidth="1"/>
    <col min="5112" max="5117" width="8.42578125" customWidth="1"/>
    <col min="5118" max="5118" width="8.7109375" customWidth="1"/>
    <col min="5366" max="5366" width="9.140625" customWidth="1"/>
    <col min="5367" max="5367" width="12.42578125" customWidth="1"/>
    <col min="5368" max="5373" width="8.42578125" customWidth="1"/>
    <col min="5374" max="5374" width="8.7109375" customWidth="1"/>
    <col min="5622" max="5622" width="9.140625" customWidth="1"/>
    <col min="5623" max="5623" width="12.42578125" customWidth="1"/>
    <col min="5624" max="5629" width="8.42578125" customWidth="1"/>
    <col min="5630" max="5630" width="8.7109375" customWidth="1"/>
    <col min="5878" max="5878" width="9.140625" customWidth="1"/>
    <col min="5879" max="5879" width="12.42578125" customWidth="1"/>
    <col min="5880" max="5885" width="8.42578125" customWidth="1"/>
    <col min="5886" max="5886" width="8.7109375" customWidth="1"/>
    <col min="6134" max="6134" width="9.140625" customWidth="1"/>
    <col min="6135" max="6135" width="12.42578125" customWidth="1"/>
    <col min="6136" max="6141" width="8.42578125" customWidth="1"/>
    <col min="6142" max="6142" width="8.7109375" customWidth="1"/>
    <col min="6390" max="6390" width="9.140625" customWidth="1"/>
    <col min="6391" max="6391" width="12.42578125" customWidth="1"/>
    <col min="6392" max="6397" width="8.42578125" customWidth="1"/>
    <col min="6398" max="6398" width="8.7109375" customWidth="1"/>
    <col min="6646" max="6646" width="9.140625" customWidth="1"/>
    <col min="6647" max="6647" width="12.42578125" customWidth="1"/>
    <col min="6648" max="6653" width="8.42578125" customWidth="1"/>
    <col min="6654" max="6654" width="8.7109375" customWidth="1"/>
    <col min="6902" max="6902" width="9.140625" customWidth="1"/>
    <col min="6903" max="6903" width="12.42578125" customWidth="1"/>
    <col min="6904" max="6909" width="8.42578125" customWidth="1"/>
    <col min="6910" max="6910" width="8.7109375" customWidth="1"/>
    <col min="7158" max="7158" width="9.140625" customWidth="1"/>
    <col min="7159" max="7159" width="12.42578125" customWidth="1"/>
    <col min="7160" max="7165" width="8.42578125" customWidth="1"/>
    <col min="7166" max="7166" width="8.7109375" customWidth="1"/>
    <col min="7414" max="7414" width="9.140625" customWidth="1"/>
    <col min="7415" max="7415" width="12.42578125" customWidth="1"/>
    <col min="7416" max="7421" width="8.42578125" customWidth="1"/>
    <col min="7422" max="7422" width="8.7109375" customWidth="1"/>
    <col min="7670" max="7670" width="9.140625" customWidth="1"/>
    <col min="7671" max="7671" width="12.42578125" customWidth="1"/>
    <col min="7672" max="7677" width="8.42578125" customWidth="1"/>
    <col min="7678" max="7678" width="8.7109375" customWidth="1"/>
    <col min="7926" max="7926" width="9.140625" customWidth="1"/>
    <col min="7927" max="7927" width="12.42578125" customWidth="1"/>
    <col min="7928" max="7933" width="8.42578125" customWidth="1"/>
    <col min="7934" max="7934" width="8.7109375" customWidth="1"/>
    <col min="8182" max="8182" width="9.140625" customWidth="1"/>
    <col min="8183" max="8183" width="12.42578125" customWidth="1"/>
    <col min="8184" max="8189" width="8.42578125" customWidth="1"/>
    <col min="8190" max="8190" width="8.7109375" customWidth="1"/>
    <col min="8438" max="8438" width="9.140625" customWidth="1"/>
    <col min="8439" max="8439" width="12.42578125" customWidth="1"/>
    <col min="8440" max="8445" width="8.42578125" customWidth="1"/>
    <col min="8446" max="8446" width="8.7109375" customWidth="1"/>
    <col min="8694" max="8694" width="9.140625" customWidth="1"/>
    <col min="8695" max="8695" width="12.42578125" customWidth="1"/>
    <col min="8696" max="8701" width="8.42578125" customWidth="1"/>
    <col min="8702" max="8702" width="8.7109375" customWidth="1"/>
    <col min="8950" max="8950" width="9.140625" customWidth="1"/>
    <col min="8951" max="8951" width="12.42578125" customWidth="1"/>
    <col min="8952" max="8957" width="8.42578125" customWidth="1"/>
    <col min="8958" max="8958" width="8.7109375" customWidth="1"/>
    <col min="9206" max="9206" width="9.140625" customWidth="1"/>
    <col min="9207" max="9207" width="12.42578125" customWidth="1"/>
    <col min="9208" max="9213" width="8.42578125" customWidth="1"/>
    <col min="9214" max="9214" width="8.7109375" customWidth="1"/>
    <col min="9462" max="9462" width="9.140625" customWidth="1"/>
    <col min="9463" max="9463" width="12.42578125" customWidth="1"/>
    <col min="9464" max="9469" width="8.42578125" customWidth="1"/>
    <col min="9470" max="9470" width="8.7109375" customWidth="1"/>
    <col min="9718" max="9718" width="9.140625" customWidth="1"/>
    <col min="9719" max="9719" width="12.42578125" customWidth="1"/>
    <col min="9720" max="9725" width="8.42578125" customWidth="1"/>
    <col min="9726" max="9726" width="8.7109375" customWidth="1"/>
    <col min="9974" max="9974" width="9.140625" customWidth="1"/>
    <col min="9975" max="9975" width="12.42578125" customWidth="1"/>
    <col min="9976" max="9981" width="8.42578125" customWidth="1"/>
    <col min="9982" max="9982" width="8.7109375" customWidth="1"/>
    <col min="10230" max="10230" width="9.140625" customWidth="1"/>
    <col min="10231" max="10231" width="12.42578125" customWidth="1"/>
    <col min="10232" max="10237" width="8.42578125" customWidth="1"/>
    <col min="10238" max="10238" width="8.7109375" customWidth="1"/>
    <col min="10486" max="10486" width="9.140625" customWidth="1"/>
    <col min="10487" max="10487" width="12.42578125" customWidth="1"/>
    <col min="10488" max="10493" width="8.42578125" customWidth="1"/>
    <col min="10494" max="10494" width="8.7109375" customWidth="1"/>
    <col min="10742" max="10742" width="9.140625" customWidth="1"/>
    <col min="10743" max="10743" width="12.42578125" customWidth="1"/>
    <col min="10744" max="10749" width="8.42578125" customWidth="1"/>
    <col min="10750" max="10750" width="8.7109375" customWidth="1"/>
    <col min="10998" max="10998" width="9.140625" customWidth="1"/>
    <col min="10999" max="10999" width="12.42578125" customWidth="1"/>
    <col min="11000" max="11005" width="8.42578125" customWidth="1"/>
    <col min="11006" max="11006" width="8.7109375" customWidth="1"/>
    <col min="11254" max="11254" width="9.140625" customWidth="1"/>
    <col min="11255" max="11255" width="12.42578125" customWidth="1"/>
    <col min="11256" max="11261" width="8.42578125" customWidth="1"/>
    <col min="11262" max="11262" width="8.7109375" customWidth="1"/>
    <col min="11510" max="11510" width="9.140625" customWidth="1"/>
    <col min="11511" max="11511" width="12.42578125" customWidth="1"/>
    <col min="11512" max="11517" width="8.42578125" customWidth="1"/>
    <col min="11518" max="11518" width="8.7109375" customWidth="1"/>
    <col min="11766" max="11766" width="9.140625" customWidth="1"/>
    <col min="11767" max="11767" width="12.42578125" customWidth="1"/>
    <col min="11768" max="11773" width="8.42578125" customWidth="1"/>
    <col min="11774" max="11774" width="8.7109375" customWidth="1"/>
    <col min="12022" max="12022" width="9.140625" customWidth="1"/>
    <col min="12023" max="12023" width="12.42578125" customWidth="1"/>
    <col min="12024" max="12029" width="8.42578125" customWidth="1"/>
    <col min="12030" max="12030" width="8.7109375" customWidth="1"/>
    <col min="12278" max="12278" width="9.140625" customWidth="1"/>
    <col min="12279" max="12279" width="12.42578125" customWidth="1"/>
    <col min="12280" max="12285" width="8.42578125" customWidth="1"/>
    <col min="12286" max="12286" width="8.7109375" customWidth="1"/>
    <col min="12534" max="12534" width="9.140625" customWidth="1"/>
    <col min="12535" max="12535" width="12.42578125" customWidth="1"/>
    <col min="12536" max="12541" width="8.42578125" customWidth="1"/>
    <col min="12542" max="12542" width="8.7109375" customWidth="1"/>
    <col min="12790" max="12790" width="9.140625" customWidth="1"/>
    <col min="12791" max="12791" width="12.42578125" customWidth="1"/>
    <col min="12792" max="12797" width="8.42578125" customWidth="1"/>
    <col min="12798" max="12798" width="8.7109375" customWidth="1"/>
    <col min="13046" max="13046" width="9.140625" customWidth="1"/>
    <col min="13047" max="13047" width="12.42578125" customWidth="1"/>
    <col min="13048" max="13053" width="8.42578125" customWidth="1"/>
    <col min="13054" max="13054" width="8.7109375" customWidth="1"/>
    <col min="13302" max="13302" width="9.140625" customWidth="1"/>
    <col min="13303" max="13303" width="12.42578125" customWidth="1"/>
    <col min="13304" max="13309" width="8.42578125" customWidth="1"/>
    <col min="13310" max="13310" width="8.7109375" customWidth="1"/>
    <col min="13558" max="13558" width="9.140625" customWidth="1"/>
    <col min="13559" max="13559" width="12.42578125" customWidth="1"/>
    <col min="13560" max="13565" width="8.42578125" customWidth="1"/>
    <col min="13566" max="13566" width="8.7109375" customWidth="1"/>
    <col min="13814" max="13814" width="9.140625" customWidth="1"/>
    <col min="13815" max="13815" width="12.42578125" customWidth="1"/>
    <col min="13816" max="13821" width="8.42578125" customWidth="1"/>
    <col min="13822" max="13822" width="8.7109375" customWidth="1"/>
    <col min="14070" max="14070" width="9.140625" customWidth="1"/>
    <col min="14071" max="14071" width="12.42578125" customWidth="1"/>
    <col min="14072" max="14077" width="8.42578125" customWidth="1"/>
    <col min="14078" max="14078" width="8.7109375" customWidth="1"/>
    <col min="14326" max="14326" width="9.140625" customWidth="1"/>
    <col min="14327" max="14327" width="12.42578125" customWidth="1"/>
    <col min="14328" max="14333" width="8.42578125" customWidth="1"/>
    <col min="14334" max="14334" width="8.7109375" customWidth="1"/>
    <col min="14582" max="14582" width="9.140625" customWidth="1"/>
    <col min="14583" max="14583" width="12.42578125" customWidth="1"/>
    <col min="14584" max="14589" width="8.42578125" customWidth="1"/>
    <col min="14590" max="14590" width="8.7109375" customWidth="1"/>
    <col min="14838" max="14838" width="9.140625" customWidth="1"/>
    <col min="14839" max="14839" width="12.42578125" customWidth="1"/>
    <col min="14840" max="14845" width="8.42578125" customWidth="1"/>
    <col min="14846" max="14846" width="8.7109375" customWidth="1"/>
    <col min="15094" max="15094" width="9.140625" customWidth="1"/>
    <col min="15095" max="15095" width="12.42578125" customWidth="1"/>
    <col min="15096" max="15101" width="8.42578125" customWidth="1"/>
    <col min="15102" max="15102" width="8.7109375" customWidth="1"/>
    <col min="15350" max="15350" width="9.140625" customWidth="1"/>
    <col min="15351" max="15351" width="12.42578125" customWidth="1"/>
    <col min="15352" max="15357" width="8.42578125" customWidth="1"/>
    <col min="15358" max="15358" width="8.7109375" customWidth="1"/>
    <col min="15606" max="15606" width="9.140625" customWidth="1"/>
    <col min="15607" max="15607" width="12.42578125" customWidth="1"/>
    <col min="15608" max="15613" width="8.42578125" customWidth="1"/>
    <col min="15614" max="15614" width="8.7109375" customWidth="1"/>
    <col min="15862" max="15862" width="9.140625" customWidth="1"/>
    <col min="15863" max="15863" width="12.42578125" customWidth="1"/>
    <col min="15864" max="15869" width="8.42578125" customWidth="1"/>
    <col min="15870" max="15870" width="8.7109375" customWidth="1"/>
    <col min="16118" max="16118" width="9.140625" customWidth="1"/>
    <col min="16119" max="16119" width="12.42578125" customWidth="1"/>
    <col min="16120" max="16125" width="8.42578125" customWidth="1"/>
    <col min="16126" max="16126" width="8.7109375" customWidth="1"/>
  </cols>
  <sheetData>
    <row r="1" spans="1:9" ht="15" customHeight="1" x14ac:dyDescent="0.25"/>
    <row r="2" spans="1:9" ht="15" customHeight="1" x14ac:dyDescent="0.25"/>
    <row r="3" spans="1:9" ht="15" customHeight="1" x14ac:dyDescent="0.25"/>
    <row r="4" spans="1:9" ht="15" customHeight="1" x14ac:dyDescent="0.25"/>
    <row r="5" spans="1:9" s="5" customFormat="1" ht="14.25" customHeight="1" x14ac:dyDescent="0.25">
      <c r="A5" s="2"/>
      <c r="B5" s="3"/>
      <c r="C5" s="3"/>
      <c r="D5" s="3"/>
      <c r="E5" s="3"/>
      <c r="F5" s="3"/>
      <c r="G5" s="3"/>
      <c r="H5" s="3"/>
    </row>
    <row r="6" spans="1:9" s="5" customFormat="1" ht="14.25" customHeight="1" x14ac:dyDescent="0.25">
      <c r="A6" s="6"/>
      <c r="B6" s="3"/>
      <c r="C6" s="3"/>
      <c r="D6" s="3"/>
      <c r="E6" s="3"/>
      <c r="F6" s="3"/>
      <c r="G6" s="3"/>
      <c r="H6" s="3"/>
    </row>
    <row r="7" spans="1:9" ht="21.95" customHeight="1" x14ac:dyDescent="0.25">
      <c r="A7" s="511" t="s">
        <v>183</v>
      </c>
      <c r="B7" s="511"/>
      <c r="C7" s="511"/>
      <c r="D7" s="511"/>
      <c r="E7" s="511"/>
      <c r="F7" s="511"/>
      <c r="G7" s="511"/>
      <c r="H7" s="511"/>
    </row>
    <row r="8" spans="1:9" ht="6.75" customHeight="1" x14ac:dyDescent="0.25">
      <c r="A8" s="48"/>
      <c r="B8" s="48"/>
      <c r="C8" s="48"/>
      <c r="D8" s="48"/>
      <c r="E8" s="48"/>
      <c r="F8" s="48"/>
      <c r="G8" s="48"/>
      <c r="H8" s="48"/>
      <c r="I8" s="142"/>
    </row>
    <row r="9" spans="1:9" ht="21.95" customHeight="1" x14ac:dyDescent="0.25">
      <c r="A9" s="130" t="s">
        <v>1</v>
      </c>
      <c r="B9" s="130" t="s">
        <v>2</v>
      </c>
      <c r="C9" s="48"/>
      <c r="D9" s="48"/>
      <c r="E9" s="48"/>
      <c r="F9" s="48"/>
      <c r="G9" s="48"/>
      <c r="H9" s="48"/>
    </row>
    <row r="10" spans="1:9" ht="15.95" customHeight="1" x14ac:dyDescent="0.25">
      <c r="A10" s="132">
        <v>2011</v>
      </c>
      <c r="B10" s="273">
        <v>12282.596810338238</v>
      </c>
      <c r="C10" s="48"/>
      <c r="D10" s="48"/>
      <c r="E10" s="48"/>
      <c r="F10" s="48"/>
      <c r="G10" s="48"/>
      <c r="H10" s="48"/>
    </row>
    <row r="11" spans="1:9" ht="15.95" customHeight="1" x14ac:dyDescent="0.25">
      <c r="A11" s="132">
        <v>2012</v>
      </c>
      <c r="B11" s="273">
        <v>13384.8</v>
      </c>
      <c r="C11" s="82"/>
      <c r="D11" s="48"/>
      <c r="E11" s="48"/>
      <c r="F11" s="48"/>
      <c r="G11" s="48"/>
      <c r="H11" s="48"/>
    </row>
    <row r="12" spans="1:9" ht="15.95" customHeight="1" x14ac:dyDescent="0.25">
      <c r="A12" s="132">
        <v>2013</v>
      </c>
      <c r="B12" s="273">
        <v>14177.484265094292</v>
      </c>
      <c r="C12" s="48"/>
      <c r="D12" s="48"/>
      <c r="E12" s="48"/>
      <c r="F12" s="48"/>
      <c r="G12" s="48"/>
      <c r="H12" s="48"/>
    </row>
    <row r="13" spans="1:9" ht="15.95" customHeight="1" x14ac:dyDescent="0.25">
      <c r="A13" s="132">
        <v>2014</v>
      </c>
      <c r="B13" s="273">
        <v>14606</v>
      </c>
      <c r="C13" s="48"/>
      <c r="D13" s="48"/>
      <c r="E13" s="48"/>
      <c r="F13" s="48"/>
      <c r="G13" s="48"/>
      <c r="H13" s="48"/>
    </row>
    <row r="14" spans="1:9" ht="15.95" customHeight="1" x14ac:dyDescent="0.25">
      <c r="A14" s="132">
        <v>2015</v>
      </c>
      <c r="B14" s="273">
        <v>14927.329292023918</v>
      </c>
      <c r="C14" s="48"/>
      <c r="D14" s="48"/>
      <c r="E14" s="48"/>
      <c r="F14" s="48"/>
      <c r="G14" s="48"/>
      <c r="H14" s="48"/>
    </row>
    <row r="15" spans="1:9" ht="15.95" customHeight="1" x14ac:dyDescent="0.25">
      <c r="A15" s="274">
        <v>2016</v>
      </c>
      <c r="B15" s="275">
        <v>16111</v>
      </c>
      <c r="C15" s="92"/>
      <c r="D15" s="48"/>
      <c r="E15" s="48"/>
      <c r="F15" s="48"/>
      <c r="G15" s="48"/>
      <c r="H15" s="48"/>
    </row>
    <row r="16" spans="1:9" ht="17.25" customHeight="1" x14ac:dyDescent="0.25">
      <c r="A16" s="276" t="s">
        <v>3</v>
      </c>
      <c r="B16" s="277">
        <f>B15/B14-1</f>
        <v>7.9295544756860847E-2</v>
      </c>
      <c r="C16" s="278"/>
      <c r="D16" s="48"/>
      <c r="E16" s="48"/>
      <c r="F16" s="48"/>
      <c r="G16" s="48"/>
      <c r="H16" s="48"/>
    </row>
    <row r="17" spans="1:8" ht="8.25" customHeight="1" x14ac:dyDescent="0.25">
      <c r="A17" s="48"/>
      <c r="B17" s="48"/>
      <c r="C17" s="278"/>
      <c r="D17" s="48"/>
      <c r="E17" s="48"/>
      <c r="F17" s="48"/>
      <c r="G17" s="48"/>
      <c r="H17" s="48"/>
    </row>
    <row r="18" spans="1:8" ht="42" customHeight="1" x14ac:dyDescent="0.25">
      <c r="A18" s="130" t="s">
        <v>75</v>
      </c>
      <c r="B18" s="130" t="s">
        <v>7</v>
      </c>
      <c r="C18" s="130" t="s">
        <v>8</v>
      </c>
      <c r="D18" s="130" t="s">
        <v>9</v>
      </c>
      <c r="E18" s="130" t="s">
        <v>10</v>
      </c>
      <c r="F18" s="130" t="s">
        <v>11</v>
      </c>
      <c r="G18" s="130" t="s">
        <v>12</v>
      </c>
      <c r="H18" s="130" t="s">
        <v>184</v>
      </c>
    </row>
    <row r="19" spans="1:8" ht="14.1" customHeight="1" x14ac:dyDescent="0.25">
      <c r="A19" s="146" t="s">
        <v>18</v>
      </c>
      <c r="B19" s="165">
        <v>9419.2159324522763</v>
      </c>
      <c r="C19" s="165">
        <v>10039.731132075472</v>
      </c>
      <c r="D19" s="165">
        <v>11232.882726502963</v>
      </c>
      <c r="E19" s="165">
        <v>11552.262441514249</v>
      </c>
      <c r="F19" s="165">
        <v>12006.169168096056</v>
      </c>
      <c r="G19" s="165">
        <v>13231.078359982714</v>
      </c>
      <c r="H19" s="144">
        <f t="shared" ref="H19:H48" si="0">(G19/F19-1)*100</f>
        <v>10.202331607500614</v>
      </c>
    </row>
    <row r="20" spans="1:8" ht="14.1" customHeight="1" x14ac:dyDescent="0.25">
      <c r="A20" s="146" t="s">
        <v>21</v>
      </c>
      <c r="B20" s="165">
        <v>12074.761076426264</v>
      </c>
      <c r="C20" s="165">
        <v>12837.958771510515</v>
      </c>
      <c r="D20" s="165">
        <v>14358.399848542218</v>
      </c>
      <c r="E20" s="165">
        <v>14444.308283730159</v>
      </c>
      <c r="F20" s="165">
        <v>14527.286458333334</v>
      </c>
      <c r="G20" s="165">
        <v>16175.008957972806</v>
      </c>
      <c r="H20" s="144">
        <f t="shared" si="0"/>
        <v>11.342259301937862</v>
      </c>
    </row>
    <row r="21" spans="1:8" ht="14.1" customHeight="1" x14ac:dyDescent="0.25">
      <c r="A21" s="146" t="s">
        <v>22</v>
      </c>
      <c r="B21" s="165">
        <v>15289.147971614429</v>
      </c>
      <c r="C21" s="165">
        <v>14129.157202944269</v>
      </c>
      <c r="D21" s="165">
        <v>13840.304664723031</v>
      </c>
      <c r="E21" s="165">
        <v>14869.799694189602</v>
      </c>
      <c r="F21" s="165">
        <v>16027.258666666667</v>
      </c>
      <c r="G21" s="165">
        <v>17489.732220447284</v>
      </c>
      <c r="H21" s="144">
        <f t="shared" si="0"/>
        <v>9.1249138994821131</v>
      </c>
    </row>
    <row r="22" spans="1:8" ht="14.1" customHeight="1" x14ac:dyDescent="0.25">
      <c r="A22" s="146" t="s">
        <v>23</v>
      </c>
      <c r="B22" s="165">
        <v>20936.472278623802</v>
      </c>
      <c r="C22" s="165">
        <v>17547.081008583689</v>
      </c>
      <c r="D22" s="165">
        <v>17670.021243523315</v>
      </c>
      <c r="E22" s="165">
        <v>18210.605318039623</v>
      </c>
      <c r="F22" s="165">
        <v>19025.6164021164</v>
      </c>
      <c r="G22" s="165">
        <v>21400.634103542234</v>
      </c>
      <c r="H22" s="144">
        <f t="shared" si="0"/>
        <v>12.483262834846375</v>
      </c>
    </row>
    <row r="23" spans="1:8" ht="14.1" customHeight="1" x14ac:dyDescent="0.25">
      <c r="A23" s="146" t="s">
        <v>24</v>
      </c>
      <c r="B23" s="165">
        <v>14758.05467103467</v>
      </c>
      <c r="C23" s="165">
        <v>15837.161966364813</v>
      </c>
      <c r="D23" s="165">
        <v>16707.21020717534</v>
      </c>
      <c r="E23" s="165">
        <v>17856.365031080546</v>
      </c>
      <c r="F23" s="165">
        <v>18740.660252960173</v>
      </c>
      <c r="G23" s="165">
        <v>19988.450477955779</v>
      </c>
      <c r="H23" s="144">
        <f t="shared" si="0"/>
        <v>6.658197780403774</v>
      </c>
    </row>
    <row r="24" spans="1:8" ht="14.1" customHeight="1" x14ac:dyDescent="0.25">
      <c r="A24" s="146" t="s">
        <v>25</v>
      </c>
      <c r="B24" s="165">
        <v>11950.033953056009</v>
      </c>
      <c r="C24" s="165">
        <v>12798.454208864205</v>
      </c>
      <c r="D24" s="165">
        <v>13926.000551146384</v>
      </c>
      <c r="E24" s="165">
        <v>13285.266961348685</v>
      </c>
      <c r="F24" s="165">
        <v>13722.867483525535</v>
      </c>
      <c r="G24" s="165">
        <v>15999.665762506873</v>
      </c>
      <c r="H24" s="144">
        <f t="shared" si="0"/>
        <v>16.591272062596694</v>
      </c>
    </row>
    <row r="25" spans="1:8" ht="14.1" customHeight="1" x14ac:dyDescent="0.25">
      <c r="A25" s="146" t="s">
        <v>26</v>
      </c>
      <c r="B25" s="165">
        <v>13613.904371128809</v>
      </c>
      <c r="C25" s="165">
        <v>14479.852310742162</v>
      </c>
      <c r="D25" s="165">
        <v>15723.793815739449</v>
      </c>
      <c r="E25" s="165">
        <v>16034.30879009851</v>
      </c>
      <c r="F25" s="165">
        <v>14650.097601972209</v>
      </c>
      <c r="G25" s="165">
        <v>15213.270499038257</v>
      </c>
      <c r="H25" s="144">
        <f t="shared" si="0"/>
        <v>3.8441579869763709</v>
      </c>
    </row>
    <row r="26" spans="1:8" ht="14.1" customHeight="1" x14ac:dyDescent="0.25">
      <c r="A26" s="146" t="s">
        <v>27</v>
      </c>
      <c r="B26" s="165">
        <v>19376.237960339942</v>
      </c>
      <c r="C26" s="165">
        <v>17897.8991416309</v>
      </c>
      <c r="D26" s="165">
        <v>18286.479022835902</v>
      </c>
      <c r="E26" s="165">
        <v>18503.326337880379</v>
      </c>
      <c r="F26" s="165">
        <v>19072.897058823528</v>
      </c>
      <c r="G26" s="165">
        <v>19989.330609264856</v>
      </c>
      <c r="H26" s="144">
        <f t="shared" si="0"/>
        <v>4.8048995787840498</v>
      </c>
    </row>
    <row r="27" spans="1:8" ht="14.1" customHeight="1" x14ac:dyDescent="0.25">
      <c r="A27" s="146" t="s">
        <v>28</v>
      </c>
      <c r="B27" s="165">
        <v>12598.445251063829</v>
      </c>
      <c r="C27" s="165">
        <v>13392.521374685666</v>
      </c>
      <c r="D27" s="165">
        <v>13941.326564442603</v>
      </c>
      <c r="E27" s="165">
        <v>13889.255336286749</v>
      </c>
      <c r="F27" s="165">
        <v>15176.452951240377</v>
      </c>
      <c r="G27" s="165">
        <v>18138.120406162463</v>
      </c>
      <c r="H27" s="144">
        <f t="shared" si="0"/>
        <v>19.514885753854806</v>
      </c>
    </row>
    <row r="28" spans="1:8" ht="14.1" customHeight="1" x14ac:dyDescent="0.25">
      <c r="A28" s="146" t="s">
        <v>29</v>
      </c>
      <c r="B28" s="165">
        <v>12598.445251063829</v>
      </c>
      <c r="C28" s="165">
        <v>11236.360611348457</v>
      </c>
      <c r="D28" s="165">
        <v>11066.842669584245</v>
      </c>
      <c r="E28" s="165">
        <v>11656.97197315739</v>
      </c>
      <c r="F28" s="165">
        <v>12198.338650657519</v>
      </c>
      <c r="G28" s="165">
        <v>13467.510005791728</v>
      </c>
      <c r="H28" s="144">
        <f t="shared" si="0"/>
        <v>10.404460734214794</v>
      </c>
    </row>
    <row r="29" spans="1:8" ht="14.1" customHeight="1" x14ac:dyDescent="0.25">
      <c r="A29" s="146" t="s">
        <v>30</v>
      </c>
      <c r="B29" s="165">
        <v>9747.0219240649094</v>
      </c>
      <c r="C29" s="165">
        <v>14400.303817227188</v>
      </c>
      <c r="D29" s="165">
        <v>15784.680960548885</v>
      </c>
      <c r="E29" s="165">
        <v>16738.355034850956</v>
      </c>
      <c r="F29" s="165">
        <v>17596.331972171807</v>
      </c>
      <c r="G29" s="165">
        <v>20114.689085850554</v>
      </c>
      <c r="H29" s="144">
        <f t="shared" si="0"/>
        <v>14.311829974914492</v>
      </c>
    </row>
    <row r="30" spans="1:8" ht="14.1" customHeight="1" x14ac:dyDescent="0.25">
      <c r="A30" s="146" t="s">
        <v>31</v>
      </c>
      <c r="B30" s="165">
        <v>12620.301944170309</v>
      </c>
      <c r="C30" s="165">
        <v>13513.126016260163</v>
      </c>
      <c r="D30" s="165">
        <v>13493.006371049949</v>
      </c>
      <c r="E30" s="165">
        <v>15498.987135506004</v>
      </c>
      <c r="F30" s="165">
        <v>15024.963641260436</v>
      </c>
      <c r="G30" s="165">
        <v>16366.160920592194</v>
      </c>
      <c r="H30" s="144">
        <f t="shared" si="0"/>
        <v>8.9264594001988939</v>
      </c>
    </row>
    <row r="31" spans="1:8" ht="14.1" customHeight="1" x14ac:dyDescent="0.25">
      <c r="A31" s="146" t="s">
        <v>32</v>
      </c>
      <c r="B31" s="165">
        <v>12803.663429886303</v>
      </c>
      <c r="C31" s="165">
        <v>13047.14804958785</v>
      </c>
      <c r="D31" s="165">
        <v>14600.222577354642</v>
      </c>
      <c r="E31" s="165">
        <v>14792.414668642241</v>
      </c>
      <c r="F31" s="165">
        <v>15487.988709456686</v>
      </c>
      <c r="G31" s="165">
        <v>16775.075941408373</v>
      </c>
      <c r="H31" s="144">
        <f t="shared" si="0"/>
        <v>8.3102283717821699</v>
      </c>
    </row>
    <row r="32" spans="1:8" ht="14.1" customHeight="1" x14ac:dyDescent="0.25">
      <c r="A32" s="146" t="s">
        <v>33</v>
      </c>
      <c r="B32" s="165">
        <v>11719.530287817059</v>
      </c>
      <c r="C32" s="165">
        <v>12289.260136466391</v>
      </c>
      <c r="D32" s="165">
        <v>13136.727782107724</v>
      </c>
      <c r="E32" s="165">
        <v>13682.725517064189</v>
      </c>
      <c r="F32" s="165">
        <v>13825.254109387481</v>
      </c>
      <c r="G32" s="165">
        <v>14903.912567013298</v>
      </c>
      <c r="H32" s="144">
        <f t="shared" si="0"/>
        <v>7.8020877525383003</v>
      </c>
    </row>
    <row r="33" spans="1:8" ht="14.1" customHeight="1" x14ac:dyDescent="0.25">
      <c r="A33" s="146" t="s">
        <v>34</v>
      </c>
      <c r="B33" s="165">
        <v>10993.219393596211</v>
      </c>
      <c r="C33" s="165">
        <v>13277.918083462133</v>
      </c>
      <c r="D33" s="165">
        <v>14488.415685610231</v>
      </c>
      <c r="E33" s="165">
        <v>14974.520421268944</v>
      </c>
      <c r="F33" s="165">
        <v>16134.758719370417</v>
      </c>
      <c r="G33" s="165">
        <v>17592.709789021992</v>
      </c>
      <c r="H33" s="144">
        <f t="shared" si="0"/>
        <v>9.0360884535648278</v>
      </c>
    </row>
    <row r="34" spans="1:8" ht="14.1" customHeight="1" x14ac:dyDescent="0.25">
      <c r="A34" s="146" t="s">
        <v>35</v>
      </c>
      <c r="B34" s="165">
        <v>11105.463582967443</v>
      </c>
      <c r="C34" s="165">
        <v>11177.936552274541</v>
      </c>
      <c r="D34" s="165">
        <v>12412.349669720861</v>
      </c>
      <c r="E34" s="165">
        <v>12448.351159390015</v>
      </c>
      <c r="F34" s="165">
        <v>13334.955859969559</v>
      </c>
      <c r="G34" s="165">
        <v>14105.727257893621</v>
      </c>
      <c r="H34" s="144">
        <f t="shared" si="0"/>
        <v>5.7800821091418486</v>
      </c>
    </row>
    <row r="35" spans="1:8" ht="14.1" customHeight="1" x14ac:dyDescent="0.25">
      <c r="A35" s="146" t="s">
        <v>36</v>
      </c>
      <c r="B35" s="165">
        <v>10797.181720110846</v>
      </c>
      <c r="C35" s="165">
        <v>13830.677949392048</v>
      </c>
      <c r="D35" s="165">
        <v>14323.311820875864</v>
      </c>
      <c r="E35" s="165">
        <v>15350.671492588763</v>
      </c>
      <c r="F35" s="165">
        <v>15200.49453461411</v>
      </c>
      <c r="G35" s="165">
        <v>15707.712262910798</v>
      </c>
      <c r="H35" s="144">
        <f t="shared" si="0"/>
        <v>3.3368501737997214</v>
      </c>
    </row>
    <row r="36" spans="1:8" ht="14.1" customHeight="1" x14ac:dyDescent="0.25">
      <c r="A36" s="146" t="s">
        <v>37</v>
      </c>
      <c r="B36" s="165">
        <v>9308.8190408815281</v>
      </c>
      <c r="C36" s="165">
        <v>9981.6080141497932</v>
      </c>
      <c r="D36" s="165">
        <v>10542.434704205689</v>
      </c>
      <c r="E36" s="165">
        <v>10394.63142197963</v>
      </c>
      <c r="F36" s="165">
        <v>10223.936947554508</v>
      </c>
      <c r="G36" s="165">
        <v>10284.563774854239</v>
      </c>
      <c r="H36" s="144">
        <f t="shared" si="0"/>
        <v>0.59298905706017813</v>
      </c>
    </row>
    <row r="37" spans="1:8" ht="14.1" customHeight="1" x14ac:dyDescent="0.25">
      <c r="A37" s="146" t="s">
        <v>38</v>
      </c>
      <c r="B37" s="165">
        <v>14497.91743883394</v>
      </c>
      <c r="C37" s="165">
        <v>15617.02400848919</v>
      </c>
      <c r="D37" s="165">
        <v>17067.359351381063</v>
      </c>
      <c r="E37" s="165">
        <v>17745.603068340308</v>
      </c>
      <c r="F37" s="165">
        <v>18359.413580246914</v>
      </c>
      <c r="G37" s="165">
        <v>19662.182531680442</v>
      </c>
      <c r="H37" s="144">
        <f t="shared" si="0"/>
        <v>7.0959181007567151</v>
      </c>
    </row>
    <row r="38" spans="1:8" ht="14.1" customHeight="1" x14ac:dyDescent="0.25">
      <c r="A38" s="146" t="s">
        <v>39</v>
      </c>
      <c r="B38" s="165">
        <v>11088.219776938915</v>
      </c>
      <c r="C38" s="165">
        <v>11963.431320504313</v>
      </c>
      <c r="D38" s="165">
        <v>11859.544975186103</v>
      </c>
      <c r="E38" s="165">
        <v>11380.381464264961</v>
      </c>
      <c r="F38" s="165">
        <v>11582.766513497989</v>
      </c>
      <c r="G38" s="165">
        <v>12905.487738443535</v>
      </c>
      <c r="H38" s="144">
        <f t="shared" si="0"/>
        <v>11.419734856988706</v>
      </c>
    </row>
    <row r="39" spans="1:8" ht="14.1" customHeight="1" x14ac:dyDescent="0.25">
      <c r="A39" s="146" t="s">
        <v>40</v>
      </c>
      <c r="B39" s="165">
        <v>8754.0340974729243</v>
      </c>
      <c r="C39" s="165">
        <v>9122.4109383995401</v>
      </c>
      <c r="D39" s="165">
        <v>9403.7406904357667</v>
      </c>
      <c r="E39" s="165">
        <v>10468.450424929179</v>
      </c>
      <c r="F39" s="165">
        <v>10877.1369846001</v>
      </c>
      <c r="G39" s="165">
        <v>11736.167249354163</v>
      </c>
      <c r="H39" s="144">
        <f t="shared" si="0"/>
        <v>7.8975769632237069</v>
      </c>
    </row>
    <row r="40" spans="1:8" ht="14.1" customHeight="1" x14ac:dyDescent="0.25">
      <c r="A40" s="146" t="s">
        <v>41</v>
      </c>
      <c r="B40" s="165">
        <v>11967.746450430641</v>
      </c>
      <c r="C40" s="165">
        <v>12442.184738955822</v>
      </c>
      <c r="D40" s="165">
        <v>13528.947887586079</v>
      </c>
      <c r="E40" s="165">
        <v>14176.950647865853</v>
      </c>
      <c r="F40" s="165">
        <v>14673.817049808429</v>
      </c>
      <c r="G40" s="165">
        <v>15458.449755555557</v>
      </c>
      <c r="H40" s="144">
        <f t="shared" si="0"/>
        <v>5.3471615673262862</v>
      </c>
    </row>
    <row r="41" spans="1:8" ht="14.1" customHeight="1" x14ac:dyDescent="0.25">
      <c r="A41" s="146" t="s">
        <v>42</v>
      </c>
      <c r="B41" s="165">
        <v>15983.310690528633</v>
      </c>
      <c r="C41" s="165">
        <v>18099.771225428693</v>
      </c>
      <c r="D41" s="165">
        <v>19806.102514506769</v>
      </c>
      <c r="E41" s="165">
        <v>21623.569460390358</v>
      </c>
      <c r="F41" s="165">
        <v>22838.636021631788</v>
      </c>
      <c r="G41" s="165">
        <v>26921.776825821238</v>
      </c>
      <c r="H41" s="144">
        <f t="shared" si="0"/>
        <v>17.878216546391258</v>
      </c>
    </row>
    <row r="42" spans="1:8" ht="14.1" customHeight="1" x14ac:dyDescent="0.25">
      <c r="A42" s="146" t="s">
        <v>43</v>
      </c>
      <c r="B42" s="165">
        <v>12727.125184904517</v>
      </c>
      <c r="C42" s="165">
        <v>14158.020698988934</v>
      </c>
      <c r="D42" s="165">
        <v>14461.786976744186</v>
      </c>
      <c r="E42" s="165">
        <v>14470.335605028018</v>
      </c>
      <c r="F42" s="165">
        <v>14000.837510680718</v>
      </c>
      <c r="G42" s="165">
        <v>13946.785622359443</v>
      </c>
      <c r="H42" s="144">
        <f t="shared" si="0"/>
        <v>-0.38606182151632584</v>
      </c>
    </row>
    <row r="43" spans="1:8" ht="14.1" customHeight="1" x14ac:dyDescent="0.25">
      <c r="A43" s="146" t="s">
        <v>44</v>
      </c>
      <c r="B43" s="165">
        <v>16464.18090079365</v>
      </c>
      <c r="C43" s="165">
        <v>16816.867106503298</v>
      </c>
      <c r="D43" s="165">
        <v>16946.241012472488</v>
      </c>
      <c r="E43" s="165">
        <v>16761.894867256637</v>
      </c>
      <c r="F43" s="165">
        <v>16979.924899808328</v>
      </c>
      <c r="G43" s="165">
        <v>19092.021755014328</v>
      </c>
      <c r="H43" s="144">
        <f t="shared" si="0"/>
        <v>12.438787966782128</v>
      </c>
    </row>
    <row r="44" spans="1:8" ht="14.1" customHeight="1" x14ac:dyDescent="0.25">
      <c r="A44" s="146" t="s">
        <v>45</v>
      </c>
      <c r="B44" s="165">
        <v>15917.936970771676</v>
      </c>
      <c r="C44" s="165">
        <v>15392.090216294968</v>
      </c>
      <c r="D44" s="165">
        <v>15732.381124234471</v>
      </c>
      <c r="E44" s="165">
        <v>15877.081456739576</v>
      </c>
      <c r="F44" s="165">
        <v>16842.561861394937</v>
      </c>
      <c r="G44" s="165">
        <v>18545.469774890807</v>
      </c>
      <c r="H44" s="144">
        <f t="shared" si="0"/>
        <v>10.110741628915299</v>
      </c>
    </row>
    <row r="45" spans="1:8" ht="14.1" customHeight="1" x14ac:dyDescent="0.25">
      <c r="A45" s="146" t="s">
        <v>46</v>
      </c>
      <c r="B45" s="165">
        <v>12116.403335910321</v>
      </c>
      <c r="C45" s="165">
        <v>10691.660340945642</v>
      </c>
      <c r="D45" s="165">
        <v>11307.234021949645</v>
      </c>
      <c r="E45" s="165">
        <v>11653.460240181759</v>
      </c>
      <c r="F45" s="165">
        <v>12973.47893258427</v>
      </c>
      <c r="G45" s="165">
        <v>13314.941218708827</v>
      </c>
      <c r="H45" s="144">
        <f t="shared" si="0"/>
        <v>2.6320024713412771</v>
      </c>
    </row>
    <row r="46" spans="1:8" ht="14.1" customHeight="1" x14ac:dyDescent="0.25">
      <c r="A46" s="146" t="s">
        <v>47</v>
      </c>
      <c r="B46" s="165">
        <v>17164.40015339743</v>
      </c>
      <c r="C46" s="165">
        <v>19173.633063209076</v>
      </c>
      <c r="D46" s="165">
        <v>20751.563654353562</v>
      </c>
      <c r="E46" s="165">
        <v>21180.855217010085</v>
      </c>
      <c r="F46" s="165">
        <v>21333.465422965583</v>
      </c>
      <c r="G46" s="165">
        <v>23345.936049236723</v>
      </c>
      <c r="H46" s="144">
        <f t="shared" si="0"/>
        <v>9.4333976518634621</v>
      </c>
    </row>
    <row r="47" spans="1:8" ht="14.1" customHeight="1" x14ac:dyDescent="0.25">
      <c r="A47" s="146" t="s">
        <v>48</v>
      </c>
      <c r="B47" s="165">
        <v>14202.343837630515</v>
      </c>
      <c r="C47" s="165">
        <v>17524.045361760036</v>
      </c>
      <c r="D47" s="165">
        <v>17954.192595762892</v>
      </c>
      <c r="E47" s="165">
        <v>18222.606717687075</v>
      </c>
      <c r="F47" s="165">
        <v>18282.446993180409</v>
      </c>
      <c r="G47" s="165">
        <v>18832.872004301917</v>
      </c>
      <c r="H47" s="144">
        <f t="shared" si="0"/>
        <v>3.0106747271129608</v>
      </c>
    </row>
    <row r="48" spans="1:8" ht="14.1" customHeight="1" x14ac:dyDescent="0.25">
      <c r="A48" s="146" t="s">
        <v>49</v>
      </c>
      <c r="B48" s="165">
        <v>15198.610214105793</v>
      </c>
      <c r="C48" s="165">
        <v>18646.164924506389</v>
      </c>
      <c r="D48" s="165">
        <v>17396.285957930642</v>
      </c>
      <c r="E48" s="165">
        <v>18471.054899645809</v>
      </c>
      <c r="F48" s="165">
        <v>18776.336823734731</v>
      </c>
      <c r="G48" s="165">
        <v>21867.39788819876</v>
      </c>
      <c r="H48" s="144">
        <f t="shared" si="0"/>
        <v>16.462535229750941</v>
      </c>
    </row>
    <row r="49" spans="1:8" ht="14.1" customHeight="1" x14ac:dyDescent="0.25">
      <c r="A49" s="279"/>
      <c r="B49" s="273"/>
      <c r="C49" s="273"/>
      <c r="D49" s="273"/>
      <c r="E49" s="273"/>
      <c r="F49" s="273"/>
      <c r="G49" s="273"/>
      <c r="H49" s="273"/>
    </row>
    <row r="50" spans="1:8" ht="14.1" customHeight="1" x14ac:dyDescent="0.25">
      <c r="A50" s="524"/>
      <c r="B50" s="524"/>
      <c r="C50" s="524"/>
      <c r="D50" s="524"/>
      <c r="E50" s="524"/>
      <c r="F50" s="524"/>
      <c r="G50" s="524"/>
      <c r="H50" s="524"/>
    </row>
    <row r="51" spans="1:8" ht="15.75" x14ac:dyDescent="0.25">
      <c r="A51" s="48"/>
      <c r="B51" s="48"/>
      <c r="C51" s="48"/>
      <c r="D51" s="48"/>
      <c r="E51" s="48"/>
      <c r="F51" s="48"/>
      <c r="G51" s="48"/>
      <c r="H51" s="48"/>
    </row>
    <row r="52" spans="1:8" ht="15.75" x14ac:dyDescent="0.25">
      <c r="A52" s="48"/>
      <c r="B52" s="48"/>
      <c r="C52" s="48"/>
      <c r="D52" s="48"/>
      <c r="E52" s="48"/>
      <c r="F52" s="48"/>
      <c r="G52" s="48"/>
      <c r="H52" s="48"/>
    </row>
    <row r="53" spans="1:8" ht="15.75" x14ac:dyDescent="0.25">
      <c r="A53" s="48"/>
      <c r="B53" s="48"/>
      <c r="C53" s="48"/>
      <c r="D53" s="48"/>
      <c r="E53" s="48"/>
      <c r="F53" s="48"/>
      <c r="G53" s="48"/>
      <c r="H53" s="48"/>
    </row>
    <row r="54" spans="1:8" ht="15.75" x14ac:dyDescent="0.25">
      <c r="A54" s="48"/>
      <c r="B54" s="48"/>
      <c r="C54" s="48"/>
      <c r="D54" s="48"/>
      <c r="E54" s="48"/>
      <c r="F54" s="48"/>
      <c r="G54" s="48"/>
      <c r="H54" s="48"/>
    </row>
    <row r="55" spans="1:8" ht="15.75" x14ac:dyDescent="0.25">
      <c r="A55" s="48"/>
      <c r="B55" s="48"/>
      <c r="C55" s="48"/>
      <c r="D55" s="48"/>
      <c r="E55" s="48"/>
      <c r="F55" s="48"/>
      <c r="G55" s="48"/>
      <c r="H55" s="48"/>
    </row>
    <row r="56" spans="1:8" ht="15.75" x14ac:dyDescent="0.25">
      <c r="A56" s="48"/>
      <c r="B56" s="48"/>
      <c r="C56" s="48"/>
      <c r="D56" s="48"/>
      <c r="E56" s="48"/>
      <c r="F56" s="48"/>
      <c r="G56" s="48"/>
      <c r="H56" s="48"/>
    </row>
    <row r="57" spans="1:8" ht="15.75" x14ac:dyDescent="0.25">
      <c r="A57" s="48"/>
      <c r="B57" s="48"/>
      <c r="C57" s="48"/>
      <c r="D57" s="48"/>
      <c r="E57" s="48"/>
      <c r="F57" s="48"/>
      <c r="G57" s="48"/>
      <c r="H57" s="48"/>
    </row>
    <row r="58" spans="1:8" ht="15.75" x14ac:dyDescent="0.25">
      <c r="A58" s="48"/>
      <c r="B58" s="48"/>
      <c r="C58" s="48"/>
      <c r="D58" s="48"/>
      <c r="E58" s="48"/>
      <c r="F58" s="48"/>
      <c r="G58" s="48"/>
      <c r="H58" s="48"/>
    </row>
    <row r="59" spans="1:8" ht="15.75" x14ac:dyDescent="0.25">
      <c r="A59" s="48"/>
      <c r="B59" s="48"/>
      <c r="C59" s="48"/>
      <c r="D59" s="48"/>
      <c r="E59" s="48"/>
      <c r="F59" s="48"/>
      <c r="G59" s="48"/>
      <c r="H59" s="48"/>
    </row>
    <row r="60" spans="1:8" ht="15.75" x14ac:dyDescent="0.25">
      <c r="A60" s="48"/>
      <c r="B60" s="48"/>
      <c r="C60" s="48"/>
      <c r="D60" s="48"/>
      <c r="E60" s="48"/>
      <c r="F60" s="48"/>
      <c r="G60" s="48"/>
      <c r="H60" s="48"/>
    </row>
    <row r="61" spans="1:8" ht="15.75" x14ac:dyDescent="0.25">
      <c r="A61" s="48"/>
      <c r="B61" s="48"/>
      <c r="C61" s="48"/>
      <c r="D61" s="48"/>
      <c r="E61" s="48"/>
      <c r="F61" s="48"/>
      <c r="G61" s="48"/>
      <c r="H61" s="48"/>
    </row>
    <row r="62" spans="1:8" ht="15.75" x14ac:dyDescent="0.25">
      <c r="A62" s="48"/>
      <c r="B62" s="48"/>
      <c r="C62" s="48"/>
      <c r="D62" s="48"/>
      <c r="E62" s="48"/>
      <c r="F62" s="48"/>
      <c r="G62" s="48"/>
      <c r="H62" s="48"/>
    </row>
    <row r="63" spans="1:8" ht="15.75" x14ac:dyDescent="0.25">
      <c r="A63" s="48"/>
      <c r="B63" s="48"/>
      <c r="C63" s="48"/>
      <c r="D63" s="48"/>
      <c r="E63" s="48"/>
      <c r="F63" s="48"/>
      <c r="G63" s="48"/>
      <c r="H63" s="48"/>
    </row>
    <row r="64" spans="1:8" ht="15.75" x14ac:dyDescent="0.25">
      <c r="A64" s="48"/>
      <c r="B64" s="48"/>
      <c r="C64" s="48"/>
      <c r="D64" s="48"/>
      <c r="E64" s="48"/>
      <c r="F64" s="48"/>
      <c r="G64" s="48"/>
      <c r="H64" s="48"/>
    </row>
    <row r="65" spans="1:8" ht="15.75" x14ac:dyDescent="0.25">
      <c r="A65" s="48"/>
      <c r="B65" s="48"/>
      <c r="C65" s="48"/>
      <c r="D65" s="48"/>
      <c r="E65" s="48"/>
      <c r="F65" s="48"/>
      <c r="G65" s="48"/>
      <c r="H65" s="48"/>
    </row>
    <row r="66" spans="1:8" ht="15.75" x14ac:dyDescent="0.25">
      <c r="A66" s="48"/>
      <c r="B66" s="48"/>
      <c r="C66" s="48"/>
      <c r="D66" s="48"/>
      <c r="E66" s="48"/>
      <c r="F66" s="48"/>
      <c r="G66" s="48"/>
      <c r="H66" s="48"/>
    </row>
    <row r="67" spans="1:8" ht="15.75" x14ac:dyDescent="0.25">
      <c r="A67" s="48"/>
      <c r="B67" s="48"/>
      <c r="C67" s="48"/>
      <c r="D67" s="48"/>
      <c r="E67" s="48"/>
      <c r="F67" s="48"/>
      <c r="G67" s="48"/>
      <c r="H67" s="48"/>
    </row>
    <row r="68" spans="1:8" ht="15.75" x14ac:dyDescent="0.25">
      <c r="A68" s="48"/>
      <c r="B68" s="48"/>
      <c r="C68" s="48"/>
      <c r="D68" s="48"/>
      <c r="E68" s="48"/>
      <c r="F68" s="48"/>
      <c r="G68" s="48"/>
      <c r="H68" s="48"/>
    </row>
    <row r="69" spans="1:8" ht="15.75" x14ac:dyDescent="0.25">
      <c r="A69" s="48"/>
      <c r="B69" s="48"/>
      <c r="C69" s="48"/>
      <c r="D69" s="48"/>
      <c r="E69" s="48"/>
      <c r="F69" s="48"/>
      <c r="G69" s="48"/>
      <c r="H69" s="48"/>
    </row>
    <row r="70" spans="1:8" ht="15.75" x14ac:dyDescent="0.25">
      <c r="A70" s="48"/>
      <c r="B70" s="48"/>
      <c r="C70" s="48"/>
      <c r="D70" s="48"/>
      <c r="E70" s="48"/>
      <c r="F70" s="48"/>
      <c r="G70" s="48"/>
      <c r="H70" s="48"/>
    </row>
    <row r="71" spans="1:8" ht="15.75" x14ac:dyDescent="0.25">
      <c r="A71" s="48"/>
      <c r="B71" s="48"/>
      <c r="C71" s="48"/>
      <c r="D71" s="48"/>
      <c r="E71" s="48"/>
      <c r="F71" s="48"/>
      <c r="G71" s="48"/>
      <c r="H71" s="48"/>
    </row>
    <row r="72" spans="1:8" ht="15.75" x14ac:dyDescent="0.25">
      <c r="A72" s="48"/>
      <c r="B72" s="48"/>
      <c r="C72" s="48"/>
      <c r="D72" s="48"/>
      <c r="E72" s="48"/>
      <c r="F72" s="48"/>
      <c r="G72" s="48"/>
      <c r="H72" s="48"/>
    </row>
    <row r="73" spans="1:8" ht="15.75" x14ac:dyDescent="0.25">
      <c r="A73" s="48"/>
      <c r="B73" s="48"/>
      <c r="C73" s="48"/>
      <c r="D73" s="48"/>
      <c r="E73" s="48"/>
      <c r="F73" s="48"/>
      <c r="G73" s="48"/>
      <c r="H73" s="48"/>
    </row>
    <row r="74" spans="1:8" ht="15.75" x14ac:dyDescent="0.25">
      <c r="A74" s="48"/>
      <c r="B74" s="48"/>
      <c r="C74" s="48"/>
      <c r="D74" s="48"/>
      <c r="E74" s="48"/>
      <c r="F74" s="48"/>
      <c r="G74" s="48"/>
      <c r="H74" s="48"/>
    </row>
    <row r="75" spans="1:8" ht="15.75" x14ac:dyDescent="0.25">
      <c r="A75" s="48"/>
      <c r="B75" s="48"/>
      <c r="C75" s="48"/>
      <c r="D75" s="48"/>
      <c r="E75" s="48"/>
      <c r="F75" s="48"/>
      <c r="G75" s="48"/>
      <c r="H75" s="48"/>
    </row>
    <row r="76" spans="1:8" ht="15.75" x14ac:dyDescent="0.25">
      <c r="A76" s="48"/>
      <c r="B76" s="48"/>
      <c r="C76" s="48"/>
      <c r="D76" s="48"/>
      <c r="E76" s="48"/>
      <c r="F76" s="48"/>
      <c r="G76" s="48"/>
      <c r="H76" s="48"/>
    </row>
    <row r="77" spans="1:8" ht="15.75" x14ac:dyDescent="0.25">
      <c r="A77" s="48"/>
      <c r="B77" s="48"/>
      <c r="C77" s="48"/>
      <c r="D77" s="48"/>
      <c r="E77" s="48"/>
      <c r="F77" s="48"/>
      <c r="G77" s="48"/>
      <c r="H77" s="48"/>
    </row>
    <row r="78" spans="1:8" ht="15.75" x14ac:dyDescent="0.25">
      <c r="A78" s="48"/>
      <c r="B78" s="48"/>
      <c r="C78" s="48"/>
      <c r="D78" s="48"/>
      <c r="E78" s="48"/>
      <c r="F78" s="48"/>
      <c r="G78" s="48"/>
      <c r="H78" s="48"/>
    </row>
    <row r="79" spans="1:8" ht="15.75" x14ac:dyDescent="0.25">
      <c r="A79" s="48"/>
      <c r="B79" s="48"/>
      <c r="C79" s="48"/>
      <c r="D79" s="48"/>
      <c r="E79" s="48"/>
      <c r="F79" s="48"/>
      <c r="G79" s="48"/>
      <c r="H79" s="48"/>
    </row>
    <row r="80" spans="1:8" ht="15.75" x14ac:dyDescent="0.25">
      <c r="A80" s="48"/>
      <c r="B80" s="48"/>
      <c r="C80" s="48"/>
      <c r="D80" s="48"/>
      <c r="E80" s="48"/>
      <c r="F80" s="48"/>
      <c r="G80" s="48"/>
      <c r="H80" s="48"/>
    </row>
    <row r="81" spans="1:8" ht="15.75" x14ac:dyDescent="0.25">
      <c r="A81" s="48"/>
      <c r="B81" s="48"/>
      <c r="C81" s="48"/>
      <c r="D81" s="48"/>
      <c r="E81" s="48"/>
      <c r="F81" s="48"/>
      <c r="G81" s="48"/>
      <c r="H81" s="48"/>
    </row>
    <row r="82" spans="1:8" ht="15.75" x14ac:dyDescent="0.25">
      <c r="A82" s="48"/>
      <c r="B82" s="48"/>
      <c r="C82" s="48"/>
      <c r="D82" s="48"/>
      <c r="E82" s="48"/>
      <c r="F82" s="48"/>
      <c r="G82" s="48"/>
      <c r="H82" s="48"/>
    </row>
    <row r="83" spans="1:8" ht="15.75" x14ac:dyDescent="0.25">
      <c r="A83" s="48"/>
      <c r="B83" s="48"/>
      <c r="C83" s="48"/>
      <c r="D83" s="48"/>
      <c r="E83" s="48"/>
      <c r="F83" s="48"/>
      <c r="G83" s="48"/>
      <c r="H83" s="48"/>
    </row>
    <row r="84" spans="1:8" ht="15.75" x14ac:dyDescent="0.25">
      <c r="A84" s="48"/>
      <c r="B84" s="48"/>
      <c r="C84" s="48"/>
      <c r="D84" s="48"/>
      <c r="E84" s="48"/>
      <c r="F84" s="48"/>
      <c r="G84" s="48"/>
      <c r="H84" s="48"/>
    </row>
    <row r="85" spans="1:8" ht="15.75" x14ac:dyDescent="0.25">
      <c r="A85" s="48"/>
      <c r="B85" s="48"/>
      <c r="C85" s="48"/>
      <c r="D85" s="48"/>
      <c r="E85" s="48"/>
      <c r="F85" s="48"/>
      <c r="G85" s="48"/>
      <c r="H85" s="48"/>
    </row>
    <row r="86" spans="1:8" ht="15.75" x14ac:dyDescent="0.25">
      <c r="A86" s="48"/>
      <c r="B86" s="48"/>
      <c r="C86" s="48"/>
      <c r="D86" s="48"/>
      <c r="E86" s="48"/>
      <c r="F86" s="48"/>
      <c r="G86" s="48"/>
      <c r="H86" s="48"/>
    </row>
    <row r="87" spans="1:8" ht="15.75" x14ac:dyDescent="0.25">
      <c r="A87" s="48"/>
      <c r="B87" s="48"/>
      <c r="C87" s="48"/>
      <c r="D87" s="48"/>
      <c r="E87" s="48"/>
      <c r="F87" s="48"/>
      <c r="G87" s="48"/>
      <c r="H87" s="48"/>
    </row>
    <row r="88" spans="1:8" ht="15.75" x14ac:dyDescent="0.25">
      <c r="A88" s="48"/>
      <c r="B88" s="48"/>
      <c r="C88" s="48"/>
      <c r="D88" s="48"/>
      <c r="E88" s="48"/>
      <c r="F88" s="48"/>
      <c r="G88" s="48"/>
      <c r="H88" s="48"/>
    </row>
    <row r="89" spans="1:8" ht="15.75" x14ac:dyDescent="0.25">
      <c r="A89" s="48"/>
      <c r="B89" s="48"/>
      <c r="C89" s="48"/>
      <c r="D89" s="48"/>
      <c r="E89" s="48"/>
      <c r="F89" s="48"/>
      <c r="G89" s="48"/>
      <c r="H89" s="48"/>
    </row>
    <row r="90" spans="1:8" ht="15.75" x14ac:dyDescent="0.25">
      <c r="A90" s="48"/>
      <c r="B90" s="48"/>
      <c r="C90" s="48"/>
      <c r="D90" s="48"/>
      <c r="E90" s="48"/>
      <c r="F90" s="48"/>
      <c r="G90" s="48"/>
      <c r="H90" s="48"/>
    </row>
    <row r="91" spans="1:8" ht="15.75" x14ac:dyDescent="0.25">
      <c r="A91" s="48"/>
      <c r="B91" s="48"/>
      <c r="C91" s="48"/>
      <c r="D91" s="48"/>
      <c r="E91" s="48"/>
      <c r="F91" s="48"/>
      <c r="G91" s="48"/>
      <c r="H91" s="48"/>
    </row>
    <row r="92" spans="1:8" ht="15.75" x14ac:dyDescent="0.25">
      <c r="A92" s="48"/>
      <c r="B92" s="48"/>
      <c r="C92" s="48"/>
      <c r="D92" s="48"/>
      <c r="E92" s="48"/>
      <c r="F92" s="48"/>
      <c r="G92" s="48"/>
      <c r="H92" s="48"/>
    </row>
    <row r="93" spans="1:8" ht="15.75" x14ac:dyDescent="0.25">
      <c r="A93" s="48"/>
      <c r="B93" s="48"/>
      <c r="C93" s="48"/>
      <c r="D93" s="48"/>
      <c r="E93" s="48"/>
      <c r="F93" s="48"/>
      <c r="G93" s="48"/>
      <c r="H93" s="48"/>
    </row>
    <row r="94" spans="1:8" ht="15.75" x14ac:dyDescent="0.25">
      <c r="A94" s="48"/>
      <c r="B94" s="48"/>
      <c r="C94" s="48"/>
      <c r="D94" s="48"/>
      <c r="E94" s="48"/>
      <c r="F94" s="48"/>
      <c r="G94" s="48"/>
      <c r="H94" s="48"/>
    </row>
    <row r="95" spans="1:8" ht="15.75" x14ac:dyDescent="0.25">
      <c r="A95" s="48"/>
      <c r="B95" s="48"/>
      <c r="C95" s="48"/>
      <c r="D95" s="48"/>
      <c r="E95" s="48"/>
      <c r="F95" s="48"/>
      <c r="G95" s="48"/>
      <c r="H95" s="48"/>
    </row>
    <row r="96" spans="1:8" ht="15.75" x14ac:dyDescent="0.25">
      <c r="A96" s="48"/>
      <c r="B96" s="48"/>
      <c r="C96" s="48"/>
      <c r="D96" s="48"/>
      <c r="E96" s="48"/>
      <c r="F96" s="48"/>
      <c r="G96" s="48"/>
      <c r="H96" s="48"/>
    </row>
    <row r="97" spans="1:8" ht="15.75" x14ac:dyDescent="0.25">
      <c r="A97" s="48"/>
      <c r="B97" s="48"/>
      <c r="C97" s="48"/>
      <c r="D97" s="48"/>
      <c r="E97" s="48"/>
      <c r="F97" s="48"/>
      <c r="G97" s="48"/>
      <c r="H97" s="48"/>
    </row>
    <row r="98" spans="1:8" ht="15.75" x14ac:dyDescent="0.25">
      <c r="A98" s="48"/>
      <c r="B98" s="48"/>
      <c r="C98" s="48"/>
      <c r="D98" s="48"/>
      <c r="E98" s="48"/>
      <c r="F98" s="48"/>
      <c r="G98" s="48"/>
      <c r="H98" s="48"/>
    </row>
    <row r="99" spans="1:8" ht="15.75" x14ac:dyDescent="0.25">
      <c r="A99" s="48"/>
      <c r="B99" s="48"/>
      <c r="C99" s="48"/>
      <c r="D99" s="48"/>
      <c r="E99" s="48"/>
      <c r="F99" s="48"/>
      <c r="G99" s="48"/>
      <c r="H99" s="48"/>
    </row>
    <row r="100" spans="1:8" ht="15.75" x14ac:dyDescent="0.25">
      <c r="A100" s="48"/>
      <c r="B100" s="48"/>
      <c r="C100" s="48"/>
      <c r="D100" s="48"/>
      <c r="E100" s="48"/>
      <c r="F100" s="48"/>
      <c r="G100" s="48"/>
      <c r="H100" s="48"/>
    </row>
    <row r="101" spans="1:8" ht="15.75" x14ac:dyDescent="0.25">
      <c r="A101" s="48"/>
      <c r="B101" s="48"/>
      <c r="C101" s="48"/>
      <c r="D101" s="48"/>
      <c r="E101" s="48"/>
      <c r="F101" s="48"/>
      <c r="G101" s="48"/>
      <c r="H101" s="48"/>
    </row>
    <row r="102" spans="1:8" ht="15.75" x14ac:dyDescent="0.25">
      <c r="A102" s="48"/>
      <c r="B102" s="48"/>
      <c r="C102" s="48"/>
      <c r="D102" s="48"/>
      <c r="E102" s="48"/>
      <c r="F102" s="48"/>
      <c r="G102" s="48"/>
      <c r="H102" s="48"/>
    </row>
    <row r="103" spans="1:8" ht="15.75" x14ac:dyDescent="0.25">
      <c r="A103" s="48"/>
      <c r="B103" s="48"/>
      <c r="C103" s="48"/>
      <c r="D103" s="48"/>
      <c r="E103" s="48"/>
      <c r="F103" s="48"/>
      <c r="G103" s="48"/>
      <c r="H103" s="48"/>
    </row>
    <row r="104" spans="1:8" ht="15.75" x14ac:dyDescent="0.25">
      <c r="A104" s="48"/>
      <c r="B104" s="48"/>
      <c r="C104" s="48"/>
      <c r="D104" s="48"/>
      <c r="E104" s="48"/>
      <c r="F104" s="48"/>
      <c r="G104" s="48"/>
      <c r="H104" s="48"/>
    </row>
    <row r="105" spans="1:8" ht="15.75" x14ac:dyDescent="0.25">
      <c r="A105" s="48"/>
      <c r="B105" s="48"/>
      <c r="C105" s="48"/>
      <c r="D105" s="48"/>
      <c r="E105" s="48"/>
      <c r="F105" s="48"/>
      <c r="G105" s="48"/>
      <c r="H105" s="48"/>
    </row>
    <row r="106" spans="1:8" ht="15.75" x14ac:dyDescent="0.25">
      <c r="A106" s="48"/>
      <c r="B106" s="48"/>
      <c r="C106" s="48"/>
      <c r="D106" s="48"/>
      <c r="E106" s="48"/>
      <c r="F106" s="48"/>
      <c r="G106" s="48"/>
      <c r="H106" s="48"/>
    </row>
    <row r="107" spans="1:8" ht="15.75" x14ac:dyDescent="0.25">
      <c r="A107" s="48"/>
      <c r="B107" s="48"/>
      <c r="C107" s="48"/>
      <c r="D107" s="48"/>
      <c r="E107" s="48"/>
      <c r="F107" s="48"/>
      <c r="G107" s="48"/>
      <c r="H107" s="48"/>
    </row>
    <row r="108" spans="1:8" ht="15.75" x14ac:dyDescent="0.25">
      <c r="A108" s="48"/>
      <c r="B108" s="48"/>
      <c r="C108" s="48"/>
      <c r="D108" s="48"/>
      <c r="E108" s="48"/>
      <c r="F108" s="48"/>
      <c r="G108" s="48"/>
      <c r="H108" s="48"/>
    </row>
    <row r="109" spans="1:8" ht="15.75" x14ac:dyDescent="0.25">
      <c r="A109" s="48"/>
      <c r="B109" s="48"/>
      <c r="C109" s="48"/>
      <c r="D109" s="48"/>
      <c r="E109" s="48"/>
      <c r="F109" s="48"/>
      <c r="G109" s="48"/>
      <c r="H109" s="48"/>
    </row>
    <row r="110" spans="1:8" ht="15.75" x14ac:dyDescent="0.25">
      <c r="A110" s="48"/>
      <c r="B110" s="48"/>
      <c r="C110" s="48"/>
      <c r="D110" s="48"/>
      <c r="E110" s="48"/>
      <c r="F110" s="48"/>
      <c r="G110" s="48"/>
      <c r="H110" s="48"/>
    </row>
    <row r="111" spans="1:8" ht="15.75" x14ac:dyDescent="0.25">
      <c r="A111" s="48"/>
      <c r="B111" s="48"/>
      <c r="C111" s="48"/>
      <c r="D111" s="48"/>
      <c r="E111" s="48"/>
      <c r="F111" s="48"/>
      <c r="G111" s="48"/>
      <c r="H111" s="48"/>
    </row>
    <row r="112" spans="1:8" ht="15.75" x14ac:dyDescent="0.25">
      <c r="A112" s="48"/>
      <c r="B112" s="48"/>
      <c r="C112" s="48"/>
      <c r="D112" s="48"/>
      <c r="E112" s="48"/>
      <c r="F112" s="48"/>
      <c r="G112" s="48"/>
      <c r="H112" s="48"/>
    </row>
    <row r="113" spans="1:8" ht="15.75" x14ac:dyDescent="0.25">
      <c r="A113" s="48"/>
      <c r="B113" s="48"/>
      <c r="C113" s="48"/>
      <c r="D113" s="48"/>
      <c r="E113" s="48"/>
      <c r="F113" s="48"/>
      <c r="G113" s="48"/>
      <c r="H113" s="48"/>
    </row>
    <row r="114" spans="1:8" ht="15.75" x14ac:dyDescent="0.25">
      <c r="A114" s="48"/>
      <c r="B114" s="48"/>
      <c r="C114" s="48"/>
      <c r="D114" s="48"/>
      <c r="E114" s="48"/>
      <c r="F114" s="48"/>
      <c r="G114" s="48"/>
      <c r="H114" s="48"/>
    </row>
    <row r="115" spans="1:8" ht="15.75" x14ac:dyDescent="0.25">
      <c r="A115" s="48"/>
      <c r="B115" s="48"/>
      <c r="C115" s="48"/>
      <c r="D115" s="48"/>
      <c r="E115" s="48"/>
      <c r="F115" s="48"/>
      <c r="G115" s="48"/>
      <c r="H115" s="48"/>
    </row>
    <row r="116" spans="1:8" ht="15.75" x14ac:dyDescent="0.25">
      <c r="A116" s="48"/>
      <c r="B116" s="48"/>
      <c r="C116" s="48"/>
      <c r="D116" s="48"/>
      <c r="E116" s="48"/>
      <c r="F116" s="48"/>
      <c r="G116" s="48"/>
      <c r="H116" s="48"/>
    </row>
    <row r="117" spans="1:8" ht="15.75" x14ac:dyDescent="0.25">
      <c r="A117" s="48"/>
      <c r="B117" s="48"/>
      <c r="C117" s="48"/>
      <c r="D117" s="48"/>
      <c r="E117" s="48"/>
      <c r="F117" s="48"/>
      <c r="G117" s="48"/>
      <c r="H117" s="48"/>
    </row>
    <row r="118" spans="1:8" ht="15.75" x14ac:dyDescent="0.25">
      <c r="A118" s="48"/>
      <c r="B118" s="48"/>
      <c r="C118" s="48"/>
      <c r="D118" s="48"/>
      <c r="E118" s="48"/>
      <c r="F118" s="48"/>
      <c r="G118" s="48"/>
      <c r="H118" s="48"/>
    </row>
    <row r="119" spans="1:8" ht="15.75" x14ac:dyDescent="0.25">
      <c r="A119" s="48"/>
      <c r="B119" s="48"/>
      <c r="C119" s="48"/>
      <c r="D119" s="48"/>
      <c r="E119" s="48"/>
      <c r="F119" s="48"/>
      <c r="G119" s="48"/>
      <c r="H119" s="48"/>
    </row>
    <row r="120" spans="1:8" ht="15.75" x14ac:dyDescent="0.25">
      <c r="A120" s="48"/>
      <c r="B120" s="48"/>
      <c r="C120" s="48"/>
      <c r="D120" s="48"/>
      <c r="E120" s="48"/>
      <c r="F120" s="48"/>
      <c r="G120" s="48"/>
      <c r="H120" s="48"/>
    </row>
    <row r="121" spans="1:8" ht="15.75" x14ac:dyDescent="0.25">
      <c r="A121" s="48"/>
      <c r="B121" s="48"/>
      <c r="C121" s="48"/>
      <c r="D121" s="48"/>
      <c r="E121" s="48"/>
      <c r="F121" s="48"/>
      <c r="G121" s="48"/>
      <c r="H121" s="48"/>
    </row>
    <row r="122" spans="1:8" ht="15.75" x14ac:dyDescent="0.25">
      <c r="A122" s="48"/>
      <c r="B122" s="48"/>
      <c r="C122" s="48"/>
      <c r="D122" s="48"/>
      <c r="E122" s="48"/>
      <c r="F122" s="48"/>
      <c r="G122" s="48"/>
      <c r="H122" s="48"/>
    </row>
    <row r="123" spans="1:8" ht="15.75" x14ac:dyDescent="0.25">
      <c r="A123" s="48"/>
      <c r="B123" s="48"/>
      <c r="C123" s="48"/>
      <c r="D123" s="48"/>
      <c r="E123" s="48"/>
      <c r="F123" s="48"/>
      <c r="G123" s="48"/>
      <c r="H123" s="48"/>
    </row>
    <row r="124" spans="1:8" ht="15.75" x14ac:dyDescent="0.25">
      <c r="A124" s="48"/>
      <c r="B124" s="48"/>
      <c r="C124" s="48"/>
      <c r="D124" s="48"/>
      <c r="E124" s="48"/>
      <c r="F124" s="48"/>
      <c r="G124" s="48"/>
      <c r="H124" s="48"/>
    </row>
    <row r="125" spans="1:8" ht="15.75" x14ac:dyDescent="0.25">
      <c r="A125" s="48"/>
      <c r="B125" s="48"/>
      <c r="C125" s="48"/>
      <c r="D125" s="48"/>
      <c r="E125" s="48"/>
      <c r="F125" s="48"/>
      <c r="G125" s="48"/>
      <c r="H125" s="48"/>
    </row>
    <row r="126" spans="1:8" ht="15.75" x14ac:dyDescent="0.25">
      <c r="A126" s="48"/>
      <c r="B126" s="48"/>
      <c r="C126" s="48"/>
      <c r="D126" s="48"/>
      <c r="E126" s="48"/>
      <c r="F126" s="48"/>
      <c r="G126" s="48"/>
      <c r="H126" s="48"/>
    </row>
    <row r="127" spans="1:8" ht="15.75" x14ac:dyDescent="0.25">
      <c r="A127" s="48"/>
      <c r="B127" s="48"/>
      <c r="C127" s="48"/>
      <c r="D127" s="48"/>
      <c r="E127" s="48"/>
      <c r="F127" s="48"/>
      <c r="G127" s="48"/>
      <c r="H127" s="48"/>
    </row>
    <row r="128" spans="1:8" ht="15.75" x14ac:dyDescent="0.25">
      <c r="A128" s="48"/>
      <c r="B128" s="48"/>
      <c r="C128" s="48"/>
      <c r="D128" s="48"/>
      <c r="E128" s="48"/>
      <c r="F128" s="48"/>
      <c r="G128" s="48"/>
      <c r="H128" s="48"/>
    </row>
    <row r="129" spans="1:8" ht="15.75" x14ac:dyDescent="0.25">
      <c r="A129" s="48"/>
      <c r="B129" s="48"/>
      <c r="C129" s="48"/>
      <c r="D129" s="48"/>
      <c r="E129" s="48"/>
      <c r="F129" s="48"/>
      <c r="G129" s="48"/>
      <c r="H129" s="48"/>
    </row>
    <row r="130" spans="1:8" ht="15.75" x14ac:dyDescent="0.25">
      <c r="A130" s="48"/>
      <c r="B130" s="48"/>
      <c r="C130" s="48"/>
      <c r="D130" s="48"/>
      <c r="E130" s="48"/>
      <c r="F130" s="48"/>
      <c r="G130" s="48"/>
      <c r="H130" s="48"/>
    </row>
    <row r="131" spans="1:8" ht="15.75" x14ac:dyDescent="0.25">
      <c r="A131" s="48"/>
      <c r="B131" s="48"/>
      <c r="C131" s="48"/>
      <c r="D131" s="48"/>
      <c r="E131" s="48"/>
      <c r="F131" s="48"/>
      <c r="G131" s="48"/>
      <c r="H131" s="48"/>
    </row>
    <row r="132" spans="1:8" ht="15.75" x14ac:dyDescent="0.25">
      <c r="A132" s="48"/>
      <c r="B132" s="48"/>
      <c r="C132" s="48"/>
      <c r="D132" s="48"/>
      <c r="E132" s="48"/>
      <c r="F132" s="48"/>
      <c r="G132" s="48"/>
      <c r="H132" s="48"/>
    </row>
    <row r="133" spans="1:8" ht="15.75" x14ac:dyDescent="0.25">
      <c r="A133" s="48"/>
      <c r="B133" s="48"/>
      <c r="C133" s="48"/>
      <c r="D133" s="48"/>
      <c r="E133" s="48"/>
      <c r="F133" s="48"/>
      <c r="G133" s="48"/>
      <c r="H133" s="48"/>
    </row>
    <row r="134" spans="1:8" ht="15.75" x14ac:dyDescent="0.25">
      <c r="A134" s="48"/>
      <c r="B134" s="48"/>
      <c r="C134" s="48"/>
      <c r="D134" s="48"/>
      <c r="E134" s="48"/>
      <c r="F134" s="48"/>
      <c r="G134" s="48"/>
      <c r="H134" s="48"/>
    </row>
    <row r="135" spans="1:8" ht="15.75" x14ac:dyDescent="0.25">
      <c r="A135" s="48"/>
      <c r="B135" s="48"/>
      <c r="C135" s="48"/>
      <c r="D135" s="48"/>
      <c r="E135" s="48"/>
      <c r="F135" s="48"/>
      <c r="G135" s="48"/>
      <c r="H135" s="48"/>
    </row>
    <row r="136" spans="1:8" ht="15.75" x14ac:dyDescent="0.25">
      <c r="A136" s="48"/>
      <c r="B136" s="48"/>
      <c r="C136" s="48"/>
      <c r="D136" s="48"/>
      <c r="E136" s="48"/>
      <c r="F136" s="48"/>
      <c r="G136" s="48"/>
      <c r="H136" s="48"/>
    </row>
    <row r="137" spans="1:8" ht="15.75" x14ac:dyDescent="0.25">
      <c r="A137" s="48"/>
      <c r="B137" s="48"/>
      <c r="C137" s="48"/>
      <c r="D137" s="48"/>
      <c r="E137" s="48"/>
      <c r="F137" s="48"/>
      <c r="G137" s="48"/>
      <c r="H137" s="48"/>
    </row>
    <row r="138" spans="1:8" ht="15.75" x14ac:dyDescent="0.25">
      <c r="A138" s="48"/>
      <c r="B138" s="48"/>
      <c r="C138" s="48"/>
      <c r="D138" s="48"/>
      <c r="E138" s="48"/>
      <c r="F138" s="48"/>
      <c r="G138" s="48"/>
      <c r="H138" s="48"/>
    </row>
    <row r="139" spans="1:8" ht="15.75" x14ac:dyDescent="0.25">
      <c r="A139" s="48"/>
      <c r="B139" s="48"/>
      <c r="C139" s="48"/>
      <c r="D139" s="48"/>
      <c r="E139" s="48"/>
      <c r="F139" s="48"/>
      <c r="G139" s="48"/>
      <c r="H139" s="48"/>
    </row>
    <row r="140" spans="1:8" ht="15.75" x14ac:dyDescent="0.25">
      <c r="A140" s="48"/>
      <c r="B140" s="48"/>
      <c r="C140" s="48"/>
      <c r="D140" s="48"/>
      <c r="E140" s="48"/>
      <c r="F140" s="48"/>
      <c r="G140" s="48"/>
      <c r="H140" s="48"/>
    </row>
    <row r="141" spans="1:8" ht="15.75" x14ac:dyDescent="0.25">
      <c r="A141" s="48"/>
      <c r="B141" s="48"/>
      <c r="C141" s="48"/>
      <c r="D141" s="48"/>
      <c r="E141" s="48"/>
      <c r="F141" s="48"/>
      <c r="G141" s="48"/>
      <c r="H141" s="48"/>
    </row>
    <row r="142" spans="1:8" ht="15.75" x14ac:dyDescent="0.25">
      <c r="A142" s="48"/>
      <c r="B142" s="48"/>
      <c r="C142" s="48"/>
      <c r="D142" s="48"/>
      <c r="E142" s="48"/>
      <c r="F142" s="48"/>
      <c r="G142" s="48"/>
      <c r="H142" s="48"/>
    </row>
    <row r="143" spans="1:8" ht="15.75" x14ac:dyDescent="0.25">
      <c r="A143" s="48"/>
      <c r="B143" s="48"/>
      <c r="C143" s="48"/>
      <c r="D143" s="48"/>
      <c r="E143" s="48"/>
      <c r="F143" s="48"/>
      <c r="G143" s="48"/>
      <c r="H143" s="48"/>
    </row>
    <row r="144" spans="1:8" ht="15.75" x14ac:dyDescent="0.25">
      <c r="A144" s="48"/>
      <c r="B144" s="48"/>
      <c r="C144" s="48"/>
      <c r="D144" s="48"/>
      <c r="E144" s="48"/>
      <c r="F144" s="48"/>
      <c r="G144" s="48"/>
      <c r="H144" s="48"/>
    </row>
    <row r="145" spans="1:8" ht="15.75" x14ac:dyDescent="0.25">
      <c r="A145" s="48"/>
      <c r="B145" s="48"/>
      <c r="C145" s="48"/>
      <c r="D145" s="48"/>
      <c r="E145" s="48"/>
      <c r="F145" s="48"/>
      <c r="G145" s="48"/>
      <c r="H145" s="48"/>
    </row>
    <row r="146" spans="1:8" ht="15.75" x14ac:dyDescent="0.25">
      <c r="A146" s="48"/>
      <c r="B146" s="48"/>
      <c r="C146" s="48"/>
      <c r="D146" s="48"/>
      <c r="E146" s="48"/>
      <c r="F146" s="48"/>
      <c r="G146" s="48"/>
      <c r="H146" s="48"/>
    </row>
    <row r="147" spans="1:8" ht="15.75" x14ac:dyDescent="0.25">
      <c r="A147" s="48"/>
      <c r="B147" s="48"/>
      <c r="C147" s="48"/>
      <c r="D147" s="48"/>
      <c r="E147" s="48"/>
      <c r="F147" s="48"/>
      <c r="G147" s="48"/>
      <c r="H147" s="48"/>
    </row>
    <row r="148" spans="1:8" ht="15.75" x14ac:dyDescent="0.25">
      <c r="A148" s="48"/>
      <c r="B148" s="48"/>
      <c r="C148" s="48"/>
      <c r="D148" s="48"/>
      <c r="E148" s="48"/>
      <c r="F148" s="48"/>
      <c r="G148" s="48"/>
      <c r="H148" s="48"/>
    </row>
    <row r="149" spans="1:8" ht="15.75" x14ac:dyDescent="0.25">
      <c r="A149" s="48"/>
      <c r="B149" s="48"/>
      <c r="C149" s="48"/>
      <c r="D149" s="48"/>
      <c r="E149" s="48"/>
      <c r="F149" s="48"/>
      <c r="G149" s="48"/>
      <c r="H149" s="48"/>
    </row>
    <row r="150" spans="1:8" ht="15.75" x14ac:dyDescent="0.25">
      <c r="A150" s="48"/>
      <c r="B150" s="48"/>
      <c r="C150" s="48"/>
      <c r="D150" s="48"/>
      <c r="E150" s="48"/>
      <c r="F150" s="48"/>
      <c r="G150" s="48"/>
      <c r="H150" s="48"/>
    </row>
    <row r="151" spans="1:8" ht="15.75" x14ac:dyDescent="0.25">
      <c r="A151" s="48"/>
      <c r="B151" s="48"/>
      <c r="C151" s="48"/>
      <c r="D151" s="48"/>
      <c r="E151" s="48"/>
      <c r="F151" s="48"/>
      <c r="G151" s="48"/>
      <c r="H151" s="48"/>
    </row>
    <row r="152" spans="1:8" ht="15.75" x14ac:dyDescent="0.25">
      <c r="A152" s="48"/>
      <c r="B152" s="48"/>
      <c r="C152" s="48"/>
      <c r="D152" s="48"/>
      <c r="E152" s="48"/>
      <c r="F152" s="48"/>
      <c r="G152" s="48"/>
      <c r="H152" s="48"/>
    </row>
    <row r="153" spans="1:8" ht="15.75" x14ac:dyDescent="0.25">
      <c r="A153" s="48"/>
      <c r="B153" s="48"/>
      <c r="C153" s="48"/>
      <c r="D153" s="48"/>
      <c r="E153" s="48"/>
      <c r="F153" s="48"/>
      <c r="G153" s="48"/>
      <c r="H153" s="48"/>
    </row>
    <row r="154" spans="1:8" ht="15.75" x14ac:dyDescent="0.25">
      <c r="A154" s="48"/>
      <c r="B154" s="48"/>
      <c r="C154" s="48"/>
      <c r="D154" s="48"/>
      <c r="E154" s="48"/>
      <c r="F154" s="48"/>
      <c r="G154" s="48"/>
      <c r="H154" s="48"/>
    </row>
    <row r="155" spans="1:8" ht="15.75" x14ac:dyDescent="0.25">
      <c r="A155" s="48"/>
      <c r="B155" s="48"/>
      <c r="C155" s="48"/>
      <c r="D155" s="48"/>
      <c r="E155" s="48"/>
      <c r="F155" s="48"/>
      <c r="G155" s="48"/>
      <c r="H155" s="48"/>
    </row>
    <row r="156" spans="1:8" ht="15.75" x14ac:dyDescent="0.25">
      <c r="A156" s="48"/>
      <c r="B156" s="48"/>
      <c r="C156" s="48"/>
      <c r="D156" s="48"/>
      <c r="E156" s="48"/>
      <c r="F156" s="48"/>
      <c r="G156" s="48"/>
      <c r="H156" s="48"/>
    </row>
    <row r="157" spans="1:8" ht="15.75" x14ac:dyDescent="0.25">
      <c r="A157" s="48"/>
      <c r="B157" s="48"/>
      <c r="C157" s="48"/>
      <c r="D157" s="48"/>
      <c r="E157" s="48"/>
      <c r="F157" s="48"/>
      <c r="G157" s="48"/>
      <c r="H157" s="48"/>
    </row>
    <row r="158" spans="1:8" ht="15.75" x14ac:dyDescent="0.25">
      <c r="A158" s="48"/>
      <c r="B158" s="48"/>
      <c r="C158" s="48"/>
      <c r="D158" s="48"/>
      <c r="E158" s="48"/>
      <c r="F158" s="48"/>
      <c r="G158" s="48"/>
      <c r="H158" s="48"/>
    </row>
    <row r="159" spans="1:8" ht="15.75" x14ac:dyDescent="0.25">
      <c r="A159" s="48"/>
      <c r="B159" s="48"/>
      <c r="C159" s="48"/>
      <c r="D159" s="48"/>
      <c r="E159" s="48"/>
      <c r="F159" s="48"/>
      <c r="G159" s="48"/>
      <c r="H159" s="48"/>
    </row>
    <row r="160" spans="1:8" ht="15.75" x14ac:dyDescent="0.25">
      <c r="A160" s="48"/>
      <c r="B160" s="48"/>
      <c r="C160" s="48"/>
      <c r="D160" s="48"/>
      <c r="E160" s="48"/>
      <c r="F160" s="48"/>
      <c r="G160" s="48"/>
      <c r="H160" s="48"/>
    </row>
    <row r="161" spans="1:8" ht="15.75" x14ac:dyDescent="0.25">
      <c r="A161" s="48"/>
      <c r="B161" s="48"/>
      <c r="C161" s="48"/>
      <c r="D161" s="48"/>
      <c r="E161" s="48"/>
      <c r="F161" s="48"/>
      <c r="G161" s="48"/>
      <c r="H161" s="48"/>
    </row>
    <row r="162" spans="1:8" ht="15.75" x14ac:dyDescent="0.25">
      <c r="A162" s="48"/>
      <c r="B162" s="48"/>
      <c r="C162" s="48"/>
      <c r="D162" s="48"/>
      <c r="E162" s="48"/>
      <c r="F162" s="48"/>
      <c r="G162" s="48"/>
      <c r="H162" s="48"/>
    </row>
    <row r="163" spans="1:8" ht="15.75" x14ac:dyDescent="0.25">
      <c r="A163" s="48"/>
      <c r="B163" s="48"/>
      <c r="C163" s="48"/>
      <c r="D163" s="48"/>
      <c r="E163" s="48"/>
      <c r="F163" s="48"/>
      <c r="G163" s="48"/>
      <c r="H163" s="48"/>
    </row>
    <row r="164" spans="1:8" ht="15.75" x14ac:dyDescent="0.25">
      <c r="A164" s="48"/>
      <c r="B164" s="48"/>
      <c r="C164" s="48"/>
      <c r="D164" s="48"/>
      <c r="E164" s="48"/>
      <c r="F164" s="48"/>
      <c r="G164" s="48"/>
      <c r="H164" s="48"/>
    </row>
  </sheetData>
  <dataConsolidate/>
  <mergeCells count="2">
    <mergeCell ref="A7:H7"/>
    <mergeCell ref="A50:H50"/>
  </mergeCells>
  <conditionalFormatting sqref="H19:H48">
    <cfRule type="colorScale" priority="1">
      <colorScale>
        <cfvo type="min"/>
        <cfvo type="percentile" val="50"/>
        <cfvo type="max"/>
        <color rgb="FF63BE7B"/>
        <color rgb="FFFFEB84"/>
        <color rgb="FFF8696B"/>
      </colorScale>
    </cfRule>
  </conditionalFormatting>
  <printOptions horizontalCentered="1"/>
  <pageMargins left="0.59055118110236227" right="0.59055118110236227" top="0.35433070866141736" bottom="0.35433070866141736" header="0.31496062992125984" footer="0.31496062992125984"/>
  <pageSetup orientation="portrait" r:id="rId1"/>
  <drawing r:id="rId2"/>
  <legacyDrawingHF r:id="rId3"/>
  <tableParts count="2">
    <tablePart r:id="rId4"/>
    <tablePart r:id="rId5"/>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55"/>
  <sheetViews>
    <sheetView showGridLines="0" topLeftCell="A13" zoomScaleNormal="100" workbookViewId="0">
      <selection activeCell="D38" sqref="D38"/>
    </sheetView>
  </sheetViews>
  <sheetFormatPr baseColWidth="10" defaultRowHeight="14.25" x14ac:dyDescent="0.2"/>
  <cols>
    <col min="1" max="1" width="21.140625" style="51" customWidth="1"/>
    <col min="2" max="2" width="14.140625" style="51" customWidth="1"/>
    <col min="3" max="3" width="16.5703125" style="50" customWidth="1"/>
    <col min="4" max="4" width="26.140625" style="50" customWidth="1"/>
    <col min="5" max="16384" width="11.42578125" style="50"/>
  </cols>
  <sheetData>
    <row r="1" spans="1:4" x14ac:dyDescent="0.2">
      <c r="A1" s="76"/>
      <c r="B1" s="77"/>
      <c r="C1" s="76"/>
      <c r="D1" s="76"/>
    </row>
    <row r="2" spans="1:4" x14ac:dyDescent="0.2">
      <c r="A2" s="76"/>
      <c r="B2" s="77"/>
      <c r="C2" s="76"/>
      <c r="D2" s="76"/>
    </row>
    <row r="3" spans="1:4" x14ac:dyDescent="0.2">
      <c r="A3" s="76"/>
      <c r="B3" s="75"/>
      <c r="C3" s="73"/>
      <c r="D3" s="73"/>
    </row>
    <row r="4" spans="1:4" x14ac:dyDescent="0.2">
      <c r="A4" s="501"/>
      <c r="B4" s="501"/>
      <c r="C4" s="501"/>
      <c r="D4" s="501"/>
    </row>
    <row r="5" spans="1:4" x14ac:dyDescent="0.2">
      <c r="A5" s="243"/>
      <c r="B5" s="243"/>
      <c r="C5" s="243"/>
      <c r="D5" s="243"/>
    </row>
    <row r="6" spans="1:4" ht="17.25" customHeight="1" x14ac:dyDescent="0.2">
      <c r="A6" s="502" t="s">
        <v>185</v>
      </c>
      <c r="B6" s="502"/>
      <c r="C6" s="502"/>
      <c r="D6" s="502"/>
    </row>
    <row r="7" spans="1:4" ht="8.25" customHeight="1" x14ac:dyDescent="0.2">
      <c r="A7" s="244"/>
      <c r="B7" s="244"/>
      <c r="C7" s="244"/>
      <c r="D7" s="244"/>
    </row>
    <row r="8" spans="1:4" ht="21" customHeight="1" x14ac:dyDescent="0.2">
      <c r="A8" s="69"/>
      <c r="B8" s="69"/>
      <c r="C8" s="69"/>
      <c r="D8" s="69"/>
    </row>
    <row r="9" spans="1:4" ht="21" customHeight="1" x14ac:dyDescent="0.2">
      <c r="A9" s="280" t="s">
        <v>186</v>
      </c>
      <c r="B9" s="281">
        <f>D15</f>
        <v>16111.098266760044</v>
      </c>
      <c r="C9" s="69"/>
      <c r="D9" s="69"/>
    </row>
    <row r="10" spans="1:4" ht="15" customHeight="1" x14ac:dyDescent="0.2">
      <c r="A10" s="69"/>
      <c r="B10" s="69"/>
      <c r="C10" s="68"/>
      <c r="D10" s="68"/>
    </row>
    <row r="11" spans="1:4" ht="24" customHeight="1" x14ac:dyDescent="0.2">
      <c r="A11" s="503" t="s">
        <v>72</v>
      </c>
      <c r="B11" s="505" t="s">
        <v>187</v>
      </c>
      <c r="C11" s="503" t="s">
        <v>158</v>
      </c>
      <c r="D11" s="282"/>
    </row>
    <row r="12" spans="1:4" ht="24" customHeight="1" x14ac:dyDescent="0.2">
      <c r="A12" s="504"/>
      <c r="B12" s="507"/>
      <c r="C12" s="504"/>
      <c r="D12" s="282" t="s">
        <v>159</v>
      </c>
    </row>
    <row r="13" spans="1:4" ht="10.5" customHeight="1" x14ac:dyDescent="0.2">
      <c r="A13" s="69"/>
      <c r="B13" s="69"/>
      <c r="C13" s="68"/>
      <c r="D13" s="68"/>
    </row>
    <row r="14" spans="1:4" ht="46.5" customHeight="1" x14ac:dyDescent="0.2">
      <c r="A14" s="119" t="s">
        <v>71</v>
      </c>
      <c r="B14" s="186" t="s">
        <v>69</v>
      </c>
      <c r="C14" s="186" t="s">
        <v>188</v>
      </c>
      <c r="D14" s="119" t="s">
        <v>187</v>
      </c>
    </row>
    <row r="15" spans="1:4" ht="15.75" customHeight="1" x14ac:dyDescent="0.2">
      <c r="A15" s="64" t="s">
        <v>13</v>
      </c>
      <c r="B15" s="192">
        <f>SUM(B16:B45)</f>
        <v>257010</v>
      </c>
      <c r="C15" s="192">
        <f>SUM(C16:C45)</f>
        <v>4140713365.539999</v>
      </c>
      <c r="D15" s="285">
        <f>IF(C15=0,0,(C15/B15))</f>
        <v>16111.098266760044</v>
      </c>
    </row>
    <row r="16" spans="1:4" ht="12" customHeight="1" x14ac:dyDescent="0.2">
      <c r="A16" s="122" t="s">
        <v>18</v>
      </c>
      <c r="B16" s="283">
        <v>4628</v>
      </c>
      <c r="C16" s="284">
        <v>61233430.649999999</v>
      </c>
      <c r="D16" s="285">
        <f t="shared" ref="D16:D45" si="0">IF(C16=0,0,(C16/B16))</f>
        <v>13231.078359982714</v>
      </c>
    </row>
    <row r="17" spans="1:4" ht="12" customHeight="1" x14ac:dyDescent="0.2">
      <c r="A17" s="122" t="s">
        <v>21</v>
      </c>
      <c r="B17" s="283">
        <v>8090</v>
      </c>
      <c r="C17" s="284">
        <v>130855822.47</v>
      </c>
      <c r="D17" s="285">
        <f t="shared" si="0"/>
        <v>16175.008957972806</v>
      </c>
    </row>
    <row r="18" spans="1:4" ht="12" customHeight="1" x14ac:dyDescent="0.2">
      <c r="A18" s="122" t="s">
        <v>22</v>
      </c>
      <c r="B18" s="283">
        <v>1878</v>
      </c>
      <c r="C18" s="284">
        <v>32845717.109999999</v>
      </c>
      <c r="D18" s="285">
        <f t="shared" si="0"/>
        <v>17489.732220447284</v>
      </c>
    </row>
    <row r="19" spans="1:4" ht="12" customHeight="1" x14ac:dyDescent="0.2">
      <c r="A19" s="122" t="s">
        <v>23</v>
      </c>
      <c r="B19" s="283">
        <v>1835</v>
      </c>
      <c r="C19" s="284">
        <v>39270163.579999998</v>
      </c>
      <c r="D19" s="285">
        <f t="shared" si="0"/>
        <v>21400.634103542234</v>
      </c>
    </row>
    <row r="20" spans="1:4" ht="12" customHeight="1" x14ac:dyDescent="0.2">
      <c r="A20" s="122" t="s">
        <v>24</v>
      </c>
      <c r="B20" s="283">
        <v>7553</v>
      </c>
      <c r="C20" s="284">
        <v>150972766.46000001</v>
      </c>
      <c r="D20" s="285">
        <f t="shared" si="0"/>
        <v>19988.450477955779</v>
      </c>
    </row>
    <row r="21" spans="1:4" ht="12" customHeight="1" x14ac:dyDescent="0.2">
      <c r="A21" s="122" t="s">
        <v>25</v>
      </c>
      <c r="B21" s="283">
        <v>9095</v>
      </c>
      <c r="C21" s="284">
        <v>145516960.11000001</v>
      </c>
      <c r="D21" s="285">
        <f t="shared" si="0"/>
        <v>15999.665762506873</v>
      </c>
    </row>
    <row r="22" spans="1:4" ht="12" customHeight="1" x14ac:dyDescent="0.2">
      <c r="A22" s="122" t="s">
        <v>26</v>
      </c>
      <c r="B22" s="283">
        <v>9358</v>
      </c>
      <c r="C22" s="284">
        <v>142365785.33000001</v>
      </c>
      <c r="D22" s="285">
        <f t="shared" si="0"/>
        <v>15213.270499038257</v>
      </c>
    </row>
    <row r="23" spans="1:4" ht="12" customHeight="1" x14ac:dyDescent="0.2">
      <c r="A23" s="122" t="s">
        <v>27</v>
      </c>
      <c r="B23" s="283">
        <v>1986</v>
      </c>
      <c r="C23" s="284">
        <v>39698810.590000004</v>
      </c>
      <c r="D23" s="285">
        <f t="shared" si="0"/>
        <v>19989.330609264856</v>
      </c>
    </row>
    <row r="24" spans="1:4" ht="12" customHeight="1" x14ac:dyDescent="0.2">
      <c r="A24" s="122" t="s">
        <v>28</v>
      </c>
      <c r="B24" s="283">
        <v>2142</v>
      </c>
      <c r="C24" s="284">
        <v>38851853.909999996</v>
      </c>
      <c r="D24" s="285">
        <f t="shared" si="0"/>
        <v>18138.120406162463</v>
      </c>
    </row>
    <row r="25" spans="1:4" ht="12" customHeight="1" x14ac:dyDescent="0.2">
      <c r="A25" s="122" t="s">
        <v>29</v>
      </c>
      <c r="B25" s="283">
        <v>17266</v>
      </c>
      <c r="C25" s="284">
        <v>232530027.75999999</v>
      </c>
      <c r="D25" s="285">
        <f t="shared" si="0"/>
        <v>13467.510005791728</v>
      </c>
    </row>
    <row r="26" spans="1:4" ht="12" customHeight="1" x14ac:dyDescent="0.2">
      <c r="A26" s="122" t="s">
        <v>30</v>
      </c>
      <c r="B26" s="283">
        <v>6290</v>
      </c>
      <c r="C26" s="284">
        <v>126521394.34999999</v>
      </c>
      <c r="D26" s="285">
        <f t="shared" si="0"/>
        <v>20114.689085850554</v>
      </c>
    </row>
    <row r="27" spans="1:4" ht="12" customHeight="1" x14ac:dyDescent="0.2">
      <c r="A27" s="122" t="s">
        <v>31</v>
      </c>
      <c r="B27" s="283">
        <v>3715</v>
      </c>
      <c r="C27" s="284">
        <v>60800287.82</v>
      </c>
      <c r="D27" s="285">
        <f t="shared" si="0"/>
        <v>16366.160920592194</v>
      </c>
    </row>
    <row r="28" spans="1:4" ht="12" customHeight="1" x14ac:dyDescent="0.2">
      <c r="A28" s="122" t="s">
        <v>32</v>
      </c>
      <c r="B28" s="283">
        <v>14712</v>
      </c>
      <c r="C28" s="284">
        <v>246794917.25</v>
      </c>
      <c r="D28" s="285">
        <f t="shared" si="0"/>
        <v>16775.075941408373</v>
      </c>
    </row>
    <row r="29" spans="1:4" ht="12" customHeight="1" x14ac:dyDescent="0.2">
      <c r="A29" s="122" t="s">
        <v>33</v>
      </c>
      <c r="B29" s="283">
        <v>48274</v>
      </c>
      <c r="C29" s="284">
        <v>719471475.25999999</v>
      </c>
      <c r="D29" s="285">
        <f t="shared" si="0"/>
        <v>14903.912567013298</v>
      </c>
    </row>
    <row r="30" spans="1:4" ht="12" customHeight="1" x14ac:dyDescent="0.2">
      <c r="A30" s="122" t="s">
        <v>34</v>
      </c>
      <c r="B30" s="283">
        <v>11186</v>
      </c>
      <c r="C30" s="284">
        <v>196792051.69999999</v>
      </c>
      <c r="D30" s="285">
        <f t="shared" si="0"/>
        <v>17592.709789021992</v>
      </c>
    </row>
    <row r="31" spans="1:4" ht="12" customHeight="1" x14ac:dyDescent="0.2">
      <c r="A31" s="122" t="s">
        <v>35</v>
      </c>
      <c r="B31" s="283">
        <v>4719</v>
      </c>
      <c r="C31" s="284">
        <v>66564926.93</v>
      </c>
      <c r="D31" s="285">
        <f t="shared" si="0"/>
        <v>14105.727257893621</v>
      </c>
    </row>
    <row r="32" spans="1:4" ht="12" customHeight="1" x14ac:dyDescent="0.2">
      <c r="A32" s="122" t="s">
        <v>36</v>
      </c>
      <c r="B32" s="283">
        <v>3195</v>
      </c>
      <c r="C32" s="284">
        <v>50186140.68</v>
      </c>
      <c r="D32" s="285">
        <f t="shared" si="0"/>
        <v>15707.712262910798</v>
      </c>
    </row>
    <row r="33" spans="1:4" ht="12" customHeight="1" x14ac:dyDescent="0.2">
      <c r="A33" s="122" t="s">
        <v>37</v>
      </c>
      <c r="B33" s="283">
        <v>20067</v>
      </c>
      <c r="C33" s="284">
        <v>206380341.27000001</v>
      </c>
      <c r="D33" s="285">
        <f t="shared" si="0"/>
        <v>10284.563774854239</v>
      </c>
    </row>
    <row r="34" spans="1:4" ht="12" customHeight="1" x14ac:dyDescent="0.2">
      <c r="A34" s="122" t="s">
        <v>38</v>
      </c>
      <c r="B34" s="283">
        <v>7260</v>
      </c>
      <c r="C34" s="284">
        <v>142747445.18000001</v>
      </c>
      <c r="D34" s="285">
        <f t="shared" si="0"/>
        <v>19662.182531680442</v>
      </c>
    </row>
    <row r="35" spans="1:4" ht="12" customHeight="1" x14ac:dyDescent="0.2">
      <c r="A35" s="122" t="s">
        <v>39</v>
      </c>
      <c r="B35" s="283">
        <v>3418</v>
      </c>
      <c r="C35" s="284">
        <v>44110957.090000004</v>
      </c>
      <c r="D35" s="285">
        <f t="shared" si="0"/>
        <v>12905.487738443535</v>
      </c>
    </row>
    <row r="36" spans="1:4" ht="12" customHeight="1" x14ac:dyDescent="0.2">
      <c r="A36" s="122" t="s">
        <v>40</v>
      </c>
      <c r="B36" s="283">
        <v>8129</v>
      </c>
      <c r="C36" s="284">
        <v>95403303.569999993</v>
      </c>
      <c r="D36" s="285">
        <f t="shared" si="0"/>
        <v>11736.167249354163</v>
      </c>
    </row>
    <row r="37" spans="1:4" ht="12" customHeight="1" x14ac:dyDescent="0.2">
      <c r="A37" s="122" t="s">
        <v>41</v>
      </c>
      <c r="B37" s="283">
        <v>5400</v>
      </c>
      <c r="C37" s="284">
        <v>83475628.680000007</v>
      </c>
      <c r="D37" s="285">
        <f t="shared" si="0"/>
        <v>15458.449755555557</v>
      </c>
    </row>
    <row r="38" spans="1:4" ht="12" customHeight="1" x14ac:dyDescent="0.2">
      <c r="A38" s="122" t="s">
        <v>42</v>
      </c>
      <c r="B38" s="283">
        <v>7854</v>
      </c>
      <c r="C38" s="284">
        <v>211443635.19</v>
      </c>
      <c r="D38" s="285">
        <f t="shared" si="0"/>
        <v>26921.776825821238</v>
      </c>
    </row>
    <row r="39" spans="1:4" ht="12" customHeight="1" x14ac:dyDescent="0.2">
      <c r="A39" s="122" t="s">
        <v>43</v>
      </c>
      <c r="B39" s="283">
        <v>15385</v>
      </c>
      <c r="C39" s="284">
        <v>214571296.80000001</v>
      </c>
      <c r="D39" s="285">
        <f t="shared" si="0"/>
        <v>13946.785622359443</v>
      </c>
    </row>
    <row r="40" spans="1:4" ht="12" customHeight="1" x14ac:dyDescent="0.2">
      <c r="A40" s="122" t="s">
        <v>44</v>
      </c>
      <c r="B40" s="283">
        <v>5584</v>
      </c>
      <c r="C40" s="284">
        <v>106609849.48</v>
      </c>
      <c r="D40" s="285">
        <f t="shared" si="0"/>
        <v>19092.021755014328</v>
      </c>
    </row>
    <row r="41" spans="1:4" ht="12" customHeight="1" x14ac:dyDescent="0.2">
      <c r="A41" s="122" t="s">
        <v>45</v>
      </c>
      <c r="B41" s="283">
        <v>8929</v>
      </c>
      <c r="C41" s="284">
        <v>165592499.62</v>
      </c>
      <c r="D41" s="285">
        <f t="shared" si="0"/>
        <v>18545.469774890807</v>
      </c>
    </row>
    <row r="42" spans="1:4" ht="12" customHeight="1" x14ac:dyDescent="0.2">
      <c r="A42" s="122" t="s">
        <v>46</v>
      </c>
      <c r="B42" s="283">
        <v>3036</v>
      </c>
      <c r="C42" s="284">
        <v>40424161.539999999</v>
      </c>
      <c r="D42" s="285">
        <f t="shared" si="0"/>
        <v>13314.941218708827</v>
      </c>
    </row>
    <row r="43" spans="1:4" ht="12" customHeight="1" x14ac:dyDescent="0.2">
      <c r="A43" s="122" t="s">
        <v>47</v>
      </c>
      <c r="B43" s="283">
        <v>9302</v>
      </c>
      <c r="C43" s="284">
        <v>217163897.13</v>
      </c>
      <c r="D43" s="285">
        <f t="shared" si="0"/>
        <v>23345.936049236723</v>
      </c>
    </row>
    <row r="44" spans="1:4" ht="12" customHeight="1" x14ac:dyDescent="0.2">
      <c r="A44" s="122" t="s">
        <v>48</v>
      </c>
      <c r="B44" s="283">
        <v>5114</v>
      </c>
      <c r="C44" s="284">
        <v>96311307.430000007</v>
      </c>
      <c r="D44" s="285">
        <f t="shared" si="0"/>
        <v>18832.872004301917</v>
      </c>
    </row>
    <row r="45" spans="1:4" ht="12" customHeight="1" x14ac:dyDescent="0.2">
      <c r="A45" s="122" t="s">
        <v>49</v>
      </c>
      <c r="B45" s="283">
        <v>1610</v>
      </c>
      <c r="C45" s="284">
        <v>35206510.600000001</v>
      </c>
      <c r="D45" s="285">
        <f t="shared" si="0"/>
        <v>21867.39788819876</v>
      </c>
    </row>
    <row r="46" spans="1:4" x14ac:dyDescent="0.2">
      <c r="A46" s="52" t="s">
        <v>189</v>
      </c>
      <c r="B46" s="126"/>
      <c r="C46" s="126"/>
      <c r="D46" s="68"/>
    </row>
    <row r="47" spans="1:4" x14ac:dyDescent="0.2">
      <c r="A47" s="525" t="s">
        <v>190</v>
      </c>
      <c r="B47" s="526"/>
      <c r="C47" s="526"/>
      <c r="D47" s="527"/>
    </row>
    <row r="48" spans="1:4" x14ac:dyDescent="0.2">
      <c r="A48" s="528"/>
      <c r="B48" s="529"/>
      <c r="C48" s="529"/>
      <c r="D48" s="530"/>
    </row>
    <row r="49" spans="1:4" x14ac:dyDescent="0.2">
      <c r="A49" s="528"/>
      <c r="B49" s="529"/>
      <c r="C49" s="529"/>
      <c r="D49" s="530"/>
    </row>
    <row r="50" spans="1:4" x14ac:dyDescent="0.2">
      <c r="A50" s="528"/>
      <c r="B50" s="529"/>
      <c r="C50" s="529"/>
      <c r="D50" s="530"/>
    </row>
    <row r="51" spans="1:4" x14ac:dyDescent="0.2">
      <c r="A51" s="528"/>
      <c r="B51" s="529"/>
      <c r="C51" s="529"/>
      <c r="D51" s="530"/>
    </row>
    <row r="52" spans="1:4" x14ac:dyDescent="0.2">
      <c r="A52" s="528"/>
      <c r="B52" s="529"/>
      <c r="C52" s="529"/>
      <c r="D52" s="530"/>
    </row>
    <row r="53" spans="1:4" x14ac:dyDescent="0.2">
      <c r="A53" s="528"/>
      <c r="B53" s="529"/>
      <c r="C53" s="529"/>
      <c r="D53" s="530"/>
    </row>
    <row r="54" spans="1:4" x14ac:dyDescent="0.2">
      <c r="A54" s="528"/>
      <c r="B54" s="529"/>
      <c r="C54" s="529"/>
      <c r="D54" s="530"/>
    </row>
    <row r="55" spans="1:4" x14ac:dyDescent="0.2">
      <c r="A55" s="531"/>
      <c r="B55" s="532"/>
      <c r="C55" s="532"/>
      <c r="D55" s="533"/>
    </row>
  </sheetData>
  <sheetProtection selectLockedCells="1"/>
  <mergeCells count="6">
    <mergeCell ref="A47:D55"/>
    <mergeCell ref="A4:D4"/>
    <mergeCell ref="A6:D6"/>
    <mergeCell ref="A11:A12"/>
    <mergeCell ref="B11:B12"/>
    <mergeCell ref="C11:C12"/>
  </mergeCells>
  <printOptions horizontalCentered="1" verticalCentered="1"/>
  <pageMargins left="0.23622047244094491" right="0.23622047244094491" top="0.19685039370078741" bottom="0.19685039370078741" header="0.31496062992125984" footer="0.31496062992125984"/>
  <pageSetup scale="96"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0"/>
  <sheetViews>
    <sheetView topLeftCell="A3" zoomScaleNormal="100" zoomScaleSheetLayoutView="90" zoomScalePageLayoutView="112" workbookViewId="0">
      <selection activeCell="Q16" sqref="Q16"/>
    </sheetView>
  </sheetViews>
  <sheetFormatPr baseColWidth="10" defaultRowHeight="15" x14ac:dyDescent="0.25"/>
  <cols>
    <col min="1" max="1" width="21" customWidth="1"/>
    <col min="2" max="3" width="10.5703125" hidden="1" customWidth="1"/>
    <col min="4" max="9" width="14.42578125" customWidth="1"/>
    <col min="10" max="11" width="8.140625" hidden="1" customWidth="1"/>
    <col min="14" max="16" width="0" hidden="1" customWidth="1"/>
    <col min="255" max="255" width="8" customWidth="1"/>
    <col min="256" max="256" width="13.140625" customWidth="1"/>
    <col min="257" max="262" width="7.7109375" customWidth="1"/>
    <col min="263" max="263" width="9.140625" customWidth="1"/>
    <col min="511" max="511" width="8" customWidth="1"/>
    <col min="512" max="512" width="13.140625" customWidth="1"/>
    <col min="513" max="518" width="7.7109375" customWidth="1"/>
    <col min="519" max="519" width="9.140625" customWidth="1"/>
    <col min="767" max="767" width="8" customWidth="1"/>
    <col min="768" max="768" width="13.140625" customWidth="1"/>
    <col min="769" max="774" width="7.7109375" customWidth="1"/>
    <col min="775" max="775" width="9.140625" customWidth="1"/>
    <col min="1023" max="1023" width="8" customWidth="1"/>
    <col min="1024" max="1024" width="13.140625" customWidth="1"/>
    <col min="1025" max="1030" width="7.7109375" customWidth="1"/>
    <col min="1031" max="1031" width="9.140625" customWidth="1"/>
    <col min="1279" max="1279" width="8" customWidth="1"/>
    <col min="1280" max="1280" width="13.140625" customWidth="1"/>
    <col min="1281" max="1286" width="7.7109375" customWidth="1"/>
    <col min="1287" max="1287" width="9.140625" customWidth="1"/>
    <col min="1535" max="1535" width="8" customWidth="1"/>
    <col min="1536" max="1536" width="13.140625" customWidth="1"/>
    <col min="1537" max="1542" width="7.7109375" customWidth="1"/>
    <col min="1543" max="1543" width="9.140625" customWidth="1"/>
    <col min="1791" max="1791" width="8" customWidth="1"/>
    <col min="1792" max="1792" width="13.140625" customWidth="1"/>
    <col min="1793" max="1798" width="7.7109375" customWidth="1"/>
    <col min="1799" max="1799" width="9.140625" customWidth="1"/>
    <col min="2047" max="2047" width="8" customWidth="1"/>
    <col min="2048" max="2048" width="13.140625" customWidth="1"/>
    <col min="2049" max="2054" width="7.7109375" customWidth="1"/>
    <col min="2055" max="2055" width="9.140625" customWidth="1"/>
    <col min="2303" max="2303" width="8" customWidth="1"/>
    <col min="2304" max="2304" width="13.140625" customWidth="1"/>
    <col min="2305" max="2310" width="7.7109375" customWidth="1"/>
    <col min="2311" max="2311" width="9.140625" customWidth="1"/>
    <col min="2559" max="2559" width="8" customWidth="1"/>
    <col min="2560" max="2560" width="13.140625" customWidth="1"/>
    <col min="2561" max="2566" width="7.7109375" customWidth="1"/>
    <col min="2567" max="2567" width="9.140625" customWidth="1"/>
    <col min="2815" max="2815" width="8" customWidth="1"/>
    <col min="2816" max="2816" width="13.140625" customWidth="1"/>
    <col min="2817" max="2822" width="7.7109375" customWidth="1"/>
    <col min="2823" max="2823" width="9.140625" customWidth="1"/>
    <col min="3071" max="3071" width="8" customWidth="1"/>
    <col min="3072" max="3072" width="13.140625" customWidth="1"/>
    <col min="3073" max="3078" width="7.7109375" customWidth="1"/>
    <col min="3079" max="3079" width="9.140625" customWidth="1"/>
    <col min="3327" max="3327" width="8" customWidth="1"/>
    <col min="3328" max="3328" width="13.140625" customWidth="1"/>
    <col min="3329" max="3334" width="7.7109375" customWidth="1"/>
    <col min="3335" max="3335" width="9.140625" customWidth="1"/>
    <col min="3583" max="3583" width="8" customWidth="1"/>
    <col min="3584" max="3584" width="13.140625" customWidth="1"/>
    <col min="3585" max="3590" width="7.7109375" customWidth="1"/>
    <col min="3591" max="3591" width="9.140625" customWidth="1"/>
    <col min="3839" max="3839" width="8" customWidth="1"/>
    <col min="3840" max="3840" width="13.140625" customWidth="1"/>
    <col min="3841" max="3846" width="7.7109375" customWidth="1"/>
    <col min="3847" max="3847" width="9.140625" customWidth="1"/>
    <col min="4095" max="4095" width="8" customWidth="1"/>
    <col min="4096" max="4096" width="13.140625" customWidth="1"/>
    <col min="4097" max="4102" width="7.7109375" customWidth="1"/>
    <col min="4103" max="4103" width="9.140625" customWidth="1"/>
    <col min="4351" max="4351" width="8" customWidth="1"/>
    <col min="4352" max="4352" width="13.140625" customWidth="1"/>
    <col min="4353" max="4358" width="7.7109375" customWidth="1"/>
    <col min="4359" max="4359" width="9.140625" customWidth="1"/>
    <col min="4607" max="4607" width="8" customWidth="1"/>
    <col min="4608" max="4608" width="13.140625" customWidth="1"/>
    <col min="4609" max="4614" width="7.7109375" customWidth="1"/>
    <col min="4615" max="4615" width="9.140625" customWidth="1"/>
    <col min="4863" max="4863" width="8" customWidth="1"/>
    <col min="4864" max="4864" width="13.140625" customWidth="1"/>
    <col min="4865" max="4870" width="7.7109375" customWidth="1"/>
    <col min="4871" max="4871" width="9.140625" customWidth="1"/>
    <col min="5119" max="5119" width="8" customWidth="1"/>
    <col min="5120" max="5120" width="13.140625" customWidth="1"/>
    <col min="5121" max="5126" width="7.7109375" customWidth="1"/>
    <col min="5127" max="5127" width="9.140625" customWidth="1"/>
    <col min="5375" max="5375" width="8" customWidth="1"/>
    <col min="5376" max="5376" width="13.140625" customWidth="1"/>
    <col min="5377" max="5382" width="7.7109375" customWidth="1"/>
    <col min="5383" max="5383" width="9.140625" customWidth="1"/>
    <col min="5631" max="5631" width="8" customWidth="1"/>
    <col min="5632" max="5632" width="13.140625" customWidth="1"/>
    <col min="5633" max="5638" width="7.7109375" customWidth="1"/>
    <col min="5639" max="5639" width="9.140625" customWidth="1"/>
    <col min="5887" max="5887" width="8" customWidth="1"/>
    <col min="5888" max="5888" width="13.140625" customWidth="1"/>
    <col min="5889" max="5894" width="7.7109375" customWidth="1"/>
    <col min="5895" max="5895" width="9.140625" customWidth="1"/>
    <col min="6143" max="6143" width="8" customWidth="1"/>
    <col min="6144" max="6144" width="13.140625" customWidth="1"/>
    <col min="6145" max="6150" width="7.7109375" customWidth="1"/>
    <col min="6151" max="6151" width="9.140625" customWidth="1"/>
    <col min="6399" max="6399" width="8" customWidth="1"/>
    <col min="6400" max="6400" width="13.140625" customWidth="1"/>
    <col min="6401" max="6406" width="7.7109375" customWidth="1"/>
    <col min="6407" max="6407" width="9.140625" customWidth="1"/>
    <col min="6655" max="6655" width="8" customWidth="1"/>
    <col min="6656" max="6656" width="13.140625" customWidth="1"/>
    <col min="6657" max="6662" width="7.7109375" customWidth="1"/>
    <col min="6663" max="6663" width="9.140625" customWidth="1"/>
    <col min="6911" max="6911" width="8" customWidth="1"/>
    <col min="6912" max="6912" width="13.140625" customWidth="1"/>
    <col min="6913" max="6918" width="7.7109375" customWidth="1"/>
    <col min="6919" max="6919" width="9.140625" customWidth="1"/>
    <col min="7167" max="7167" width="8" customWidth="1"/>
    <col min="7168" max="7168" width="13.140625" customWidth="1"/>
    <col min="7169" max="7174" width="7.7109375" customWidth="1"/>
    <col min="7175" max="7175" width="9.140625" customWidth="1"/>
    <col min="7423" max="7423" width="8" customWidth="1"/>
    <col min="7424" max="7424" width="13.140625" customWidth="1"/>
    <col min="7425" max="7430" width="7.7109375" customWidth="1"/>
    <col min="7431" max="7431" width="9.140625" customWidth="1"/>
    <col min="7679" max="7679" width="8" customWidth="1"/>
    <col min="7680" max="7680" width="13.140625" customWidth="1"/>
    <col min="7681" max="7686" width="7.7109375" customWidth="1"/>
    <col min="7687" max="7687" width="9.140625" customWidth="1"/>
    <col min="7935" max="7935" width="8" customWidth="1"/>
    <col min="7936" max="7936" width="13.140625" customWidth="1"/>
    <col min="7937" max="7942" width="7.7109375" customWidth="1"/>
    <col min="7943" max="7943" width="9.140625" customWidth="1"/>
    <col min="8191" max="8191" width="8" customWidth="1"/>
    <col min="8192" max="8192" width="13.140625" customWidth="1"/>
    <col min="8193" max="8198" width="7.7109375" customWidth="1"/>
    <col min="8199" max="8199" width="9.140625" customWidth="1"/>
    <col min="8447" max="8447" width="8" customWidth="1"/>
    <col min="8448" max="8448" width="13.140625" customWidth="1"/>
    <col min="8449" max="8454" width="7.7109375" customWidth="1"/>
    <col min="8455" max="8455" width="9.140625" customWidth="1"/>
    <col min="8703" max="8703" width="8" customWidth="1"/>
    <col min="8704" max="8704" width="13.140625" customWidth="1"/>
    <col min="8705" max="8710" width="7.7109375" customWidth="1"/>
    <col min="8711" max="8711" width="9.140625" customWidth="1"/>
    <col min="8959" max="8959" width="8" customWidth="1"/>
    <col min="8960" max="8960" width="13.140625" customWidth="1"/>
    <col min="8961" max="8966" width="7.7109375" customWidth="1"/>
    <col min="8967" max="8967" width="9.140625" customWidth="1"/>
    <col min="9215" max="9215" width="8" customWidth="1"/>
    <col min="9216" max="9216" width="13.140625" customWidth="1"/>
    <col min="9217" max="9222" width="7.7109375" customWidth="1"/>
    <col min="9223" max="9223" width="9.140625" customWidth="1"/>
    <col min="9471" max="9471" width="8" customWidth="1"/>
    <col min="9472" max="9472" width="13.140625" customWidth="1"/>
    <col min="9473" max="9478" width="7.7109375" customWidth="1"/>
    <col min="9479" max="9479" width="9.140625" customWidth="1"/>
    <col min="9727" max="9727" width="8" customWidth="1"/>
    <col min="9728" max="9728" width="13.140625" customWidth="1"/>
    <col min="9729" max="9734" width="7.7109375" customWidth="1"/>
    <col min="9735" max="9735" width="9.140625" customWidth="1"/>
    <col min="9983" max="9983" width="8" customWidth="1"/>
    <col min="9984" max="9984" width="13.140625" customWidth="1"/>
    <col min="9985" max="9990" width="7.7109375" customWidth="1"/>
    <col min="9991" max="9991" width="9.140625" customWidth="1"/>
    <col min="10239" max="10239" width="8" customWidth="1"/>
    <col min="10240" max="10240" width="13.140625" customWidth="1"/>
    <col min="10241" max="10246" width="7.7109375" customWidth="1"/>
    <col min="10247" max="10247" width="9.140625" customWidth="1"/>
    <col min="10495" max="10495" width="8" customWidth="1"/>
    <col min="10496" max="10496" width="13.140625" customWidth="1"/>
    <col min="10497" max="10502" width="7.7109375" customWidth="1"/>
    <col min="10503" max="10503" width="9.140625" customWidth="1"/>
    <col min="10751" max="10751" width="8" customWidth="1"/>
    <col min="10752" max="10752" width="13.140625" customWidth="1"/>
    <col min="10753" max="10758" width="7.7109375" customWidth="1"/>
    <col min="10759" max="10759" width="9.140625" customWidth="1"/>
    <col min="11007" max="11007" width="8" customWidth="1"/>
    <col min="11008" max="11008" width="13.140625" customWidth="1"/>
    <col min="11009" max="11014" width="7.7109375" customWidth="1"/>
    <col min="11015" max="11015" width="9.140625" customWidth="1"/>
    <col min="11263" max="11263" width="8" customWidth="1"/>
    <col min="11264" max="11264" width="13.140625" customWidth="1"/>
    <col min="11265" max="11270" width="7.7109375" customWidth="1"/>
    <col min="11271" max="11271" width="9.140625" customWidth="1"/>
    <col min="11519" max="11519" width="8" customWidth="1"/>
    <col min="11520" max="11520" width="13.140625" customWidth="1"/>
    <col min="11521" max="11526" width="7.7109375" customWidth="1"/>
    <col min="11527" max="11527" width="9.140625" customWidth="1"/>
    <col min="11775" max="11775" width="8" customWidth="1"/>
    <col min="11776" max="11776" width="13.140625" customWidth="1"/>
    <col min="11777" max="11782" width="7.7109375" customWidth="1"/>
    <col min="11783" max="11783" width="9.140625" customWidth="1"/>
    <col min="12031" max="12031" width="8" customWidth="1"/>
    <col min="12032" max="12032" width="13.140625" customWidth="1"/>
    <col min="12033" max="12038" width="7.7109375" customWidth="1"/>
    <col min="12039" max="12039" width="9.140625" customWidth="1"/>
    <col min="12287" max="12287" width="8" customWidth="1"/>
    <col min="12288" max="12288" width="13.140625" customWidth="1"/>
    <col min="12289" max="12294" width="7.7109375" customWidth="1"/>
    <col min="12295" max="12295" width="9.140625" customWidth="1"/>
    <col min="12543" max="12543" width="8" customWidth="1"/>
    <col min="12544" max="12544" width="13.140625" customWidth="1"/>
    <col min="12545" max="12550" width="7.7109375" customWidth="1"/>
    <col min="12551" max="12551" width="9.140625" customWidth="1"/>
    <col min="12799" max="12799" width="8" customWidth="1"/>
    <col min="12800" max="12800" width="13.140625" customWidth="1"/>
    <col min="12801" max="12806" width="7.7109375" customWidth="1"/>
    <col min="12807" max="12807" width="9.140625" customWidth="1"/>
    <col min="13055" max="13055" width="8" customWidth="1"/>
    <col min="13056" max="13056" width="13.140625" customWidth="1"/>
    <col min="13057" max="13062" width="7.7109375" customWidth="1"/>
    <col min="13063" max="13063" width="9.140625" customWidth="1"/>
    <col min="13311" max="13311" width="8" customWidth="1"/>
    <col min="13312" max="13312" width="13.140625" customWidth="1"/>
    <col min="13313" max="13318" width="7.7109375" customWidth="1"/>
    <col min="13319" max="13319" width="9.140625" customWidth="1"/>
    <col min="13567" max="13567" width="8" customWidth="1"/>
    <col min="13568" max="13568" width="13.140625" customWidth="1"/>
    <col min="13569" max="13574" width="7.7109375" customWidth="1"/>
    <col min="13575" max="13575" width="9.140625" customWidth="1"/>
    <col min="13823" max="13823" width="8" customWidth="1"/>
    <col min="13824" max="13824" width="13.140625" customWidth="1"/>
    <col min="13825" max="13830" width="7.7109375" customWidth="1"/>
    <col min="13831" max="13831" width="9.140625" customWidth="1"/>
    <col min="14079" max="14079" width="8" customWidth="1"/>
    <col min="14080" max="14080" width="13.140625" customWidth="1"/>
    <col min="14081" max="14086" width="7.7109375" customWidth="1"/>
    <col min="14087" max="14087" width="9.140625" customWidth="1"/>
    <col min="14335" max="14335" width="8" customWidth="1"/>
    <col min="14336" max="14336" width="13.140625" customWidth="1"/>
    <col min="14337" max="14342" width="7.7109375" customWidth="1"/>
    <col min="14343" max="14343" width="9.140625" customWidth="1"/>
    <col min="14591" max="14591" width="8" customWidth="1"/>
    <col min="14592" max="14592" width="13.140625" customWidth="1"/>
    <col min="14593" max="14598" width="7.7109375" customWidth="1"/>
    <col min="14599" max="14599" width="9.140625" customWidth="1"/>
    <col min="14847" max="14847" width="8" customWidth="1"/>
    <col min="14848" max="14848" width="13.140625" customWidth="1"/>
    <col min="14849" max="14854" width="7.7109375" customWidth="1"/>
    <col min="14855" max="14855" width="9.140625" customWidth="1"/>
    <col min="15103" max="15103" width="8" customWidth="1"/>
    <col min="15104" max="15104" width="13.140625" customWidth="1"/>
    <col min="15105" max="15110" width="7.7109375" customWidth="1"/>
    <col min="15111" max="15111" width="9.140625" customWidth="1"/>
    <col min="15359" max="15359" width="8" customWidth="1"/>
    <col min="15360" max="15360" width="13.140625" customWidth="1"/>
    <col min="15361" max="15366" width="7.7109375" customWidth="1"/>
    <col min="15367" max="15367" width="9.140625" customWidth="1"/>
    <col min="15615" max="15615" width="8" customWidth="1"/>
    <col min="15616" max="15616" width="13.140625" customWidth="1"/>
    <col min="15617" max="15622" width="7.7109375" customWidth="1"/>
    <col min="15623" max="15623" width="9.140625" customWidth="1"/>
    <col min="15871" max="15871" width="8" customWidth="1"/>
    <col min="15872" max="15872" width="13.140625" customWidth="1"/>
    <col min="15873" max="15878" width="7.7109375" customWidth="1"/>
    <col min="15879" max="15879" width="9.140625" customWidth="1"/>
    <col min="16127" max="16127" width="8" customWidth="1"/>
    <col min="16128" max="16128" width="13.140625" customWidth="1"/>
    <col min="16129" max="16134" width="7.7109375" customWidth="1"/>
    <col min="16135" max="16135" width="9.140625" customWidth="1"/>
  </cols>
  <sheetData>
    <row r="1" spans="1:11" ht="15" customHeight="1" x14ac:dyDescent="0.25"/>
    <row r="2" spans="1:11" ht="15" customHeight="1" x14ac:dyDescent="0.25"/>
    <row r="3" spans="1:11" ht="15" customHeight="1" x14ac:dyDescent="0.25"/>
    <row r="4" spans="1:11" ht="15" customHeight="1" x14ac:dyDescent="0.25"/>
    <row r="5" spans="1:11" s="5" customFormat="1" ht="14.25" customHeight="1" x14ac:dyDescent="0.25">
      <c r="A5" s="2"/>
      <c r="B5" s="3"/>
      <c r="C5" s="3"/>
      <c r="D5" s="3"/>
      <c r="E5" s="3"/>
      <c r="F5" s="3"/>
      <c r="G5" s="3"/>
      <c r="H5" s="3"/>
      <c r="I5" s="3"/>
      <c r="J5" s="3"/>
      <c r="K5" s="3"/>
    </row>
    <row r="6" spans="1:11" s="5" customFormat="1" ht="14.25" customHeight="1" x14ac:dyDescent="0.25">
      <c r="A6" s="6"/>
      <c r="B6" s="3"/>
      <c r="C6" s="3"/>
      <c r="D6" s="3"/>
      <c r="E6" s="3"/>
      <c r="F6" s="3"/>
      <c r="G6" s="3"/>
      <c r="H6" s="3"/>
      <c r="I6" s="3"/>
      <c r="J6" s="3"/>
      <c r="K6" s="3"/>
    </row>
    <row r="7" spans="1:11" ht="21.95" customHeight="1" x14ac:dyDescent="0.25">
      <c r="A7" s="511" t="s">
        <v>133</v>
      </c>
      <c r="B7" s="511"/>
      <c r="C7" s="511"/>
      <c r="D7" s="511"/>
      <c r="E7" s="511"/>
      <c r="F7" s="511"/>
      <c r="G7" s="511"/>
      <c r="H7" s="511"/>
      <c r="I7" s="511"/>
      <c r="J7" s="511"/>
      <c r="K7" s="218"/>
    </row>
    <row r="8" spans="1:11" ht="6.75" customHeight="1" thickBot="1" x14ac:dyDescent="0.3">
      <c r="A8" s="48"/>
      <c r="B8" s="48"/>
      <c r="C8" s="48"/>
      <c r="D8" s="48"/>
      <c r="E8" s="48"/>
      <c r="F8" s="48"/>
      <c r="G8" s="48"/>
      <c r="H8" s="48"/>
      <c r="I8" s="48"/>
      <c r="J8" s="48"/>
      <c r="K8" s="48"/>
    </row>
    <row r="9" spans="1:11" ht="17.25" customHeight="1" thickBot="1" x14ac:dyDescent="0.3">
      <c r="A9" s="79" t="s">
        <v>134</v>
      </c>
      <c r="B9" s="112" t="s">
        <v>135</v>
      </c>
      <c r="C9" s="15"/>
      <c r="D9" s="8" t="s">
        <v>2</v>
      </c>
      <c r="E9" s="48"/>
      <c r="F9" s="48"/>
      <c r="G9" s="48"/>
      <c r="H9" s="48"/>
      <c r="I9" s="48"/>
      <c r="J9" s="48"/>
      <c r="K9" s="48"/>
    </row>
    <row r="10" spans="1:11" ht="15" hidden="1" customHeight="1" x14ac:dyDescent="0.25">
      <c r="A10" s="80" t="s">
        <v>136</v>
      </c>
      <c r="B10" s="219"/>
      <c r="C10" s="15"/>
      <c r="D10" s="220">
        <v>7.8211392945731273</v>
      </c>
      <c r="E10" s="48"/>
      <c r="F10" s="48"/>
      <c r="G10" s="48"/>
      <c r="H10" s="48"/>
      <c r="I10" s="48"/>
      <c r="J10" s="48"/>
      <c r="K10" s="48"/>
    </row>
    <row r="11" spans="1:11" ht="15" hidden="1" customHeight="1" x14ac:dyDescent="0.25">
      <c r="A11" s="80" t="s">
        <v>137</v>
      </c>
      <c r="B11" s="219"/>
      <c r="C11" s="15"/>
      <c r="D11" s="221">
        <v>20.09</v>
      </c>
      <c r="E11" s="48"/>
      <c r="F11" s="48"/>
      <c r="G11" s="48"/>
      <c r="H11" s="48"/>
      <c r="I11" s="48"/>
      <c r="J11" s="48"/>
      <c r="K11" s="48"/>
    </row>
    <row r="12" spans="1:11" ht="15" customHeight="1" x14ac:dyDescent="0.25">
      <c r="A12" s="80" t="s">
        <v>138</v>
      </c>
      <c r="B12" s="219"/>
      <c r="C12" s="15"/>
      <c r="D12" s="220">
        <v>4.38</v>
      </c>
      <c r="E12" s="48"/>
      <c r="F12" s="48"/>
      <c r="G12" s="48"/>
      <c r="H12" s="48"/>
      <c r="I12" s="48"/>
      <c r="J12" s="48"/>
      <c r="K12" s="48"/>
    </row>
    <row r="13" spans="1:11" ht="15" customHeight="1" x14ac:dyDescent="0.25">
      <c r="A13" s="80" t="s">
        <v>139</v>
      </c>
      <c r="B13" s="219">
        <v>19.372335693733199</v>
      </c>
      <c r="C13" s="15"/>
      <c r="D13" s="221">
        <v>6.3</v>
      </c>
      <c r="E13" s="48"/>
      <c r="F13" s="48"/>
      <c r="G13" s="48"/>
      <c r="H13" s="48"/>
      <c r="I13" s="48"/>
      <c r="J13" s="48"/>
      <c r="K13" s="48"/>
    </row>
    <row r="14" spans="1:11" ht="15" customHeight="1" x14ac:dyDescent="0.25">
      <c r="A14" s="80" t="s">
        <v>140</v>
      </c>
      <c r="B14" s="219"/>
      <c r="C14" s="15"/>
      <c r="D14" s="220">
        <v>5.52</v>
      </c>
      <c r="E14" s="48"/>
      <c r="F14" s="48"/>
      <c r="G14" s="48"/>
      <c r="H14" s="48"/>
      <c r="I14" s="48"/>
      <c r="J14" s="48"/>
      <c r="K14" s="48"/>
    </row>
    <row r="15" spans="1:11" ht="15" customHeight="1" x14ac:dyDescent="0.25">
      <c r="A15" s="132" t="s">
        <v>141</v>
      </c>
      <c r="B15" s="222">
        <v>21.570725444040232</v>
      </c>
      <c r="C15" s="48"/>
      <c r="D15" s="263">
        <v>5.86</v>
      </c>
      <c r="E15" s="48"/>
      <c r="F15" s="48"/>
      <c r="G15" s="48"/>
      <c r="H15" s="48"/>
      <c r="I15" s="48"/>
      <c r="J15" s="48"/>
      <c r="K15" s="48"/>
    </row>
    <row r="16" spans="1:11" ht="15" customHeight="1" x14ac:dyDescent="0.25">
      <c r="A16" s="80" t="s">
        <v>154</v>
      </c>
      <c r="B16" s="219"/>
      <c r="C16" s="15"/>
      <c r="D16" s="220">
        <v>5.7</v>
      </c>
      <c r="E16" s="48"/>
      <c r="F16" s="48"/>
      <c r="G16" s="48"/>
      <c r="H16" s="48"/>
      <c r="I16" s="48"/>
      <c r="J16" s="48"/>
      <c r="K16" s="48"/>
    </row>
    <row r="17" spans="1:16" ht="16.5" customHeight="1" thickBot="1" x14ac:dyDescent="0.3">
      <c r="A17" s="132" t="s">
        <v>155</v>
      </c>
      <c r="B17" s="222">
        <v>19.372335693733199</v>
      </c>
      <c r="C17" s="48"/>
      <c r="D17" s="223">
        <v>4.7</v>
      </c>
      <c r="E17" s="48"/>
      <c r="F17" s="48"/>
      <c r="G17" s="48"/>
      <c r="H17" s="48"/>
      <c r="I17" s="48"/>
      <c r="J17" s="48"/>
      <c r="K17" s="48"/>
    </row>
    <row r="18" spans="1:16" ht="15" customHeight="1" x14ac:dyDescent="0.25">
      <c r="A18" s="132"/>
      <c r="B18" s="222"/>
      <c r="C18" s="48"/>
      <c r="D18" s="48"/>
      <c r="E18" s="48"/>
      <c r="F18" s="48"/>
      <c r="G18" s="48"/>
      <c r="H18" s="48"/>
      <c r="I18" s="48"/>
      <c r="J18" s="48"/>
      <c r="K18" s="48"/>
    </row>
    <row r="19" spans="1:16" ht="15" customHeight="1" x14ac:dyDescent="0.25">
      <c r="A19" s="132"/>
      <c r="B19" s="133"/>
      <c r="C19" s="48"/>
      <c r="D19" s="48"/>
      <c r="E19" s="48"/>
      <c r="F19" s="48"/>
      <c r="G19" s="48"/>
      <c r="H19" s="48"/>
      <c r="I19" s="48"/>
      <c r="J19" s="48"/>
      <c r="K19" s="48"/>
    </row>
    <row r="20" spans="1:16" ht="3.75" customHeight="1" x14ac:dyDescent="0.25">
      <c r="A20" s="82"/>
      <c r="B20" s="48"/>
      <c r="C20" s="48"/>
      <c r="D20" s="48"/>
      <c r="E20" s="48"/>
      <c r="F20" s="48"/>
      <c r="G20" s="48"/>
      <c r="H20" s="48"/>
      <c r="I20" s="48"/>
      <c r="J20" s="48"/>
      <c r="K20" s="48"/>
    </row>
    <row r="21" spans="1:16" ht="13.5" customHeight="1" x14ac:dyDescent="0.25">
      <c r="A21" s="224"/>
      <c r="B21" s="534">
        <v>2011</v>
      </c>
      <c r="C21" s="535"/>
      <c r="D21" s="536">
        <v>2014</v>
      </c>
      <c r="E21" s="536"/>
      <c r="F21" s="536">
        <v>2015</v>
      </c>
      <c r="G21" s="536"/>
      <c r="H21" s="537">
        <v>2016</v>
      </c>
      <c r="I21" s="538"/>
      <c r="J21" s="225"/>
    </row>
    <row r="22" spans="1:16" ht="30.75" customHeight="1" x14ac:dyDescent="0.25">
      <c r="A22" s="226" t="s">
        <v>75</v>
      </c>
      <c r="B22" s="226" t="s">
        <v>142</v>
      </c>
      <c r="C22" s="226" t="s">
        <v>143</v>
      </c>
      <c r="D22" s="226" t="s">
        <v>144</v>
      </c>
      <c r="E22" s="226" t="s">
        <v>145</v>
      </c>
      <c r="F22" s="226" t="s">
        <v>146</v>
      </c>
      <c r="G22" s="226" t="s">
        <v>147</v>
      </c>
      <c r="H22" s="226" t="s">
        <v>148</v>
      </c>
      <c r="I22" s="226" t="s">
        <v>149</v>
      </c>
      <c r="J22" s="226" t="s">
        <v>150</v>
      </c>
      <c r="K22" s="227"/>
    </row>
    <row r="23" spans="1:16" ht="14.1" customHeight="1" x14ac:dyDescent="0.25">
      <c r="A23" s="113" t="s">
        <v>18</v>
      </c>
      <c r="B23" s="114">
        <v>9.6675191815856785</v>
      </c>
      <c r="C23" s="114">
        <v>24.055415617128464</v>
      </c>
      <c r="D23" s="114">
        <v>7.7009429726088916</v>
      </c>
      <c r="E23" s="114">
        <v>9.5278604849000423</v>
      </c>
      <c r="F23" s="114">
        <v>9.0627077332151558</v>
      </c>
      <c r="G23" s="114">
        <v>8.6620926243567755</v>
      </c>
      <c r="H23" s="114">
        <v>7.6424581005586596</v>
      </c>
      <c r="I23" s="114">
        <v>6.8063958513396718</v>
      </c>
      <c r="J23" s="228">
        <v>20.088907705334464</v>
      </c>
      <c r="K23" s="229"/>
      <c r="L23" s="174"/>
      <c r="N23" s="174" t="s">
        <v>18</v>
      </c>
      <c r="O23">
        <v>7.7009429726088915E-2</v>
      </c>
      <c r="P23">
        <f>O23*100</f>
        <v>7.7009429726088916</v>
      </c>
    </row>
    <row r="24" spans="1:16" ht="14.1" customHeight="1" x14ac:dyDescent="0.25">
      <c r="A24" s="113" t="s">
        <v>21</v>
      </c>
      <c r="B24" s="114">
        <v>7.7299412915851269</v>
      </c>
      <c r="C24" s="114">
        <v>24.94916875971774</v>
      </c>
      <c r="D24" s="114">
        <v>4.3048202842017274</v>
      </c>
      <c r="E24" s="114">
        <v>5.3819444444444446</v>
      </c>
      <c r="F24" s="114">
        <v>5.0890947968638631</v>
      </c>
      <c r="G24" s="114">
        <v>5.2688953488372094</v>
      </c>
      <c r="H24" s="114">
        <v>4.852320675105485</v>
      </c>
      <c r="I24" s="114">
        <v>3.930778739184178</v>
      </c>
      <c r="J24" s="228">
        <v>19.121544869367664</v>
      </c>
      <c r="K24" s="229"/>
      <c r="N24" t="s">
        <v>21</v>
      </c>
      <c r="O24">
        <v>4.3048202842017276E-2</v>
      </c>
      <c r="P24">
        <f t="shared" ref="P24:P59" si="0">O24*100</f>
        <v>4.3048202842017274</v>
      </c>
    </row>
    <row r="25" spans="1:16" ht="14.1" customHeight="1" x14ac:dyDescent="0.25">
      <c r="A25" s="113" t="s">
        <v>22</v>
      </c>
      <c r="B25" s="114">
        <v>9.3589743589743595</v>
      </c>
      <c r="C25" s="114">
        <v>30.277942046126554</v>
      </c>
      <c r="D25" s="114">
        <v>7.5782537067545297</v>
      </c>
      <c r="E25" s="114">
        <v>9.5820591233435266</v>
      </c>
      <c r="F25" s="114">
        <v>9.375</v>
      </c>
      <c r="G25" s="114">
        <v>11.893333333333334</v>
      </c>
      <c r="H25" s="114">
        <v>11.456534254461715</v>
      </c>
      <c r="I25" s="114">
        <v>8.2002129925452607</v>
      </c>
      <c r="J25" s="228">
        <v>21.963070942662778</v>
      </c>
      <c r="K25" s="229"/>
      <c r="N25" t="s">
        <v>22</v>
      </c>
      <c r="O25">
        <v>7.57825370675453E-2</v>
      </c>
      <c r="P25">
        <f t="shared" si="0"/>
        <v>7.5782537067545297</v>
      </c>
    </row>
    <row r="26" spans="1:16" ht="14.1" customHeight="1" x14ac:dyDescent="0.25">
      <c r="A26" s="113" t="s">
        <v>23</v>
      </c>
      <c r="B26" s="114">
        <v>10.801393728222997</v>
      </c>
      <c r="C26" s="114">
        <v>27.708803611738148</v>
      </c>
      <c r="D26" s="114">
        <v>9.4561186650185416</v>
      </c>
      <c r="E26" s="114">
        <v>11.05318039624609</v>
      </c>
      <c r="F26" s="114">
        <v>11.460807600950119</v>
      </c>
      <c r="G26" s="114">
        <v>12.275132275132275</v>
      </c>
      <c r="H26" s="114">
        <v>11.43730886850153</v>
      </c>
      <c r="I26" s="114">
        <v>9.0463215258855598</v>
      </c>
      <c r="J26" s="228">
        <v>25.181347150259064</v>
      </c>
      <c r="K26" s="229"/>
      <c r="N26" t="s">
        <v>23</v>
      </c>
      <c r="O26">
        <v>9.4561186650185411E-2</v>
      </c>
      <c r="P26">
        <f t="shared" si="0"/>
        <v>9.4561186650185416</v>
      </c>
    </row>
    <row r="27" spans="1:16" ht="14.1" customHeight="1" x14ac:dyDescent="0.25">
      <c r="A27" s="113" t="s">
        <v>24</v>
      </c>
      <c r="B27" s="114">
        <v>6.7997934239972455</v>
      </c>
      <c r="C27" s="114">
        <v>14.114114114114114</v>
      </c>
      <c r="D27" s="114">
        <v>5.8214385670305067</v>
      </c>
      <c r="E27" s="114">
        <v>8.4777145880174576</v>
      </c>
      <c r="F27" s="114">
        <v>8.1303116147308785</v>
      </c>
      <c r="G27" s="114">
        <v>7.3869752421959092</v>
      </c>
      <c r="H27" s="114">
        <v>6.361466086223845</v>
      </c>
      <c r="I27" s="114">
        <v>5.5474645836091625</v>
      </c>
      <c r="J27" s="228">
        <v>15.525517938352703</v>
      </c>
      <c r="K27" s="229"/>
      <c r="N27" t="s">
        <v>24</v>
      </c>
      <c r="O27">
        <v>5.8214385670305069E-2</v>
      </c>
      <c r="P27">
        <f t="shared" si="0"/>
        <v>5.8214385670305067</v>
      </c>
    </row>
    <row r="28" spans="1:16" ht="14.1" customHeight="1" x14ac:dyDescent="0.25">
      <c r="A28" s="113" t="s">
        <v>25</v>
      </c>
      <c r="B28" s="114">
        <v>9.4323516858728134</v>
      </c>
      <c r="C28" s="114">
        <v>22.747878646983612</v>
      </c>
      <c r="D28" s="114">
        <v>21.652786675208198</v>
      </c>
      <c r="E28" s="114">
        <v>5.0575657894736841</v>
      </c>
      <c r="F28" s="114">
        <v>4.9670786646644336</v>
      </c>
      <c r="G28" s="114">
        <v>2.89332784184514</v>
      </c>
      <c r="H28" s="114">
        <v>5.5899880810488671</v>
      </c>
      <c r="I28" s="114">
        <v>3.3974711379879055</v>
      </c>
      <c r="J28" s="228">
        <v>19.896384479717813</v>
      </c>
      <c r="K28" s="229"/>
      <c r="N28" t="s">
        <v>25</v>
      </c>
      <c r="O28">
        <v>0.21652786675208199</v>
      </c>
      <c r="P28">
        <f t="shared" si="0"/>
        <v>21.652786675208198</v>
      </c>
    </row>
    <row r="29" spans="1:16" ht="14.1" customHeight="1" x14ac:dyDescent="0.25">
      <c r="A29" s="113" t="s">
        <v>26</v>
      </c>
      <c r="B29" s="114">
        <v>9.3967869051227648</v>
      </c>
      <c r="C29" s="114">
        <v>25.015800783718873</v>
      </c>
      <c r="D29" s="114">
        <v>4.9457343041626602</v>
      </c>
      <c r="E29" s="114">
        <v>6.5167971710027794</v>
      </c>
      <c r="F29" s="114">
        <v>5.8599592114208026</v>
      </c>
      <c r="G29" s="114">
        <v>5.9502465262214255</v>
      </c>
      <c r="H29" s="114">
        <v>5.7111676973444885</v>
      </c>
      <c r="I29" s="114">
        <v>4.071382774097029</v>
      </c>
      <c r="J29" s="228">
        <v>18.616144975288304</v>
      </c>
      <c r="K29" s="229"/>
      <c r="N29" t="s">
        <v>26</v>
      </c>
      <c r="O29">
        <v>4.9457343041626599E-2</v>
      </c>
      <c r="P29">
        <f t="shared" si="0"/>
        <v>4.9457343041626602</v>
      </c>
    </row>
    <row r="30" spans="1:16" ht="14.1" customHeight="1" x14ac:dyDescent="0.25">
      <c r="A30" s="113" t="s">
        <v>27</v>
      </c>
      <c r="B30" s="114">
        <v>6.25</v>
      </c>
      <c r="C30" s="114">
        <v>13.76770538243626</v>
      </c>
      <c r="D30" s="114">
        <v>1.8767089236887895</v>
      </c>
      <c r="E30" s="114">
        <v>11.752360965372507</v>
      </c>
      <c r="F30" s="114">
        <v>11.319534282018111</v>
      </c>
      <c r="G30" s="114">
        <v>27.573529411764707</v>
      </c>
      <c r="H30" s="114">
        <v>13.175885643256683</v>
      </c>
      <c r="I30" s="114">
        <v>14.652567975830816</v>
      </c>
      <c r="J30" s="228">
        <v>18.959107806691449</v>
      </c>
      <c r="K30" s="229"/>
      <c r="N30" t="s">
        <v>27</v>
      </c>
      <c r="O30">
        <v>1.8767089236887895E-2</v>
      </c>
      <c r="P30">
        <f t="shared" si="0"/>
        <v>1.8767089236887895</v>
      </c>
    </row>
    <row r="31" spans="1:16" ht="14.1" customHeight="1" x14ac:dyDescent="0.25">
      <c r="A31" s="113" t="s">
        <v>28</v>
      </c>
      <c r="B31" s="114">
        <v>7.5088787417554537</v>
      </c>
      <c r="C31" s="114">
        <v>31.162196679438058</v>
      </c>
      <c r="D31" s="114">
        <v>7.8080903104421449</v>
      </c>
      <c r="E31" s="114">
        <v>9.9073701167942012</v>
      </c>
      <c r="F31" s="114">
        <v>9.3969144460028051</v>
      </c>
      <c r="G31" s="114">
        <v>8.9820359281437128</v>
      </c>
      <c r="H31" s="114">
        <v>8.7278106508875748</v>
      </c>
      <c r="I31" s="114">
        <v>9.3370681605975729</v>
      </c>
      <c r="J31" s="228">
        <v>29.465395772896809</v>
      </c>
      <c r="K31" s="229"/>
      <c r="N31" t="s">
        <v>29</v>
      </c>
      <c r="O31">
        <v>4.1896097677759155E-2</v>
      </c>
      <c r="P31">
        <f t="shared" si="0"/>
        <v>4.1896097677759156</v>
      </c>
    </row>
    <row r="32" spans="1:16" ht="14.1" customHeight="1" x14ac:dyDescent="0.25">
      <c r="A32" s="113" t="s">
        <v>29</v>
      </c>
      <c r="B32" s="114">
        <v>9.38064609380646</v>
      </c>
      <c r="C32" s="114">
        <v>19.115987460815049</v>
      </c>
      <c r="D32" s="114">
        <v>4.1896097677759156</v>
      </c>
      <c r="E32" s="114">
        <v>5.7012349856200304</v>
      </c>
      <c r="F32" s="114">
        <v>5.1318858783420058</v>
      </c>
      <c r="G32" s="114">
        <v>5.3459119496855347</v>
      </c>
      <c r="H32" s="114">
        <v>5.1450630315459316</v>
      </c>
      <c r="I32" s="114">
        <v>4.4596316460094982</v>
      </c>
      <c r="J32" s="228">
        <v>16.914660831509849</v>
      </c>
      <c r="K32" s="229"/>
      <c r="N32" t="s">
        <v>30</v>
      </c>
      <c r="O32">
        <v>6.2264150943396226E-2</v>
      </c>
      <c r="P32">
        <f t="shared" si="0"/>
        <v>6.2264150943396226</v>
      </c>
    </row>
    <row r="33" spans="1:16" ht="14.1" customHeight="1" x14ac:dyDescent="0.25">
      <c r="A33" s="113" t="s">
        <v>30</v>
      </c>
      <c r="B33" s="114">
        <v>9.8464796188459509</v>
      </c>
      <c r="C33" s="114">
        <v>23.093190469476948</v>
      </c>
      <c r="D33" s="114">
        <v>6.2264150943396226</v>
      </c>
      <c r="E33" s="114">
        <v>9.2985318107667201</v>
      </c>
      <c r="F33" s="114">
        <v>7.9336981010621175</v>
      </c>
      <c r="G33" s="114">
        <v>6.7150635208711433</v>
      </c>
      <c r="H33" s="114">
        <v>5.426747311827957</v>
      </c>
      <c r="I33" s="114">
        <v>5.3895071542130362</v>
      </c>
      <c r="J33" s="228">
        <v>23.68496283590623</v>
      </c>
      <c r="K33" s="229"/>
      <c r="N33" t="s">
        <v>31</v>
      </c>
      <c r="O33">
        <v>7.4029491423412586E-2</v>
      </c>
      <c r="P33">
        <f t="shared" si="0"/>
        <v>7.4029491423412583</v>
      </c>
    </row>
    <row r="34" spans="1:16" ht="14.1" customHeight="1" x14ac:dyDescent="0.25">
      <c r="A34" s="113" t="s">
        <v>31</v>
      </c>
      <c r="B34" s="114">
        <v>6.9610054785691267</v>
      </c>
      <c r="C34" s="114">
        <v>20.465619924201409</v>
      </c>
      <c r="D34" s="114">
        <v>7.4029491423412583</v>
      </c>
      <c r="E34" s="114">
        <v>10.177244139508289</v>
      </c>
      <c r="F34" s="114">
        <v>8.3495776478232617</v>
      </c>
      <c r="G34" s="114">
        <v>8.5645030972259626</v>
      </c>
      <c r="H34" s="114">
        <v>8.730901153726224</v>
      </c>
      <c r="I34" s="114">
        <v>6.8640646029609691</v>
      </c>
      <c r="J34" s="228">
        <v>22.273190621814475</v>
      </c>
      <c r="K34" s="229"/>
      <c r="N34" t="s">
        <v>32</v>
      </c>
      <c r="O34">
        <v>4.072398190045249E-2</v>
      </c>
      <c r="P34">
        <f t="shared" si="0"/>
        <v>4.0723981900452486</v>
      </c>
    </row>
    <row r="35" spans="1:16" ht="14.1" customHeight="1" x14ac:dyDescent="0.25">
      <c r="A35" s="113" t="s">
        <v>32</v>
      </c>
      <c r="B35" s="114">
        <v>8.9659833295787337</v>
      </c>
      <c r="C35" s="114">
        <v>17.656722302536469</v>
      </c>
      <c r="D35" s="114">
        <v>4.0723981900452486</v>
      </c>
      <c r="E35" s="114">
        <v>6.916756465517242</v>
      </c>
      <c r="F35" s="114">
        <v>6.3580759646605758</v>
      </c>
      <c r="G35" s="114">
        <v>5.8984535377035723</v>
      </c>
      <c r="H35" s="114">
        <v>5.6040864672786492</v>
      </c>
      <c r="I35" s="114">
        <v>4.8735725938009793</v>
      </c>
      <c r="J35" s="228">
        <v>25.297517851071067</v>
      </c>
      <c r="K35" s="229"/>
      <c r="N35" t="s">
        <v>33</v>
      </c>
      <c r="O35">
        <v>3.1147144240077446E-2</v>
      </c>
      <c r="P35">
        <f t="shared" si="0"/>
        <v>3.1147144240077447</v>
      </c>
    </row>
    <row r="36" spans="1:16" ht="14.1" customHeight="1" x14ac:dyDescent="0.25">
      <c r="A36" s="113" t="s">
        <v>33</v>
      </c>
      <c r="B36" s="114">
        <v>6.9979276109692039</v>
      </c>
      <c r="C36" s="114">
        <v>19.352380167672564</v>
      </c>
      <c r="D36" s="114">
        <v>3.1147144240077447</v>
      </c>
      <c r="E36" s="114">
        <v>5.2327324112533722</v>
      </c>
      <c r="F36" s="114">
        <v>4.3988626145283982</v>
      </c>
      <c r="G36" s="114">
        <v>4.412073821835456</v>
      </c>
      <c r="H36" s="114">
        <v>4.0804201620760949</v>
      </c>
      <c r="I36" s="114">
        <v>3.0720470646724944</v>
      </c>
      <c r="J36" s="228">
        <v>20.074568702209678</v>
      </c>
      <c r="K36" s="229"/>
      <c r="N36" t="s">
        <v>34</v>
      </c>
      <c r="O36">
        <v>5.2231718898385564E-2</v>
      </c>
      <c r="P36">
        <f t="shared" si="0"/>
        <v>5.2231718898385564</v>
      </c>
    </row>
    <row r="37" spans="1:16" ht="14.1" customHeight="1" x14ac:dyDescent="0.25">
      <c r="A37" s="113" t="s">
        <v>34</v>
      </c>
      <c r="B37" s="114">
        <v>9.346519294163274</v>
      </c>
      <c r="C37" s="114">
        <v>15.07429235494314</v>
      </c>
      <c r="D37" s="114">
        <v>5.2231718898385564</v>
      </c>
      <c r="E37" s="114">
        <v>6.0792876102406028</v>
      </c>
      <c r="F37" s="114">
        <v>5.788403833123609</v>
      </c>
      <c r="G37" s="114">
        <v>5.6877123949204078</v>
      </c>
      <c r="H37" s="114">
        <v>5.0892331829770541</v>
      </c>
      <c r="I37" s="114">
        <v>3.9871267655998568</v>
      </c>
      <c r="J37" s="228">
        <v>17.489624798848141</v>
      </c>
      <c r="K37" s="229"/>
      <c r="N37" t="s">
        <v>35</v>
      </c>
      <c r="O37">
        <v>1.609517144856543E-2</v>
      </c>
      <c r="P37">
        <f t="shared" si="0"/>
        <v>1.6095171448565431</v>
      </c>
    </row>
    <row r="38" spans="1:16" ht="14.1" customHeight="1" x14ac:dyDescent="0.25">
      <c r="A38" s="113" t="s">
        <v>35</v>
      </c>
      <c r="B38" s="114">
        <v>3.5152636447733578</v>
      </c>
      <c r="C38" s="114">
        <v>28.172639081370026</v>
      </c>
      <c r="D38" s="114">
        <v>1.6095171448565431</v>
      </c>
      <c r="E38" s="114">
        <v>2.1516607478587844</v>
      </c>
      <c r="F38" s="114">
        <v>2.0383977245792844</v>
      </c>
      <c r="G38" s="114">
        <v>0.63057186344857574</v>
      </c>
      <c r="H38" s="114">
        <v>0.70887313615252989</v>
      </c>
      <c r="I38" s="114">
        <v>0.12714558169103624</v>
      </c>
      <c r="J38" s="228">
        <v>26.401022799914763</v>
      </c>
      <c r="K38" s="229"/>
      <c r="N38" t="s">
        <v>36</v>
      </c>
      <c r="O38">
        <v>4.9871653832049868E-2</v>
      </c>
      <c r="P38">
        <f t="shared" si="0"/>
        <v>4.9871653832049869</v>
      </c>
    </row>
    <row r="39" spans="1:16" ht="14.1" customHeight="1" x14ac:dyDescent="0.25">
      <c r="A39" s="113" t="s">
        <v>36</v>
      </c>
      <c r="B39" s="114">
        <v>7.5751808146174344</v>
      </c>
      <c r="C39" s="114">
        <v>20.171673819742487</v>
      </c>
      <c r="D39" s="114">
        <v>4.9871653832049869</v>
      </c>
      <c r="E39" s="114">
        <v>10.754912099276112</v>
      </c>
      <c r="F39" s="114">
        <v>9.367945823927764</v>
      </c>
      <c r="G39" s="114">
        <v>11.725736999006294</v>
      </c>
      <c r="H39" s="114">
        <v>11.680482290881688</v>
      </c>
      <c r="I39" s="114">
        <v>9.9217527386541473</v>
      </c>
      <c r="J39" s="228">
        <v>19.88804741521238</v>
      </c>
      <c r="K39" s="229"/>
      <c r="N39" t="s">
        <v>37</v>
      </c>
      <c r="O39">
        <v>3.2268536553694327E-2</v>
      </c>
      <c r="P39">
        <f t="shared" si="0"/>
        <v>3.2268536553694327</v>
      </c>
    </row>
    <row r="40" spans="1:16" ht="14.1" customHeight="1" x14ac:dyDescent="0.25">
      <c r="A40" s="113" t="s">
        <v>37</v>
      </c>
      <c r="B40" s="114">
        <v>7.4743527112848067</v>
      </c>
      <c r="C40" s="114">
        <v>15.36154397861381</v>
      </c>
      <c r="D40" s="114">
        <v>3.2268536553694327</v>
      </c>
      <c r="E40" s="114">
        <v>5.3851780991503011</v>
      </c>
      <c r="F40" s="114">
        <v>4.8392112956397337</v>
      </c>
      <c r="G40" s="114">
        <v>5.0945518830020893</v>
      </c>
      <c r="H40" s="114">
        <v>4.5771732702542876</v>
      </c>
      <c r="I40" s="114">
        <v>3.6228634075845916</v>
      </c>
      <c r="J40" s="228">
        <v>10.348438136234076</v>
      </c>
      <c r="K40" s="229"/>
      <c r="N40" t="s">
        <v>38</v>
      </c>
      <c r="O40">
        <v>6.4683244523386613E-2</v>
      </c>
      <c r="P40">
        <f t="shared" si="0"/>
        <v>6.4683244523386616</v>
      </c>
    </row>
    <row r="41" spans="1:16" ht="14.1" customHeight="1" x14ac:dyDescent="0.25">
      <c r="A41" s="113" t="s">
        <v>38</v>
      </c>
      <c r="B41" s="114">
        <v>7.8951310861423218</v>
      </c>
      <c r="C41" s="114">
        <v>22.006767308693391</v>
      </c>
      <c r="D41" s="114">
        <v>6.4683244523386616</v>
      </c>
      <c r="E41" s="114">
        <v>7.4198047419804736</v>
      </c>
      <c r="F41" s="114">
        <v>6.7024128686327078</v>
      </c>
      <c r="G41" s="114">
        <v>7.6178451178451176</v>
      </c>
      <c r="H41" s="114">
        <v>7.7474053500950157</v>
      </c>
      <c r="I41" s="114">
        <v>5.6336088154269968</v>
      </c>
      <c r="J41" s="228">
        <v>23.567404150061837</v>
      </c>
      <c r="K41" s="229"/>
      <c r="N41" t="s">
        <v>40</v>
      </c>
      <c r="O41">
        <v>2.3926985693142576E-2</v>
      </c>
      <c r="P41">
        <f t="shared" si="0"/>
        <v>2.3926985693142577</v>
      </c>
    </row>
    <row r="42" spans="1:16" ht="14.1" customHeight="1" x14ac:dyDescent="0.25">
      <c r="A42" s="113" t="s">
        <v>39</v>
      </c>
      <c r="B42" s="114">
        <v>9.5594020456333606</v>
      </c>
      <c r="C42" s="114">
        <v>26.38984214138641</v>
      </c>
      <c r="D42" s="114">
        <v>6.7864271457085827</v>
      </c>
      <c r="E42" s="114">
        <v>8.8320743753631614</v>
      </c>
      <c r="F42" s="114">
        <v>7.9552517091361086</v>
      </c>
      <c r="G42" s="114">
        <v>9.9368179207352103</v>
      </c>
      <c r="H42" s="114">
        <v>8.9691684833385246</v>
      </c>
      <c r="I42" s="114">
        <v>7.7823288472791106</v>
      </c>
      <c r="J42" s="228">
        <v>19.602977667493796</v>
      </c>
      <c r="K42" s="229"/>
      <c r="N42" t="s">
        <v>41</v>
      </c>
      <c r="O42">
        <v>4.9637835534725179E-2</v>
      </c>
      <c r="P42">
        <f t="shared" si="0"/>
        <v>4.9637835534725179</v>
      </c>
    </row>
    <row r="43" spans="1:16" ht="14.1" customHeight="1" x14ac:dyDescent="0.25">
      <c r="A43" s="113" t="s">
        <v>40</v>
      </c>
      <c r="B43" s="114">
        <v>6.4689303449201443</v>
      </c>
      <c r="C43" s="114">
        <v>13.618254255704453</v>
      </c>
      <c r="D43" s="114">
        <v>2.3926985693142577</v>
      </c>
      <c r="E43" s="114">
        <v>5.6164552284764131</v>
      </c>
      <c r="F43" s="114">
        <v>4.2382889384595197</v>
      </c>
      <c r="G43" s="114">
        <v>5.6880278191753595</v>
      </c>
      <c r="H43" s="114">
        <v>4.9562289562289568</v>
      </c>
      <c r="I43" s="114">
        <v>3.9365235576331656</v>
      </c>
      <c r="J43" s="228">
        <v>16.921335597057158</v>
      </c>
      <c r="K43" s="229"/>
      <c r="N43" t="s">
        <v>42</v>
      </c>
      <c r="O43">
        <v>5.7162300102075535E-2</v>
      </c>
      <c r="P43">
        <f t="shared" si="0"/>
        <v>5.7162300102075534</v>
      </c>
    </row>
    <row r="44" spans="1:16" ht="14.1" customHeight="1" x14ac:dyDescent="0.25">
      <c r="A44" s="113" t="s">
        <v>41</v>
      </c>
      <c r="B44" s="114">
        <v>8.9743589743589745</v>
      </c>
      <c r="C44" s="114">
        <v>16.605504587155963</v>
      </c>
      <c r="D44" s="114">
        <v>4.9637835534725179</v>
      </c>
      <c r="E44" s="114">
        <v>7.088414634146341</v>
      </c>
      <c r="F44" s="114">
        <v>6.8627450980392162</v>
      </c>
      <c r="G44" s="114">
        <v>7.2796934865900385</v>
      </c>
      <c r="H44" s="114">
        <v>6.3702436938862768</v>
      </c>
      <c r="I44" s="114">
        <v>6.9444444444444446</v>
      </c>
      <c r="J44" s="228">
        <v>16.04317885724921</v>
      </c>
      <c r="K44" s="229"/>
      <c r="N44" t="s">
        <v>43</v>
      </c>
      <c r="O44">
        <v>3.8243868976161895E-2</v>
      </c>
      <c r="P44">
        <f t="shared" si="0"/>
        <v>3.8243868976161894</v>
      </c>
    </row>
    <row r="45" spans="1:16" ht="14.1" customHeight="1" x14ac:dyDescent="0.25">
      <c r="A45" s="113" t="s">
        <v>42</v>
      </c>
      <c r="B45" s="114">
        <v>9.0474392852648791</v>
      </c>
      <c r="C45" s="114">
        <v>22.929515418502202</v>
      </c>
      <c r="D45" s="114">
        <v>5.7162300102075534</v>
      </c>
      <c r="E45" s="114">
        <v>7.9908151549942588</v>
      </c>
      <c r="F45" s="114">
        <v>7.1367677505784917</v>
      </c>
      <c r="G45" s="114">
        <v>6.865741829296967</v>
      </c>
      <c r="H45" s="114">
        <v>6.5192672141503465</v>
      </c>
      <c r="I45" s="114">
        <v>4.7873694932518456</v>
      </c>
      <c r="J45" s="228">
        <v>24.96238985600688</v>
      </c>
      <c r="K45" s="229"/>
      <c r="N45" t="s">
        <v>44</v>
      </c>
      <c r="O45">
        <v>7.185261003070624E-2</v>
      </c>
      <c r="P45">
        <f t="shared" si="0"/>
        <v>7.1852610030706243</v>
      </c>
    </row>
    <row r="46" spans="1:16" ht="14.1" customHeight="1" x14ac:dyDescent="0.25">
      <c r="A46" s="113" t="s">
        <v>43</v>
      </c>
      <c r="B46" s="114">
        <v>10.222792701934537</v>
      </c>
      <c r="C46" s="114">
        <v>18.145986507996664</v>
      </c>
      <c r="D46" s="114">
        <v>3.8243868976161894</v>
      </c>
      <c r="E46" s="114">
        <v>5.823110707254278</v>
      </c>
      <c r="F46" s="114">
        <v>5.0084459459459465</v>
      </c>
      <c r="G46" s="114">
        <v>4.5428652805468523</v>
      </c>
      <c r="H46" s="114">
        <v>3.914171186041028</v>
      </c>
      <c r="I46" s="114">
        <v>3.3734156646083848</v>
      </c>
      <c r="J46" s="228">
        <v>18.310077519379846</v>
      </c>
      <c r="K46" s="229"/>
      <c r="N46" t="s">
        <v>45</v>
      </c>
      <c r="O46">
        <v>4.3944136768601011E-2</v>
      </c>
      <c r="P46">
        <f t="shared" si="0"/>
        <v>4.3944136768601014</v>
      </c>
    </row>
    <row r="47" spans="1:16" ht="14.1" customHeight="1" x14ac:dyDescent="0.25">
      <c r="A47" s="113" t="s">
        <v>44</v>
      </c>
      <c r="B47" s="114">
        <v>11.551082914023189</v>
      </c>
      <c r="C47" s="114">
        <v>19.583333333333332</v>
      </c>
      <c r="D47" s="114">
        <v>7.1852610030706243</v>
      </c>
      <c r="E47" s="114">
        <v>8.4070796460176993</v>
      </c>
      <c r="F47" s="114">
        <v>7.1873782625633025</v>
      </c>
      <c r="G47" s="114">
        <v>6.3251437532671195</v>
      </c>
      <c r="H47" s="114">
        <v>5.8969940647137662</v>
      </c>
      <c r="I47" s="114">
        <v>4.8352435530085964</v>
      </c>
      <c r="J47" s="228">
        <v>17.791636096845195</v>
      </c>
      <c r="K47" s="229"/>
      <c r="N47" t="s">
        <v>46</v>
      </c>
      <c r="O47">
        <v>6.2341428053642622E-2</v>
      </c>
      <c r="P47">
        <f t="shared" si="0"/>
        <v>6.2341428053642627</v>
      </c>
    </row>
    <row r="48" spans="1:16" ht="14.1" customHeight="1" x14ac:dyDescent="0.25">
      <c r="A48" s="113" t="s">
        <v>45</v>
      </c>
      <c r="B48" s="114">
        <v>10.461975835110165</v>
      </c>
      <c r="C48" s="114">
        <v>19.334719334719335</v>
      </c>
      <c r="D48" s="114">
        <v>4.3944136768601014</v>
      </c>
      <c r="E48" s="114">
        <v>6.2493265811873719</v>
      </c>
      <c r="F48" s="114">
        <v>4.8409565823078715</v>
      </c>
      <c r="G48" s="114">
        <v>5.3531763660595288</v>
      </c>
      <c r="H48" s="114">
        <v>4.4224262928951186</v>
      </c>
      <c r="I48" s="114">
        <v>3.8302161496248184</v>
      </c>
      <c r="J48" s="228">
        <v>15.059055118110237</v>
      </c>
      <c r="K48" s="229"/>
      <c r="N48" t="s">
        <v>47</v>
      </c>
      <c r="O48">
        <v>5.3368121442125237E-2</v>
      </c>
      <c r="P48">
        <f t="shared" si="0"/>
        <v>5.3368121442125238</v>
      </c>
    </row>
    <row r="49" spans="1:16" ht="14.1" customHeight="1" x14ac:dyDescent="0.25">
      <c r="A49" s="113" t="s">
        <v>46</v>
      </c>
      <c r="B49" s="114">
        <v>8.5060449050086362</v>
      </c>
      <c r="C49" s="114">
        <v>35.755701584847316</v>
      </c>
      <c r="D49" s="114">
        <v>6.2341428053642627</v>
      </c>
      <c r="E49" s="114">
        <v>8.1467056150600463</v>
      </c>
      <c r="F49" s="114">
        <v>8.0700418728587735</v>
      </c>
      <c r="G49" s="114">
        <v>16.292134831460675</v>
      </c>
      <c r="H49" s="114">
        <v>13.753361505954667</v>
      </c>
      <c r="I49" s="114">
        <v>14.723320158102768</v>
      </c>
      <c r="J49" s="228">
        <v>22.659780503550678</v>
      </c>
      <c r="K49" s="229"/>
      <c r="N49" t="s">
        <v>48</v>
      </c>
      <c r="O49">
        <v>6.1345496009122008E-2</v>
      </c>
      <c r="P49">
        <f t="shared" si="0"/>
        <v>6.1345496009122007</v>
      </c>
    </row>
    <row r="50" spans="1:16" ht="14.1" customHeight="1" x14ac:dyDescent="0.25">
      <c r="A50" s="113" t="s">
        <v>47</v>
      </c>
      <c r="B50" s="114">
        <v>10.50153049211208</v>
      </c>
      <c r="C50" s="114">
        <v>19.941665766447013</v>
      </c>
      <c r="D50" s="114">
        <v>5.3368121442125238</v>
      </c>
      <c r="E50" s="114">
        <v>7.0583077597544941</v>
      </c>
      <c r="F50" s="114">
        <v>6.2711666472030831</v>
      </c>
      <c r="G50" s="114">
        <v>5.9397448268467894</v>
      </c>
      <c r="H50" s="114">
        <v>5.0259769595662984</v>
      </c>
      <c r="I50" s="114">
        <v>4.6441625456890989</v>
      </c>
      <c r="J50" s="228">
        <v>18.612576956904135</v>
      </c>
      <c r="K50" s="229"/>
      <c r="N50" t="s">
        <v>49</v>
      </c>
      <c r="O50">
        <v>0.10047846889952153</v>
      </c>
      <c r="P50">
        <f t="shared" si="0"/>
        <v>10.047846889952153</v>
      </c>
    </row>
    <row r="51" spans="1:16" ht="14.1" customHeight="1" x14ac:dyDescent="0.25">
      <c r="A51" s="113" t="s">
        <v>48</v>
      </c>
      <c r="B51" s="114">
        <v>10.1620029455081</v>
      </c>
      <c r="C51" s="114">
        <v>26.273172810568933</v>
      </c>
      <c r="D51" s="114">
        <v>6.1345496009122007</v>
      </c>
      <c r="E51" s="114">
        <v>8.4183673469387745</v>
      </c>
      <c r="F51" s="114">
        <v>6.9861173309449169</v>
      </c>
      <c r="G51" s="114">
        <v>7.4602190535234554</v>
      </c>
      <c r="H51" s="114">
        <v>6.7881153762741269</v>
      </c>
      <c r="I51" s="114">
        <v>5.2600703949941341</v>
      </c>
      <c r="J51" s="228">
        <v>21.570725444040232</v>
      </c>
      <c r="K51" s="229"/>
      <c r="N51" t="s">
        <v>151</v>
      </c>
      <c r="O51">
        <v>4.6256123163051083E-2</v>
      </c>
      <c r="P51">
        <f t="shared" si="0"/>
        <v>4.6256123163051086</v>
      </c>
    </row>
    <row r="52" spans="1:16" ht="14.1" customHeight="1" x14ac:dyDescent="0.25">
      <c r="A52" s="113" t="s">
        <v>49</v>
      </c>
      <c r="B52" s="114">
        <v>9.5051060487038477</v>
      </c>
      <c r="C52" s="114">
        <v>29.030226700251887</v>
      </c>
      <c r="D52" s="114">
        <v>10.047846889952153</v>
      </c>
      <c r="E52" s="114">
        <v>13.046044864226683</v>
      </c>
      <c r="F52" s="114">
        <v>8.7780898876404496</v>
      </c>
      <c r="G52" s="114">
        <v>12.449098312972659</v>
      </c>
      <c r="H52" s="114">
        <v>11.593220338983052</v>
      </c>
      <c r="I52" s="114">
        <v>11.180124223602485</v>
      </c>
      <c r="J52" s="228"/>
      <c r="K52" s="229"/>
    </row>
    <row r="53" spans="1:16" ht="14.1" customHeight="1" x14ac:dyDescent="0.25">
      <c r="A53" s="230" t="s">
        <v>50</v>
      </c>
      <c r="B53" s="86"/>
      <c r="C53" s="86"/>
      <c r="D53" s="86">
        <v>4.6256123163051086</v>
      </c>
      <c r="E53" s="86">
        <v>6.5959411422026895</v>
      </c>
      <c r="F53" s="86">
        <v>5.8</v>
      </c>
      <c r="G53" s="86">
        <v>6.0560672712905852</v>
      </c>
      <c r="H53" s="86">
        <v>5.5652324249562382</v>
      </c>
      <c r="I53" s="86">
        <v>4.5982646589626865</v>
      </c>
      <c r="J53" s="228"/>
      <c r="K53" s="229"/>
    </row>
    <row r="54" spans="1:16" ht="14.1" customHeight="1" x14ac:dyDescent="0.25">
      <c r="A54" s="113" t="s">
        <v>51</v>
      </c>
      <c r="B54" s="114">
        <v>4.1313670118188472</v>
      </c>
      <c r="C54" s="114">
        <v>21.032509055135716</v>
      </c>
      <c r="D54" s="114">
        <v>2.3000745394526674</v>
      </c>
      <c r="E54" s="114">
        <v>3.2669138090824843</v>
      </c>
      <c r="F54" s="114">
        <v>2.7431890917892585</v>
      </c>
      <c r="G54" s="114">
        <v>3.8185407879386157</v>
      </c>
      <c r="H54" s="114">
        <v>5.7718959754341155</v>
      </c>
      <c r="I54" s="114">
        <v>4.185754064492949</v>
      </c>
      <c r="J54" s="228"/>
      <c r="K54" s="229"/>
    </row>
    <row r="55" spans="1:16" ht="14.1" customHeight="1" x14ac:dyDescent="0.25">
      <c r="A55" s="113" t="s">
        <v>52</v>
      </c>
      <c r="B55" s="114">
        <v>8.4961462627711057</v>
      </c>
      <c r="C55" s="114">
        <v>13.785659213569776</v>
      </c>
      <c r="D55" s="114">
        <v>7.7836411609498679</v>
      </c>
      <c r="E55" s="114">
        <v>14.3</v>
      </c>
      <c r="F55" s="114">
        <v>9.5796847635726792</v>
      </c>
      <c r="G55" s="114">
        <v>12.252023488335185</v>
      </c>
      <c r="H55" s="114">
        <v>11.240647294240473</v>
      </c>
      <c r="I55" s="114">
        <v>13.105502429847938</v>
      </c>
      <c r="J55" s="228"/>
      <c r="K55" s="229"/>
    </row>
    <row r="56" spans="1:16" ht="13.5" customHeight="1" x14ac:dyDescent="0.25">
      <c r="A56" s="231" t="s">
        <v>53</v>
      </c>
      <c r="B56" s="117"/>
      <c r="C56" s="117"/>
      <c r="D56" s="117">
        <v>3.0622535986063997</v>
      </c>
      <c r="E56" s="117">
        <v>4.7</v>
      </c>
      <c r="F56" s="117">
        <v>3.653276758445434</v>
      </c>
      <c r="G56" s="117">
        <v>4.8630904409018534</v>
      </c>
      <c r="H56" s="117">
        <v>6.5106002914492551</v>
      </c>
      <c r="I56" s="86">
        <v>5.3033725521007247</v>
      </c>
      <c r="J56" s="228">
        <v>30.926662876634452</v>
      </c>
      <c r="K56" s="229"/>
      <c r="N56" t="s">
        <v>51</v>
      </c>
      <c r="O56">
        <v>2.3000745394526675E-2</v>
      </c>
      <c r="P56">
        <f t="shared" si="0"/>
        <v>2.3000745394526674</v>
      </c>
    </row>
    <row r="57" spans="1:16" ht="11.25" customHeight="1" x14ac:dyDescent="0.25">
      <c r="A57" s="232"/>
      <c r="B57" s="48"/>
      <c r="C57" s="48"/>
      <c r="D57" s="48"/>
      <c r="E57" s="48"/>
      <c r="F57" s="48"/>
      <c r="G57" s="48"/>
      <c r="H57" s="48"/>
      <c r="I57" s="48"/>
      <c r="J57" s="48"/>
      <c r="K57" s="48"/>
      <c r="N57" t="s">
        <v>52</v>
      </c>
      <c r="O57">
        <v>7.7836411609498682E-2</v>
      </c>
      <c r="P57">
        <f t="shared" si="0"/>
        <v>7.7836411609498679</v>
      </c>
    </row>
    <row r="58" spans="1:16" ht="15.75" x14ac:dyDescent="0.25">
      <c r="A58" s="48"/>
      <c r="B58" s="48"/>
      <c r="C58" s="48"/>
      <c r="D58" s="48"/>
      <c r="E58" s="48"/>
      <c r="F58" s="48"/>
      <c r="G58" s="48"/>
      <c r="H58" s="48"/>
      <c r="I58" s="48"/>
      <c r="J58" s="48"/>
      <c r="K58" s="48"/>
      <c r="N58" t="s">
        <v>152</v>
      </c>
      <c r="O58">
        <v>3.0622535986063997E-2</v>
      </c>
      <c r="P58">
        <f t="shared" si="0"/>
        <v>3.0622535986063997</v>
      </c>
    </row>
    <row r="59" spans="1:16" ht="15.75" x14ac:dyDescent="0.25">
      <c r="A59" s="48"/>
      <c r="B59" s="48"/>
      <c r="C59" s="48"/>
      <c r="D59" s="48"/>
      <c r="E59" s="48"/>
      <c r="F59" s="48"/>
      <c r="G59" s="48"/>
      <c r="H59" s="48"/>
      <c r="I59" s="48"/>
      <c r="J59" s="48"/>
      <c r="K59" s="48"/>
      <c r="N59" t="s">
        <v>153</v>
      </c>
      <c r="O59">
        <v>4.3751010034230979E-2</v>
      </c>
      <c r="P59">
        <f t="shared" si="0"/>
        <v>4.3751010034230982</v>
      </c>
    </row>
    <row r="60" spans="1:16" ht="15.75" x14ac:dyDescent="0.25">
      <c r="A60" s="48"/>
      <c r="B60" s="48"/>
      <c r="C60" s="48"/>
      <c r="D60" s="48"/>
      <c r="E60" s="48"/>
      <c r="F60" s="48"/>
      <c r="G60" s="48"/>
      <c r="H60" s="48"/>
      <c r="I60" s="48"/>
      <c r="J60" s="48"/>
      <c r="K60" s="48"/>
    </row>
    <row r="61" spans="1:16" ht="15.75" x14ac:dyDescent="0.25">
      <c r="A61" s="48"/>
      <c r="B61" s="48"/>
      <c r="C61" s="48"/>
      <c r="D61" s="48"/>
      <c r="E61" s="48"/>
      <c r="F61" s="48"/>
      <c r="G61" s="48"/>
      <c r="H61" s="48"/>
      <c r="I61" s="48"/>
      <c r="J61" s="48"/>
      <c r="K61" s="48"/>
    </row>
    <row r="62" spans="1:16" ht="15.75" x14ac:dyDescent="0.25">
      <c r="A62" s="48"/>
      <c r="B62" s="48"/>
      <c r="C62" s="48"/>
      <c r="D62" s="48"/>
      <c r="E62" s="48"/>
      <c r="F62" s="48"/>
      <c r="G62" s="48"/>
      <c r="H62" s="48"/>
      <c r="I62" s="48"/>
      <c r="J62" s="48"/>
      <c r="K62" s="48"/>
    </row>
    <row r="63" spans="1:16" ht="15.75" x14ac:dyDescent="0.25">
      <c r="A63" s="48"/>
      <c r="B63" s="48"/>
      <c r="C63" s="48"/>
      <c r="D63" s="48"/>
      <c r="E63" s="48"/>
      <c r="F63" s="48"/>
      <c r="G63" s="48"/>
      <c r="H63" s="48"/>
      <c r="I63" s="48"/>
      <c r="J63" s="48"/>
      <c r="K63" s="48"/>
    </row>
    <row r="64" spans="1:16" ht="15.75" x14ac:dyDescent="0.25">
      <c r="A64" s="48"/>
      <c r="B64" s="48"/>
      <c r="C64" s="48"/>
      <c r="D64" s="48"/>
      <c r="E64" s="48"/>
      <c r="F64" s="48"/>
      <c r="G64" s="48"/>
      <c r="H64" s="48"/>
      <c r="I64" s="48"/>
      <c r="J64" s="48"/>
      <c r="K64" s="48"/>
    </row>
    <row r="65" spans="1:11" ht="15.75" x14ac:dyDescent="0.25">
      <c r="A65" s="48"/>
      <c r="B65" s="48"/>
      <c r="C65" s="48"/>
      <c r="D65" s="48"/>
      <c r="E65" s="48"/>
      <c r="F65" s="48"/>
      <c r="G65" s="48"/>
      <c r="H65" s="48"/>
      <c r="I65" s="48"/>
      <c r="J65" s="48"/>
      <c r="K65" s="48"/>
    </row>
    <row r="66" spans="1:11" ht="15.75" x14ac:dyDescent="0.25">
      <c r="A66" s="48"/>
      <c r="B66" s="48"/>
      <c r="C66" s="48"/>
      <c r="D66" s="48"/>
      <c r="E66" s="48"/>
      <c r="F66" s="48"/>
      <c r="G66" s="48"/>
      <c r="H66" s="48"/>
      <c r="I66" s="48"/>
      <c r="J66" s="48"/>
      <c r="K66" s="48"/>
    </row>
    <row r="67" spans="1:11" ht="15.75" x14ac:dyDescent="0.25">
      <c r="A67" s="48"/>
      <c r="B67" s="48"/>
      <c r="C67" s="48"/>
      <c r="D67" s="48"/>
      <c r="E67" s="48"/>
      <c r="F67" s="48"/>
      <c r="G67" s="48"/>
      <c r="H67" s="48"/>
      <c r="I67" s="48"/>
      <c r="J67" s="48"/>
      <c r="K67" s="48"/>
    </row>
    <row r="68" spans="1:11" ht="15.75" x14ac:dyDescent="0.25">
      <c r="A68" s="48"/>
      <c r="B68" s="48"/>
      <c r="C68" s="48"/>
      <c r="D68" s="48"/>
      <c r="E68" s="48"/>
      <c r="F68" s="48"/>
      <c r="G68" s="48"/>
      <c r="H68" s="48"/>
      <c r="I68" s="48"/>
      <c r="J68" s="48"/>
      <c r="K68" s="48"/>
    </row>
    <row r="69" spans="1:11" ht="15.75" x14ac:dyDescent="0.25">
      <c r="A69" s="48"/>
      <c r="B69" s="48"/>
      <c r="C69" s="48"/>
      <c r="D69" s="48"/>
      <c r="E69" s="48"/>
      <c r="F69" s="48"/>
      <c r="G69" s="48"/>
      <c r="H69" s="48"/>
      <c r="I69" s="48"/>
      <c r="J69" s="48"/>
      <c r="K69" s="48"/>
    </row>
    <row r="70" spans="1:11" ht="15.75" x14ac:dyDescent="0.25">
      <c r="A70" s="48"/>
      <c r="B70" s="48"/>
      <c r="C70" s="48"/>
      <c r="D70" s="48"/>
      <c r="E70" s="48"/>
      <c r="F70" s="48"/>
      <c r="G70" s="48"/>
      <c r="H70" s="48"/>
      <c r="I70" s="48"/>
      <c r="J70" s="48"/>
      <c r="K70" s="48"/>
    </row>
    <row r="71" spans="1:11" ht="15.75" x14ac:dyDescent="0.25">
      <c r="A71" s="48"/>
      <c r="B71" s="48"/>
      <c r="C71" s="48"/>
      <c r="D71" s="48"/>
      <c r="E71" s="48"/>
      <c r="F71" s="48"/>
      <c r="G71" s="48"/>
      <c r="H71" s="48"/>
      <c r="I71" s="48"/>
      <c r="J71" s="48"/>
      <c r="K71" s="48"/>
    </row>
    <row r="72" spans="1:11" ht="15.75" x14ac:dyDescent="0.25">
      <c r="A72" s="48"/>
      <c r="B72" s="48"/>
      <c r="C72" s="48"/>
      <c r="D72" s="48"/>
      <c r="E72" s="48"/>
      <c r="F72" s="48"/>
      <c r="G72" s="48"/>
      <c r="H72" s="48"/>
      <c r="I72" s="48"/>
      <c r="J72" s="48"/>
      <c r="K72" s="48"/>
    </row>
    <row r="73" spans="1:11" ht="15.75" x14ac:dyDescent="0.25">
      <c r="A73" s="48"/>
      <c r="B73" s="48"/>
      <c r="C73" s="48"/>
      <c r="D73" s="48"/>
      <c r="E73" s="48"/>
      <c r="F73" s="48"/>
      <c r="G73" s="48"/>
      <c r="H73" s="48"/>
      <c r="I73" s="48"/>
      <c r="J73" s="48"/>
      <c r="K73" s="48"/>
    </row>
    <row r="74" spans="1:11" ht="15.75" x14ac:dyDescent="0.25">
      <c r="A74" s="48"/>
      <c r="B74" s="48"/>
      <c r="C74" s="48"/>
      <c r="D74" s="48"/>
      <c r="E74" s="48"/>
      <c r="F74" s="48"/>
      <c r="G74" s="48"/>
      <c r="H74" s="48"/>
      <c r="I74" s="48"/>
      <c r="J74" s="48"/>
      <c r="K74" s="48"/>
    </row>
    <row r="75" spans="1:11" ht="15.75" x14ac:dyDescent="0.25">
      <c r="A75" s="48"/>
      <c r="B75" s="48"/>
      <c r="C75" s="48"/>
      <c r="D75" s="48"/>
      <c r="E75" s="48"/>
      <c r="F75" s="48"/>
      <c r="G75" s="48"/>
      <c r="H75" s="48"/>
      <c r="I75" s="48"/>
      <c r="J75" s="48"/>
      <c r="K75" s="48"/>
    </row>
    <row r="76" spans="1:11" ht="15.75" x14ac:dyDescent="0.25">
      <c r="A76" s="48"/>
      <c r="B76" s="48"/>
      <c r="C76" s="48"/>
      <c r="D76" s="48"/>
      <c r="E76" s="48"/>
      <c r="F76" s="48"/>
      <c r="G76" s="48"/>
      <c r="H76" s="48"/>
      <c r="I76" s="48"/>
      <c r="J76" s="48"/>
      <c r="K76" s="48"/>
    </row>
    <row r="77" spans="1:11" ht="15.75" x14ac:dyDescent="0.25">
      <c r="A77" s="48"/>
      <c r="B77" s="48"/>
      <c r="C77" s="48"/>
      <c r="D77" s="48"/>
      <c r="E77" s="48"/>
      <c r="F77" s="48"/>
      <c r="G77" s="48"/>
      <c r="H77" s="48"/>
      <c r="I77" s="48"/>
      <c r="J77" s="48"/>
      <c r="K77" s="48"/>
    </row>
    <row r="78" spans="1:11" ht="15.75" x14ac:dyDescent="0.25">
      <c r="A78" s="48"/>
      <c r="B78" s="48"/>
      <c r="C78" s="48"/>
      <c r="D78" s="48"/>
      <c r="E78" s="48"/>
      <c r="F78" s="48"/>
      <c r="G78" s="48"/>
      <c r="H78" s="48"/>
      <c r="I78" s="48"/>
      <c r="J78" s="48"/>
      <c r="K78" s="48"/>
    </row>
    <row r="79" spans="1:11" ht="15.75" x14ac:dyDescent="0.25">
      <c r="A79" s="48"/>
      <c r="B79" s="48"/>
      <c r="C79" s="48"/>
      <c r="D79" s="48"/>
      <c r="E79" s="48"/>
      <c r="F79" s="48"/>
      <c r="G79" s="48"/>
      <c r="H79" s="48"/>
      <c r="I79" s="48"/>
      <c r="J79" s="48"/>
      <c r="K79" s="48"/>
    </row>
    <row r="80" spans="1:11" ht="15.75" x14ac:dyDescent="0.25">
      <c r="A80" s="48"/>
      <c r="B80" s="48"/>
      <c r="C80" s="48"/>
      <c r="D80" s="48"/>
      <c r="E80" s="48"/>
      <c r="F80" s="48"/>
      <c r="G80" s="48"/>
      <c r="H80" s="48"/>
      <c r="I80" s="48"/>
      <c r="J80" s="48"/>
      <c r="K80" s="48"/>
    </row>
    <row r="81" spans="1:11" ht="15.75" x14ac:dyDescent="0.25">
      <c r="A81" s="48"/>
      <c r="B81" s="48"/>
      <c r="C81" s="48"/>
      <c r="D81" s="48"/>
      <c r="E81" s="48"/>
      <c r="F81" s="48"/>
      <c r="G81" s="48"/>
      <c r="H81" s="48"/>
      <c r="I81" s="48"/>
      <c r="J81" s="48"/>
      <c r="K81" s="48"/>
    </row>
    <row r="82" spans="1:11" ht="15.75" x14ac:dyDescent="0.25">
      <c r="A82" s="48"/>
      <c r="B82" s="48"/>
      <c r="C82" s="48"/>
      <c r="D82" s="48"/>
      <c r="E82" s="48"/>
      <c r="F82" s="48"/>
      <c r="G82" s="48"/>
      <c r="H82" s="48"/>
      <c r="I82" s="48"/>
      <c r="J82" s="48"/>
      <c r="K82" s="48"/>
    </row>
    <row r="83" spans="1:11" ht="15.75" x14ac:dyDescent="0.25">
      <c r="A83" s="48"/>
      <c r="B83" s="48"/>
      <c r="C83" s="48"/>
      <c r="D83" s="48"/>
      <c r="E83" s="48"/>
      <c r="F83" s="48"/>
      <c r="G83" s="48"/>
      <c r="H83" s="48"/>
      <c r="I83" s="48"/>
      <c r="J83" s="48"/>
      <c r="K83" s="48"/>
    </row>
    <row r="84" spans="1:11" ht="15.75" x14ac:dyDescent="0.25">
      <c r="A84" s="48"/>
      <c r="B84" s="48"/>
      <c r="C84" s="48"/>
      <c r="D84" s="48"/>
      <c r="E84" s="48"/>
      <c r="F84" s="48"/>
      <c r="G84" s="48"/>
      <c r="H84" s="48"/>
      <c r="I84" s="48"/>
      <c r="J84" s="48"/>
      <c r="K84" s="48"/>
    </row>
    <row r="85" spans="1:11" ht="15.75" x14ac:dyDescent="0.25">
      <c r="A85" s="48"/>
      <c r="B85" s="48"/>
      <c r="C85" s="48"/>
      <c r="D85" s="48"/>
      <c r="E85" s="48"/>
      <c r="F85" s="48"/>
      <c r="G85" s="48"/>
      <c r="H85" s="48"/>
      <c r="I85" s="48"/>
      <c r="J85" s="48"/>
      <c r="K85" s="48"/>
    </row>
    <row r="86" spans="1:11" ht="15.75" x14ac:dyDescent="0.25">
      <c r="A86" s="48"/>
      <c r="B86" s="48"/>
      <c r="C86" s="48"/>
      <c r="D86" s="48"/>
      <c r="E86" s="48"/>
      <c r="F86" s="48"/>
      <c r="G86" s="48"/>
      <c r="H86" s="48"/>
      <c r="I86" s="48"/>
      <c r="J86" s="48"/>
      <c r="K86" s="48"/>
    </row>
    <row r="87" spans="1:11" ht="15.75" x14ac:dyDescent="0.25">
      <c r="A87" s="48"/>
      <c r="B87" s="48"/>
      <c r="C87" s="48"/>
      <c r="D87" s="48"/>
      <c r="E87" s="48"/>
      <c r="F87" s="48"/>
      <c r="G87" s="48"/>
      <c r="H87" s="48"/>
      <c r="I87" s="48"/>
      <c r="J87" s="48"/>
      <c r="K87" s="48"/>
    </row>
    <row r="88" spans="1:11" ht="15.75" x14ac:dyDescent="0.25">
      <c r="A88" s="48"/>
      <c r="B88" s="48"/>
      <c r="C88" s="48"/>
      <c r="D88" s="48"/>
      <c r="E88" s="48"/>
      <c r="F88" s="48"/>
      <c r="G88" s="48"/>
      <c r="H88" s="48"/>
      <c r="I88" s="48"/>
      <c r="J88" s="48"/>
      <c r="K88" s="48"/>
    </row>
    <row r="89" spans="1:11" ht="15.75" x14ac:dyDescent="0.25">
      <c r="A89" s="48"/>
      <c r="B89" s="48"/>
      <c r="C89" s="48"/>
      <c r="D89" s="48"/>
      <c r="E89" s="48"/>
      <c r="F89" s="48"/>
      <c r="G89" s="48"/>
      <c r="H89" s="48"/>
      <c r="I89" s="48"/>
      <c r="J89" s="48"/>
      <c r="K89" s="48"/>
    </row>
    <row r="90" spans="1:11" ht="15.75" x14ac:dyDescent="0.25">
      <c r="A90" s="48"/>
      <c r="B90" s="48"/>
      <c r="C90" s="48"/>
      <c r="D90" s="48"/>
      <c r="E90" s="48"/>
      <c r="F90" s="48"/>
      <c r="G90" s="48"/>
      <c r="H90" s="48"/>
      <c r="I90" s="48"/>
      <c r="J90" s="48"/>
      <c r="K90" s="48"/>
    </row>
    <row r="91" spans="1:11" ht="15.75" x14ac:dyDescent="0.25">
      <c r="A91" s="48"/>
      <c r="B91" s="48"/>
      <c r="C91" s="48"/>
      <c r="D91" s="48"/>
      <c r="E91" s="48"/>
      <c r="F91" s="48"/>
      <c r="G91" s="48"/>
      <c r="H91" s="48"/>
      <c r="I91" s="48"/>
      <c r="J91" s="48"/>
      <c r="K91" s="48"/>
    </row>
    <row r="92" spans="1:11" ht="15.75" x14ac:dyDescent="0.25">
      <c r="A92" s="48"/>
      <c r="B92" s="48"/>
      <c r="C92" s="48"/>
      <c r="D92" s="48"/>
      <c r="E92" s="48"/>
      <c r="F92" s="48"/>
      <c r="G92" s="48"/>
      <c r="H92" s="48"/>
      <c r="I92" s="48"/>
      <c r="J92" s="48"/>
      <c r="K92" s="48"/>
    </row>
    <row r="93" spans="1:11" ht="15.75" x14ac:dyDescent="0.25">
      <c r="A93" s="48"/>
      <c r="B93" s="48"/>
      <c r="C93" s="48"/>
      <c r="D93" s="48"/>
      <c r="E93" s="48"/>
      <c r="F93" s="48"/>
      <c r="G93" s="48"/>
      <c r="H93" s="48"/>
      <c r="I93" s="48"/>
      <c r="J93" s="48"/>
      <c r="K93" s="48"/>
    </row>
    <row r="94" spans="1:11" ht="15.75" x14ac:dyDescent="0.25">
      <c r="A94" s="48"/>
      <c r="B94" s="48"/>
      <c r="C94" s="48"/>
      <c r="D94" s="48"/>
      <c r="E94" s="48"/>
      <c r="F94" s="48"/>
      <c r="G94" s="48"/>
      <c r="H94" s="48"/>
      <c r="I94" s="48"/>
      <c r="J94" s="48"/>
      <c r="K94" s="48"/>
    </row>
    <row r="95" spans="1:11" ht="15.75" x14ac:dyDescent="0.25">
      <c r="A95" s="48"/>
      <c r="B95" s="48"/>
      <c r="C95" s="48"/>
      <c r="D95" s="48"/>
      <c r="E95" s="48"/>
      <c r="F95" s="48"/>
      <c r="G95" s="48"/>
      <c r="H95" s="48"/>
      <c r="I95" s="48"/>
      <c r="J95" s="48"/>
      <c r="K95" s="48"/>
    </row>
    <row r="96" spans="1:11" ht="15.75" x14ac:dyDescent="0.25">
      <c r="A96" s="48"/>
      <c r="B96" s="48"/>
      <c r="C96" s="48"/>
      <c r="D96" s="48"/>
      <c r="E96" s="48"/>
      <c r="F96" s="48"/>
      <c r="G96" s="48"/>
      <c r="H96" s="48"/>
      <c r="I96" s="48"/>
      <c r="J96" s="48"/>
      <c r="K96" s="48"/>
    </row>
    <row r="97" spans="1:11" ht="15.75" x14ac:dyDescent="0.25">
      <c r="A97" s="48"/>
      <c r="B97" s="48"/>
      <c r="C97" s="48"/>
      <c r="D97" s="48"/>
      <c r="E97" s="48"/>
      <c r="F97" s="48"/>
      <c r="G97" s="48"/>
      <c r="H97" s="48"/>
      <c r="I97" s="48"/>
      <c r="J97" s="48"/>
      <c r="K97" s="48"/>
    </row>
    <row r="98" spans="1:11" ht="15.75" x14ac:dyDescent="0.25">
      <c r="A98" s="48"/>
      <c r="B98" s="48"/>
      <c r="C98" s="48"/>
      <c r="D98" s="48"/>
      <c r="E98" s="48"/>
      <c r="F98" s="48"/>
      <c r="G98" s="48"/>
      <c r="H98" s="48"/>
      <c r="I98" s="48"/>
      <c r="J98" s="48"/>
      <c r="K98" s="48"/>
    </row>
    <row r="99" spans="1:11" ht="15.75" x14ac:dyDescent="0.25">
      <c r="A99" s="48"/>
      <c r="B99" s="48"/>
      <c r="C99" s="48"/>
      <c r="D99" s="48"/>
      <c r="E99" s="48"/>
      <c r="F99" s="48"/>
      <c r="G99" s="48"/>
      <c r="H99" s="48"/>
      <c r="I99" s="48"/>
      <c r="J99" s="48"/>
      <c r="K99" s="48"/>
    </row>
    <row r="100" spans="1:11" ht="15.75" x14ac:dyDescent="0.25">
      <c r="A100" s="48"/>
      <c r="B100" s="48"/>
      <c r="C100" s="48"/>
      <c r="D100" s="48"/>
      <c r="E100" s="48"/>
      <c r="F100" s="48"/>
      <c r="G100" s="48"/>
      <c r="H100" s="48"/>
      <c r="I100" s="48"/>
      <c r="J100" s="48"/>
      <c r="K100" s="48"/>
    </row>
    <row r="101" spans="1:11" ht="15.75" x14ac:dyDescent="0.25">
      <c r="A101" s="48"/>
      <c r="B101" s="48"/>
      <c r="C101" s="48"/>
      <c r="D101" s="48"/>
      <c r="E101" s="48"/>
      <c r="F101" s="48"/>
      <c r="G101" s="48"/>
      <c r="H101" s="48"/>
      <c r="I101" s="48"/>
      <c r="J101" s="48"/>
      <c r="K101" s="48"/>
    </row>
    <row r="102" spans="1:11" ht="15.75" x14ac:dyDescent="0.25">
      <c r="A102" s="48"/>
      <c r="B102" s="48"/>
      <c r="C102" s="48"/>
      <c r="D102" s="48"/>
      <c r="E102" s="48"/>
      <c r="F102" s="48"/>
      <c r="G102" s="48"/>
      <c r="H102" s="48"/>
      <c r="I102" s="48"/>
      <c r="J102" s="48"/>
      <c r="K102" s="48"/>
    </row>
    <row r="103" spans="1:11" ht="15.75" x14ac:dyDescent="0.25">
      <c r="A103" s="48"/>
      <c r="B103" s="48"/>
      <c r="C103" s="48"/>
      <c r="D103" s="48"/>
      <c r="E103" s="48"/>
      <c r="F103" s="48"/>
      <c r="G103" s="48"/>
      <c r="H103" s="48"/>
      <c r="I103" s="48"/>
      <c r="J103" s="48"/>
      <c r="K103" s="48"/>
    </row>
    <row r="104" spans="1:11" ht="15.75" x14ac:dyDescent="0.25">
      <c r="A104" s="48"/>
      <c r="B104" s="48"/>
      <c r="C104" s="48"/>
      <c r="D104" s="48"/>
      <c r="E104" s="48"/>
      <c r="F104" s="48"/>
      <c r="G104" s="48"/>
      <c r="H104" s="48"/>
      <c r="I104" s="48"/>
      <c r="J104" s="48"/>
      <c r="K104" s="48"/>
    </row>
    <row r="105" spans="1:11" ht="15.75" x14ac:dyDescent="0.25">
      <c r="A105" s="48"/>
      <c r="B105" s="48"/>
      <c r="C105" s="48"/>
      <c r="D105" s="48"/>
      <c r="E105" s="48"/>
      <c r="F105" s="48"/>
      <c r="G105" s="48"/>
      <c r="H105" s="48"/>
      <c r="I105" s="48"/>
      <c r="J105" s="48"/>
      <c r="K105" s="48"/>
    </row>
    <row r="106" spans="1:11" ht="15.75" x14ac:dyDescent="0.25">
      <c r="A106" s="48"/>
      <c r="B106" s="48"/>
      <c r="C106" s="48"/>
      <c r="D106" s="48"/>
      <c r="E106" s="48"/>
      <c r="F106" s="48"/>
      <c r="G106" s="48"/>
      <c r="H106" s="48"/>
      <c r="I106" s="48"/>
      <c r="J106" s="48"/>
      <c r="K106" s="48"/>
    </row>
    <row r="107" spans="1:11" ht="15.75" x14ac:dyDescent="0.25">
      <c r="A107" s="48"/>
      <c r="B107" s="48"/>
      <c r="C107" s="48"/>
      <c r="D107" s="48"/>
      <c r="E107" s="48"/>
      <c r="F107" s="48"/>
      <c r="G107" s="48"/>
      <c r="H107" s="48"/>
      <c r="I107" s="48"/>
      <c r="J107" s="48"/>
      <c r="K107" s="48"/>
    </row>
    <row r="108" spans="1:11" ht="15.75" x14ac:dyDescent="0.25">
      <c r="A108" s="48"/>
      <c r="B108" s="48"/>
      <c r="C108" s="48"/>
      <c r="D108" s="48"/>
      <c r="E108" s="48"/>
      <c r="F108" s="48"/>
      <c r="G108" s="48"/>
      <c r="H108" s="48"/>
      <c r="I108" s="48"/>
      <c r="J108" s="48"/>
      <c r="K108" s="48"/>
    </row>
    <row r="109" spans="1:11" ht="15.75" x14ac:dyDescent="0.25">
      <c r="A109" s="48"/>
      <c r="B109" s="48"/>
      <c r="C109" s="48"/>
      <c r="D109" s="48"/>
      <c r="E109" s="48"/>
      <c r="F109" s="48"/>
      <c r="G109" s="48"/>
      <c r="H109" s="48"/>
      <c r="I109" s="48"/>
      <c r="J109" s="48"/>
      <c r="K109" s="48"/>
    </row>
    <row r="110" spans="1:11" ht="15.75" x14ac:dyDescent="0.25">
      <c r="A110" s="48"/>
      <c r="B110" s="48"/>
      <c r="C110" s="48"/>
      <c r="D110" s="48"/>
      <c r="E110" s="48"/>
      <c r="F110" s="48"/>
      <c r="G110" s="48"/>
      <c r="H110" s="48"/>
      <c r="I110" s="48"/>
      <c r="J110" s="48"/>
      <c r="K110" s="48"/>
    </row>
    <row r="111" spans="1:11" ht="15.75" x14ac:dyDescent="0.25">
      <c r="A111" s="48"/>
      <c r="B111" s="48"/>
      <c r="C111" s="48"/>
      <c r="D111" s="48"/>
      <c r="E111" s="48"/>
      <c r="F111" s="48"/>
      <c r="G111" s="48"/>
      <c r="H111" s="48"/>
      <c r="I111" s="48"/>
      <c r="J111" s="48"/>
      <c r="K111" s="48"/>
    </row>
    <row r="112" spans="1:11" ht="15.75" x14ac:dyDescent="0.25">
      <c r="A112" s="48"/>
      <c r="B112" s="48"/>
      <c r="C112" s="48"/>
      <c r="D112" s="48"/>
      <c r="E112" s="48"/>
      <c r="F112" s="48"/>
      <c r="G112" s="48"/>
      <c r="H112" s="48"/>
      <c r="I112" s="48"/>
      <c r="J112" s="48"/>
      <c r="K112" s="48"/>
    </row>
    <row r="113" spans="1:11" ht="15.75" x14ac:dyDescent="0.25">
      <c r="A113" s="48"/>
      <c r="B113" s="48"/>
      <c r="C113" s="48"/>
      <c r="D113" s="48"/>
      <c r="E113" s="48"/>
      <c r="F113" s="48"/>
      <c r="G113" s="48"/>
      <c r="H113" s="48"/>
      <c r="I113" s="48"/>
      <c r="J113" s="48"/>
      <c r="K113" s="48"/>
    </row>
    <row r="114" spans="1:11" ht="15.75" x14ac:dyDescent="0.25">
      <c r="A114" s="48"/>
      <c r="B114" s="48"/>
      <c r="C114" s="48"/>
      <c r="D114" s="48"/>
      <c r="E114" s="48"/>
      <c r="F114" s="48"/>
      <c r="G114" s="48"/>
      <c r="H114" s="48"/>
      <c r="I114" s="48"/>
      <c r="J114" s="48"/>
      <c r="K114" s="48"/>
    </row>
    <row r="115" spans="1:11" ht="15.75" x14ac:dyDescent="0.25">
      <c r="A115" s="48"/>
      <c r="B115" s="48"/>
      <c r="C115" s="48"/>
      <c r="D115" s="48"/>
      <c r="E115" s="48"/>
      <c r="F115" s="48"/>
      <c r="G115" s="48"/>
      <c r="H115" s="48"/>
      <c r="I115" s="48"/>
      <c r="J115" s="48"/>
      <c r="K115" s="48"/>
    </row>
    <row r="116" spans="1:11" ht="15.75" x14ac:dyDescent="0.25">
      <c r="A116" s="48"/>
      <c r="B116" s="48"/>
      <c r="C116" s="48"/>
      <c r="D116" s="48"/>
      <c r="E116" s="48"/>
      <c r="F116" s="48"/>
      <c r="G116" s="48"/>
      <c r="H116" s="48"/>
      <c r="I116" s="48"/>
      <c r="J116" s="48"/>
      <c r="K116" s="48"/>
    </row>
    <row r="117" spans="1:11" ht="15.75" x14ac:dyDescent="0.25">
      <c r="A117" s="48"/>
      <c r="B117" s="48"/>
      <c r="C117" s="48"/>
      <c r="D117" s="48"/>
      <c r="E117" s="48"/>
      <c r="F117" s="48"/>
      <c r="G117" s="48"/>
      <c r="H117" s="48"/>
      <c r="I117" s="48"/>
      <c r="J117" s="48"/>
      <c r="K117" s="48"/>
    </row>
    <row r="118" spans="1:11" ht="15.75" x14ac:dyDescent="0.25">
      <c r="A118" s="48"/>
      <c r="B118" s="48"/>
      <c r="C118" s="48"/>
      <c r="D118" s="48"/>
      <c r="E118" s="48"/>
      <c r="F118" s="48"/>
      <c r="G118" s="48"/>
      <c r="H118" s="48"/>
      <c r="I118" s="48"/>
      <c r="J118" s="48"/>
      <c r="K118" s="48"/>
    </row>
    <row r="119" spans="1:11" ht="15.75" x14ac:dyDescent="0.25">
      <c r="A119" s="48"/>
      <c r="B119" s="48"/>
      <c r="C119" s="48"/>
      <c r="D119" s="48"/>
      <c r="E119" s="48"/>
      <c r="F119" s="48"/>
      <c r="G119" s="48"/>
      <c r="H119" s="48"/>
      <c r="I119" s="48"/>
      <c r="J119" s="48"/>
      <c r="K119" s="48"/>
    </row>
    <row r="120" spans="1:11" ht="15.75" x14ac:dyDescent="0.25">
      <c r="A120" s="48"/>
      <c r="B120" s="48"/>
      <c r="C120" s="48"/>
      <c r="D120" s="48"/>
      <c r="E120" s="48"/>
      <c r="F120" s="48"/>
      <c r="G120" s="48"/>
      <c r="H120" s="48"/>
      <c r="I120" s="48"/>
      <c r="J120" s="48"/>
      <c r="K120" s="48"/>
    </row>
    <row r="121" spans="1:11" ht="15.75" x14ac:dyDescent="0.25">
      <c r="A121" s="48"/>
      <c r="B121" s="48"/>
      <c r="C121" s="48"/>
      <c r="D121" s="48"/>
      <c r="E121" s="48"/>
      <c r="F121" s="48"/>
      <c r="G121" s="48"/>
      <c r="H121" s="48"/>
      <c r="I121" s="48"/>
      <c r="J121" s="48"/>
      <c r="K121" s="48"/>
    </row>
    <row r="122" spans="1:11" ht="15.75" x14ac:dyDescent="0.25">
      <c r="A122" s="48"/>
      <c r="B122" s="48"/>
      <c r="C122" s="48"/>
      <c r="D122" s="48"/>
      <c r="E122" s="48"/>
      <c r="F122" s="48"/>
      <c r="G122" s="48"/>
      <c r="H122" s="48"/>
      <c r="I122" s="48"/>
      <c r="J122" s="48"/>
      <c r="K122" s="48"/>
    </row>
    <row r="123" spans="1:11" ht="15.75" x14ac:dyDescent="0.25">
      <c r="A123" s="48"/>
      <c r="B123" s="48"/>
      <c r="C123" s="48"/>
      <c r="D123" s="48"/>
      <c r="E123" s="48"/>
      <c r="F123" s="48"/>
      <c r="G123" s="48"/>
      <c r="H123" s="48"/>
      <c r="I123" s="48"/>
      <c r="J123" s="48"/>
      <c r="K123" s="48"/>
    </row>
    <row r="124" spans="1:11" ht="15.75" x14ac:dyDescent="0.25">
      <c r="A124" s="48"/>
      <c r="B124" s="48"/>
      <c r="C124" s="48"/>
      <c r="D124" s="48"/>
      <c r="E124" s="48"/>
      <c r="F124" s="48"/>
      <c r="G124" s="48"/>
      <c r="H124" s="48"/>
      <c r="I124" s="48"/>
      <c r="J124" s="48"/>
      <c r="K124" s="48"/>
    </row>
    <row r="125" spans="1:11" ht="15.75" x14ac:dyDescent="0.25">
      <c r="A125" s="48"/>
      <c r="B125" s="48"/>
      <c r="C125" s="48"/>
      <c r="D125" s="48"/>
      <c r="E125" s="48"/>
      <c r="F125" s="48"/>
      <c r="G125" s="48"/>
      <c r="H125" s="48"/>
      <c r="I125" s="48"/>
      <c r="J125" s="48"/>
      <c r="K125" s="48"/>
    </row>
    <row r="126" spans="1:11" ht="15.75" x14ac:dyDescent="0.25">
      <c r="A126" s="48"/>
      <c r="B126" s="48"/>
      <c r="C126" s="48"/>
      <c r="D126" s="48"/>
      <c r="E126" s="48"/>
      <c r="F126" s="48"/>
      <c r="G126" s="48"/>
      <c r="H126" s="48"/>
      <c r="I126" s="48"/>
      <c r="J126" s="48"/>
      <c r="K126" s="48"/>
    </row>
    <row r="127" spans="1:11" ht="15.75" x14ac:dyDescent="0.25">
      <c r="A127" s="48"/>
      <c r="B127" s="48"/>
      <c r="C127" s="48"/>
      <c r="D127" s="48"/>
      <c r="E127" s="48"/>
      <c r="F127" s="48"/>
      <c r="G127" s="48"/>
      <c r="H127" s="48"/>
      <c r="I127" s="48"/>
      <c r="J127" s="48"/>
      <c r="K127" s="48"/>
    </row>
    <row r="128" spans="1:11" ht="15.75" x14ac:dyDescent="0.25">
      <c r="A128" s="48"/>
      <c r="B128" s="48"/>
      <c r="C128" s="48"/>
      <c r="D128" s="48"/>
      <c r="E128" s="48"/>
      <c r="F128" s="48"/>
      <c r="G128" s="48"/>
      <c r="H128" s="48"/>
      <c r="I128" s="48"/>
      <c r="J128" s="48"/>
      <c r="K128" s="48"/>
    </row>
    <row r="129" spans="1:11" ht="15.75" x14ac:dyDescent="0.25">
      <c r="A129" s="48"/>
      <c r="B129" s="48"/>
      <c r="C129" s="48"/>
      <c r="D129" s="48"/>
      <c r="E129" s="48"/>
      <c r="F129" s="48"/>
      <c r="G129" s="48"/>
      <c r="H129" s="48"/>
      <c r="I129" s="48"/>
      <c r="J129" s="48"/>
      <c r="K129" s="48"/>
    </row>
    <row r="130" spans="1:11" ht="15.75" x14ac:dyDescent="0.25">
      <c r="A130" s="48"/>
      <c r="B130" s="48"/>
      <c r="C130" s="48"/>
      <c r="D130" s="48"/>
      <c r="E130" s="48"/>
      <c r="F130" s="48"/>
      <c r="G130" s="48"/>
      <c r="H130" s="48"/>
      <c r="I130" s="48"/>
      <c r="J130" s="48"/>
      <c r="K130" s="48"/>
    </row>
    <row r="131" spans="1:11" ht="15.75" x14ac:dyDescent="0.25">
      <c r="A131" s="48"/>
      <c r="B131" s="48"/>
      <c r="C131" s="48"/>
      <c r="D131" s="48"/>
      <c r="E131" s="48"/>
      <c r="F131" s="48"/>
      <c r="G131" s="48"/>
      <c r="H131" s="48"/>
      <c r="I131" s="48"/>
      <c r="J131" s="48"/>
      <c r="K131" s="48"/>
    </row>
    <row r="132" spans="1:11" ht="15.75" x14ac:dyDescent="0.25">
      <c r="A132" s="48"/>
      <c r="B132" s="48"/>
      <c r="C132" s="48"/>
      <c r="D132" s="48"/>
      <c r="E132" s="48"/>
      <c r="F132" s="48"/>
      <c r="G132" s="48"/>
      <c r="H132" s="48"/>
      <c r="I132" s="48"/>
      <c r="J132" s="48"/>
      <c r="K132" s="48"/>
    </row>
    <row r="133" spans="1:11" ht="15.75" x14ac:dyDescent="0.25">
      <c r="A133" s="48"/>
      <c r="B133" s="48"/>
      <c r="C133" s="48"/>
      <c r="D133" s="48"/>
      <c r="E133" s="48"/>
      <c r="F133" s="48"/>
      <c r="G133" s="48"/>
      <c r="H133" s="48"/>
      <c r="I133" s="48"/>
      <c r="J133" s="48"/>
      <c r="K133" s="48"/>
    </row>
    <row r="134" spans="1:11" ht="15.75" x14ac:dyDescent="0.25">
      <c r="A134" s="48"/>
      <c r="B134" s="48"/>
      <c r="C134" s="48"/>
      <c r="D134" s="48"/>
      <c r="E134" s="48"/>
      <c r="F134" s="48"/>
      <c r="G134" s="48"/>
      <c r="H134" s="48"/>
      <c r="I134" s="48"/>
      <c r="J134" s="48"/>
      <c r="K134" s="48"/>
    </row>
    <row r="135" spans="1:11" ht="15.75" x14ac:dyDescent="0.25">
      <c r="A135" s="48"/>
      <c r="B135" s="48"/>
      <c r="C135" s="48"/>
      <c r="D135" s="48"/>
      <c r="E135" s="48"/>
      <c r="F135" s="48"/>
      <c r="G135" s="48"/>
      <c r="H135" s="48"/>
      <c r="I135" s="48"/>
      <c r="J135" s="48"/>
      <c r="K135" s="48"/>
    </row>
    <row r="136" spans="1:11" ht="15.75" x14ac:dyDescent="0.25">
      <c r="A136" s="48"/>
      <c r="B136" s="48"/>
      <c r="C136" s="48"/>
      <c r="D136" s="48"/>
      <c r="E136" s="48"/>
      <c r="F136" s="48"/>
      <c r="G136" s="48"/>
      <c r="H136" s="48"/>
      <c r="I136" s="48"/>
      <c r="J136" s="48"/>
      <c r="K136" s="48"/>
    </row>
    <row r="137" spans="1:11" ht="15.75" x14ac:dyDescent="0.25">
      <c r="A137" s="48"/>
      <c r="B137" s="48"/>
      <c r="C137" s="48"/>
      <c r="D137" s="48"/>
      <c r="E137" s="48"/>
      <c r="F137" s="48"/>
      <c r="G137" s="48"/>
      <c r="H137" s="48"/>
      <c r="I137" s="48"/>
      <c r="J137" s="48"/>
      <c r="K137" s="48"/>
    </row>
    <row r="138" spans="1:11" ht="15.75" x14ac:dyDescent="0.25">
      <c r="A138" s="48"/>
      <c r="B138" s="48"/>
      <c r="C138" s="48"/>
      <c r="D138" s="48"/>
      <c r="E138" s="48"/>
      <c r="F138" s="48"/>
      <c r="G138" s="48"/>
      <c r="H138" s="48"/>
      <c r="I138" s="48"/>
      <c r="J138" s="48"/>
      <c r="K138" s="48"/>
    </row>
    <row r="139" spans="1:11" ht="15.75" x14ac:dyDescent="0.25">
      <c r="A139" s="48"/>
      <c r="B139" s="48"/>
      <c r="C139" s="48"/>
      <c r="D139" s="48"/>
      <c r="E139" s="48"/>
      <c r="F139" s="48"/>
      <c r="G139" s="48"/>
      <c r="H139" s="48"/>
      <c r="I139" s="48"/>
      <c r="J139" s="48"/>
      <c r="K139" s="48"/>
    </row>
    <row r="140" spans="1:11" ht="15.75" x14ac:dyDescent="0.25">
      <c r="A140" s="48"/>
      <c r="B140" s="48"/>
      <c r="C140" s="48"/>
      <c r="D140" s="48"/>
      <c r="E140" s="48"/>
      <c r="F140" s="48"/>
      <c r="G140" s="48"/>
      <c r="H140" s="48"/>
      <c r="I140" s="48"/>
      <c r="J140" s="48"/>
      <c r="K140" s="48"/>
    </row>
    <row r="141" spans="1:11" ht="15.75" x14ac:dyDescent="0.25">
      <c r="A141" s="48"/>
      <c r="B141" s="48"/>
      <c r="C141" s="48"/>
      <c r="D141" s="48"/>
      <c r="E141" s="48"/>
      <c r="F141" s="48"/>
      <c r="G141" s="48"/>
      <c r="H141" s="48"/>
      <c r="I141" s="48"/>
      <c r="J141" s="48"/>
      <c r="K141" s="48"/>
    </row>
    <row r="142" spans="1:11" ht="15.75" x14ac:dyDescent="0.25">
      <c r="A142" s="48"/>
      <c r="B142" s="48"/>
      <c r="C142" s="48"/>
      <c r="D142" s="48"/>
      <c r="E142" s="48"/>
      <c r="F142" s="48"/>
      <c r="G142" s="48"/>
      <c r="H142" s="48"/>
      <c r="I142" s="48"/>
      <c r="J142" s="48"/>
      <c r="K142" s="48"/>
    </row>
    <row r="143" spans="1:11" ht="15.75" x14ac:dyDescent="0.25">
      <c r="A143" s="48"/>
      <c r="B143" s="48"/>
      <c r="C143" s="48"/>
      <c r="D143" s="48"/>
      <c r="E143" s="48"/>
      <c r="F143" s="48"/>
      <c r="G143" s="48"/>
      <c r="H143" s="48"/>
      <c r="I143" s="48"/>
      <c r="J143" s="48"/>
      <c r="K143" s="48"/>
    </row>
    <row r="144" spans="1:11" ht="15.75" x14ac:dyDescent="0.25">
      <c r="A144" s="48"/>
      <c r="B144" s="48"/>
      <c r="C144" s="48"/>
      <c r="D144" s="48"/>
      <c r="E144" s="48"/>
      <c r="F144" s="48"/>
      <c r="G144" s="48"/>
      <c r="H144" s="48"/>
      <c r="I144" s="48"/>
      <c r="J144" s="48"/>
      <c r="K144" s="48"/>
    </row>
    <row r="145" spans="1:11" ht="15.75" x14ac:dyDescent="0.25">
      <c r="A145" s="48"/>
      <c r="B145" s="48"/>
      <c r="C145" s="48"/>
      <c r="D145" s="48"/>
      <c r="E145" s="48"/>
      <c r="F145" s="48"/>
      <c r="G145" s="48"/>
      <c r="H145" s="48"/>
      <c r="I145" s="48"/>
      <c r="J145" s="48"/>
      <c r="K145" s="48"/>
    </row>
    <row r="146" spans="1:11" ht="15.75" x14ac:dyDescent="0.25">
      <c r="A146" s="48"/>
      <c r="B146" s="48"/>
      <c r="C146" s="48"/>
      <c r="D146" s="48"/>
      <c r="E146" s="48"/>
      <c r="F146" s="48"/>
      <c r="G146" s="48"/>
      <c r="H146" s="48"/>
      <c r="I146" s="48"/>
      <c r="J146" s="48"/>
      <c r="K146" s="48"/>
    </row>
    <row r="147" spans="1:11" ht="15.75" x14ac:dyDescent="0.25">
      <c r="A147" s="48"/>
      <c r="B147" s="48"/>
      <c r="C147" s="48"/>
      <c r="D147" s="48"/>
      <c r="E147" s="48"/>
      <c r="F147" s="48"/>
      <c r="G147" s="48"/>
      <c r="H147" s="48"/>
      <c r="I147" s="48"/>
      <c r="J147" s="48"/>
      <c r="K147" s="48"/>
    </row>
    <row r="148" spans="1:11" ht="15.75" x14ac:dyDescent="0.25">
      <c r="A148" s="48"/>
      <c r="B148" s="48"/>
      <c r="C148" s="48"/>
      <c r="D148" s="48"/>
      <c r="E148" s="48"/>
      <c r="F148" s="48"/>
      <c r="G148" s="48"/>
      <c r="H148" s="48"/>
      <c r="I148" s="48"/>
      <c r="J148" s="48"/>
      <c r="K148" s="48"/>
    </row>
    <row r="149" spans="1:11" ht="15.75" x14ac:dyDescent="0.25">
      <c r="A149" s="48"/>
      <c r="B149" s="48"/>
      <c r="C149" s="48"/>
      <c r="D149" s="48"/>
      <c r="E149" s="48"/>
      <c r="F149" s="48"/>
      <c r="G149" s="48"/>
      <c r="H149" s="48"/>
      <c r="I149" s="48"/>
      <c r="J149" s="48"/>
      <c r="K149" s="48"/>
    </row>
    <row r="150" spans="1:11" ht="15.75" x14ac:dyDescent="0.25">
      <c r="A150" s="48"/>
      <c r="B150" s="48"/>
      <c r="C150" s="48"/>
      <c r="D150" s="48"/>
      <c r="E150" s="48"/>
      <c r="F150" s="48"/>
      <c r="G150" s="48"/>
      <c r="H150" s="48"/>
      <c r="I150" s="48"/>
      <c r="J150" s="48"/>
      <c r="K150" s="48"/>
    </row>
    <row r="151" spans="1:11" ht="15.75" x14ac:dyDescent="0.25">
      <c r="A151" s="48"/>
      <c r="B151" s="48"/>
      <c r="C151" s="48"/>
      <c r="D151" s="48"/>
      <c r="E151" s="48"/>
      <c r="F151" s="48"/>
      <c r="G151" s="48"/>
      <c r="H151" s="48"/>
      <c r="I151" s="48"/>
      <c r="J151" s="48"/>
      <c r="K151" s="48"/>
    </row>
    <row r="152" spans="1:11" ht="15.75" x14ac:dyDescent="0.25">
      <c r="A152" s="48"/>
      <c r="B152" s="48"/>
      <c r="C152" s="48"/>
      <c r="D152" s="48"/>
      <c r="E152" s="48"/>
      <c r="F152" s="48"/>
      <c r="G152" s="48"/>
      <c r="H152" s="48"/>
      <c r="I152" s="48"/>
      <c r="J152" s="48"/>
      <c r="K152" s="48"/>
    </row>
    <row r="153" spans="1:11" ht="15.75" x14ac:dyDescent="0.25">
      <c r="A153" s="48"/>
      <c r="B153" s="48"/>
      <c r="C153" s="48"/>
      <c r="D153" s="48"/>
      <c r="E153" s="48"/>
      <c r="F153" s="48"/>
      <c r="G153" s="48"/>
      <c r="H153" s="48"/>
      <c r="I153" s="48"/>
      <c r="J153" s="48"/>
      <c r="K153" s="48"/>
    </row>
    <row r="154" spans="1:11" ht="15.75" x14ac:dyDescent="0.25">
      <c r="A154" s="48"/>
      <c r="B154" s="48"/>
      <c r="C154" s="48"/>
      <c r="D154" s="48"/>
      <c r="E154" s="48"/>
      <c r="F154" s="48"/>
      <c r="G154" s="48"/>
      <c r="H154" s="48"/>
      <c r="I154" s="48"/>
      <c r="J154" s="48"/>
      <c r="K154" s="48"/>
    </row>
    <row r="155" spans="1:11" ht="15.75" x14ac:dyDescent="0.25">
      <c r="A155" s="48"/>
      <c r="B155" s="48"/>
      <c r="C155" s="48"/>
      <c r="D155" s="48"/>
      <c r="E155" s="48"/>
      <c r="F155" s="48"/>
      <c r="G155" s="48"/>
      <c r="H155" s="48"/>
      <c r="I155" s="48"/>
      <c r="J155" s="48"/>
      <c r="K155" s="48"/>
    </row>
    <row r="156" spans="1:11" ht="15.75" x14ac:dyDescent="0.25">
      <c r="A156" s="48"/>
      <c r="B156" s="48"/>
      <c r="C156" s="48"/>
      <c r="D156" s="48"/>
      <c r="E156" s="48"/>
      <c r="F156" s="48"/>
      <c r="G156" s="48"/>
      <c r="H156" s="48"/>
      <c r="I156" s="48"/>
      <c r="J156" s="48"/>
      <c r="K156" s="48"/>
    </row>
    <row r="157" spans="1:11" ht="15.75" x14ac:dyDescent="0.25">
      <c r="A157" s="48"/>
      <c r="B157" s="48"/>
      <c r="C157" s="48"/>
      <c r="D157" s="48"/>
      <c r="E157" s="48"/>
      <c r="F157" s="48"/>
      <c r="G157" s="48"/>
      <c r="H157" s="48"/>
      <c r="I157" s="48"/>
      <c r="J157" s="48"/>
      <c r="K157" s="48"/>
    </row>
    <row r="158" spans="1:11" ht="15.75" x14ac:dyDescent="0.25">
      <c r="A158" s="48"/>
      <c r="B158" s="48"/>
      <c r="C158" s="48"/>
      <c r="D158" s="48"/>
      <c r="E158" s="48"/>
      <c r="F158" s="48"/>
      <c r="G158" s="48"/>
      <c r="H158" s="48"/>
      <c r="I158" s="48"/>
      <c r="J158" s="48"/>
      <c r="K158" s="48"/>
    </row>
    <row r="159" spans="1:11" ht="15.75" x14ac:dyDescent="0.25">
      <c r="A159" s="48"/>
      <c r="B159" s="48"/>
      <c r="C159" s="48"/>
      <c r="D159" s="48"/>
      <c r="E159" s="48"/>
      <c r="F159" s="48"/>
      <c r="G159" s="48"/>
      <c r="H159" s="48"/>
      <c r="I159" s="48"/>
      <c r="J159" s="48"/>
      <c r="K159" s="48"/>
    </row>
    <row r="160" spans="1:11" ht="15.75" x14ac:dyDescent="0.25">
      <c r="A160" s="48"/>
      <c r="B160" s="48"/>
      <c r="C160" s="48"/>
      <c r="D160" s="48"/>
      <c r="E160" s="48"/>
      <c r="F160" s="48"/>
      <c r="G160" s="48"/>
      <c r="H160" s="48"/>
      <c r="I160" s="48"/>
      <c r="J160" s="48"/>
      <c r="K160" s="48"/>
    </row>
    <row r="161" spans="1:11" ht="15.75" x14ac:dyDescent="0.25">
      <c r="A161" s="48"/>
      <c r="B161" s="48"/>
      <c r="C161" s="48"/>
      <c r="D161" s="48"/>
      <c r="E161" s="48"/>
      <c r="F161" s="48"/>
      <c r="G161" s="48"/>
      <c r="H161" s="48"/>
      <c r="I161" s="48"/>
      <c r="J161" s="48"/>
      <c r="K161" s="48"/>
    </row>
    <row r="162" spans="1:11" ht="15.75" x14ac:dyDescent="0.25">
      <c r="A162" s="48"/>
      <c r="B162" s="48"/>
      <c r="C162" s="48"/>
      <c r="D162" s="48"/>
      <c r="E162" s="48"/>
      <c r="F162" s="48"/>
      <c r="G162" s="48"/>
      <c r="H162" s="48"/>
      <c r="I162" s="48"/>
      <c r="J162" s="48"/>
      <c r="K162" s="48"/>
    </row>
    <row r="163" spans="1:11" ht="15.75" x14ac:dyDescent="0.25">
      <c r="A163" s="48"/>
      <c r="B163" s="48"/>
      <c r="C163" s="48"/>
      <c r="D163" s="48"/>
      <c r="E163" s="48"/>
      <c r="F163" s="48"/>
      <c r="G163" s="48"/>
      <c r="H163" s="48"/>
      <c r="I163" s="48"/>
      <c r="J163" s="48"/>
      <c r="K163" s="48"/>
    </row>
    <row r="164" spans="1:11" ht="15.75" x14ac:dyDescent="0.25">
      <c r="A164" s="48"/>
      <c r="B164" s="48"/>
      <c r="C164" s="48"/>
      <c r="D164" s="48"/>
      <c r="E164" s="48"/>
      <c r="F164" s="48"/>
      <c r="G164" s="48"/>
      <c r="H164" s="48"/>
      <c r="I164" s="48"/>
      <c r="J164" s="48"/>
      <c r="K164" s="48"/>
    </row>
    <row r="165" spans="1:11" ht="15.75" x14ac:dyDescent="0.25">
      <c r="A165" s="48"/>
      <c r="B165" s="48"/>
      <c r="C165" s="48"/>
      <c r="D165" s="48"/>
      <c r="E165" s="48"/>
      <c r="F165" s="48"/>
      <c r="G165" s="48"/>
      <c r="H165" s="48"/>
      <c r="I165" s="48"/>
      <c r="J165" s="48"/>
      <c r="K165" s="48"/>
    </row>
    <row r="166" spans="1:11" ht="15.75" x14ac:dyDescent="0.25">
      <c r="A166" s="48"/>
      <c r="B166" s="48"/>
      <c r="C166" s="48"/>
      <c r="D166" s="48"/>
      <c r="E166" s="48"/>
      <c r="F166" s="48"/>
      <c r="G166" s="48"/>
      <c r="H166" s="48"/>
      <c r="I166" s="48"/>
      <c r="J166" s="48"/>
      <c r="K166" s="48"/>
    </row>
    <row r="167" spans="1:11" ht="15.75" x14ac:dyDescent="0.25">
      <c r="A167" s="48"/>
      <c r="B167" s="48"/>
      <c r="C167" s="48"/>
      <c r="D167" s="48"/>
      <c r="E167" s="48"/>
      <c r="F167" s="48"/>
      <c r="G167" s="48"/>
      <c r="H167" s="48"/>
      <c r="I167" s="48"/>
      <c r="J167" s="48"/>
      <c r="K167" s="48"/>
    </row>
    <row r="168" spans="1:11" ht="15.75" x14ac:dyDescent="0.25">
      <c r="A168" s="48"/>
      <c r="B168" s="48"/>
      <c r="C168" s="48"/>
      <c r="D168" s="48"/>
      <c r="E168" s="48"/>
      <c r="F168" s="48"/>
      <c r="G168" s="48"/>
      <c r="H168" s="48"/>
      <c r="I168" s="48"/>
      <c r="J168" s="48"/>
      <c r="K168" s="48"/>
    </row>
    <row r="169" spans="1:11" ht="15.75" x14ac:dyDescent="0.25">
      <c r="A169" s="48"/>
      <c r="B169" s="48"/>
      <c r="C169" s="48"/>
      <c r="D169" s="48"/>
      <c r="E169" s="48"/>
      <c r="F169" s="48"/>
      <c r="G169" s="48"/>
      <c r="H169" s="48"/>
      <c r="I169" s="48"/>
      <c r="J169" s="48"/>
      <c r="K169" s="48"/>
    </row>
    <row r="170" spans="1:11" ht="15.75" x14ac:dyDescent="0.25">
      <c r="A170" s="48"/>
      <c r="B170" s="48"/>
      <c r="C170" s="48"/>
      <c r="D170" s="48"/>
      <c r="E170" s="48"/>
      <c r="F170" s="48"/>
      <c r="G170" s="48"/>
      <c r="H170" s="48"/>
      <c r="I170" s="48"/>
      <c r="J170" s="48"/>
      <c r="K170" s="48"/>
    </row>
  </sheetData>
  <dataConsolidate/>
  <mergeCells count="5">
    <mergeCell ref="A7:J7"/>
    <mergeCell ref="B21:C21"/>
    <mergeCell ref="D21:E21"/>
    <mergeCell ref="F21:G21"/>
    <mergeCell ref="H21:I21"/>
  </mergeCells>
  <printOptions horizontalCentered="1"/>
  <pageMargins left="0.59055118110236227" right="0.59055118110236227" top="0.35433070866141736" bottom="0.35433070866141736" header="0.31496062992125984" footer="0.31496062992125984"/>
  <pageSetup scale="86" orientation="portrait" r:id="rId1"/>
  <drawing r:id="rId2"/>
  <legacyDrawingHF r:id="rId3"/>
  <tableParts count="2">
    <tablePart r:id="rId4"/>
    <tablePart r:id="rId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G56"/>
  <sheetViews>
    <sheetView topLeftCell="A29" zoomScale="112" zoomScaleNormal="112" zoomScaleSheetLayoutView="85" workbookViewId="0">
      <selection activeCell="I48" sqref="I48"/>
    </sheetView>
  </sheetViews>
  <sheetFormatPr baseColWidth="10" defaultRowHeight="14.25" x14ac:dyDescent="0.2"/>
  <cols>
    <col min="1" max="4" width="15.5703125" style="51" customWidth="1"/>
    <col min="5" max="6" width="10.7109375" style="51" customWidth="1"/>
    <col min="7" max="7" width="11.7109375" style="51" bestFit="1" customWidth="1"/>
    <col min="8" max="16384" width="11.42578125" style="50"/>
  </cols>
  <sheetData>
    <row r="1" spans="1:7" x14ac:dyDescent="0.2">
      <c r="A1" s="76"/>
      <c r="B1" s="76"/>
      <c r="C1" s="76"/>
      <c r="D1" s="76"/>
      <c r="E1" s="76"/>
      <c r="F1" s="76"/>
      <c r="G1" s="76"/>
    </row>
    <row r="2" spans="1:7" x14ac:dyDescent="0.2">
      <c r="A2" s="76"/>
      <c r="B2" s="76"/>
      <c r="C2" s="76"/>
      <c r="D2" s="76"/>
      <c r="E2" s="76"/>
      <c r="F2" s="76"/>
      <c r="G2" s="76"/>
    </row>
    <row r="3" spans="1:7" x14ac:dyDescent="0.2">
      <c r="A3" s="76"/>
      <c r="B3" s="76"/>
      <c r="C3" s="76"/>
      <c r="D3" s="76"/>
      <c r="E3" s="76"/>
      <c r="F3" s="76"/>
      <c r="G3" s="76"/>
    </row>
    <row r="4" spans="1:7" x14ac:dyDescent="0.2">
      <c r="A4" s="196"/>
      <c r="B4" s="196"/>
      <c r="C4" s="196"/>
      <c r="D4" s="196"/>
      <c r="E4" s="196"/>
      <c r="F4" s="196"/>
      <c r="G4" s="196"/>
    </row>
    <row r="5" spans="1:7" x14ac:dyDescent="0.2">
      <c r="A5" s="72"/>
      <c r="B5" s="72"/>
      <c r="C5" s="72"/>
      <c r="D5" s="72"/>
      <c r="E5" s="72"/>
      <c r="F5" s="72"/>
      <c r="G5" s="72"/>
    </row>
    <row r="6" spans="1:7" ht="17.25" customHeight="1" x14ac:dyDescent="0.2">
      <c r="A6" s="502" t="s">
        <v>114</v>
      </c>
      <c r="B6" s="502"/>
      <c r="C6" s="502"/>
      <c r="D6" s="502"/>
      <c r="E6" s="502"/>
      <c r="F6" s="502"/>
      <c r="G6" s="502"/>
    </row>
    <row r="7" spans="1:7" ht="17.25" customHeight="1" x14ac:dyDescent="0.2">
      <c r="A7" s="197"/>
      <c r="B7" s="197"/>
      <c r="C7" s="197"/>
      <c r="D7" s="197"/>
      <c r="E7" s="198"/>
      <c r="F7" s="198"/>
      <c r="G7" s="198"/>
    </row>
    <row r="8" spans="1:7" x14ac:dyDescent="0.2">
      <c r="A8" s="185"/>
      <c r="B8" s="185"/>
      <c r="C8" s="185"/>
      <c r="D8" s="185"/>
      <c r="E8" s="185"/>
      <c r="F8" s="72"/>
      <c r="G8" s="185"/>
    </row>
    <row r="9" spans="1:7" ht="12.75" customHeight="1" x14ac:dyDescent="0.2">
      <c r="A9" s="199" t="s">
        <v>120</v>
      </c>
      <c r="B9" s="200"/>
      <c r="C9" s="200"/>
      <c r="D9" s="200"/>
      <c r="E9" s="201"/>
      <c r="F9" s="202"/>
      <c r="G9" s="202"/>
    </row>
    <row r="10" spans="1:7" ht="9.75" customHeight="1" x14ac:dyDescent="0.2">
      <c r="A10" s="184"/>
      <c r="B10" s="184"/>
      <c r="C10" s="184"/>
      <c r="D10" s="184"/>
      <c r="E10" s="184"/>
      <c r="F10" s="184"/>
      <c r="G10" s="184"/>
    </row>
    <row r="11" spans="1:7" ht="10.5" customHeight="1" x14ac:dyDescent="0.2">
      <c r="A11" s="184"/>
      <c r="B11" s="184"/>
      <c r="C11" s="184"/>
      <c r="D11" s="184"/>
      <c r="E11" s="184"/>
      <c r="F11" s="184"/>
      <c r="G11" s="184"/>
    </row>
    <row r="12" spans="1:7" ht="10.5" customHeight="1" x14ac:dyDescent="0.2">
      <c r="A12" s="519" t="s">
        <v>71</v>
      </c>
      <c r="B12" s="203" t="s">
        <v>121</v>
      </c>
      <c r="C12" s="204"/>
      <c r="D12" s="205"/>
      <c r="E12" s="203" t="s">
        <v>122</v>
      </c>
      <c r="F12" s="204"/>
      <c r="G12" s="205"/>
    </row>
    <row r="13" spans="1:7" ht="33.75" customHeight="1" x14ac:dyDescent="0.2">
      <c r="A13" s="520"/>
      <c r="B13" s="206" t="s">
        <v>123</v>
      </c>
      <c r="C13" s="207" t="s">
        <v>124</v>
      </c>
      <c r="D13" s="208" t="s">
        <v>125</v>
      </c>
      <c r="E13" s="206" t="s">
        <v>126</v>
      </c>
      <c r="F13" s="207" t="s">
        <v>127</v>
      </c>
      <c r="G13" s="208" t="s">
        <v>128</v>
      </c>
    </row>
    <row r="14" spans="1:7" ht="12.75" customHeight="1" x14ac:dyDescent="0.2">
      <c r="A14" s="61" t="s">
        <v>18</v>
      </c>
      <c r="B14" s="209">
        <v>4475</v>
      </c>
      <c r="C14" s="209">
        <v>342</v>
      </c>
      <c r="D14" s="210">
        <f>IF(B14=0,0,(C14/B14*100))</f>
        <v>7.6424581005586596</v>
      </c>
      <c r="E14" s="209">
        <v>4628</v>
      </c>
      <c r="F14" s="209">
        <v>315</v>
      </c>
      <c r="G14" s="210">
        <f>IF(E14=0,0,(F14/E14*100))</f>
        <v>6.8063958513396718</v>
      </c>
    </row>
    <row r="15" spans="1:7" ht="12.75" customHeight="1" x14ac:dyDescent="0.2">
      <c r="A15" s="61" t="s">
        <v>21</v>
      </c>
      <c r="B15" s="209">
        <v>7110</v>
      </c>
      <c r="C15" s="209">
        <v>345</v>
      </c>
      <c r="D15" s="210">
        <f t="shared" ref="D15:D46" si="0">IF(B15=0,0,(C15/B15*100))</f>
        <v>4.852320675105485</v>
      </c>
      <c r="E15" s="209">
        <v>8090</v>
      </c>
      <c r="F15" s="209">
        <v>318</v>
      </c>
      <c r="G15" s="210">
        <f t="shared" ref="G15:G46" si="1">IF(E15=0,0,(F15/E15*100))</f>
        <v>3.930778739184178</v>
      </c>
    </row>
    <row r="16" spans="1:7" ht="12.75" customHeight="1" x14ac:dyDescent="0.2">
      <c r="A16" s="61" t="s">
        <v>22</v>
      </c>
      <c r="B16" s="209">
        <v>1737</v>
      </c>
      <c r="C16" s="209">
        <v>199</v>
      </c>
      <c r="D16" s="210">
        <f t="shared" si="0"/>
        <v>11.456534254461715</v>
      </c>
      <c r="E16" s="209">
        <v>1878</v>
      </c>
      <c r="F16" s="209">
        <v>154</v>
      </c>
      <c r="G16" s="210">
        <f t="shared" si="1"/>
        <v>8.2002129925452607</v>
      </c>
    </row>
    <row r="17" spans="1:7" ht="12.75" customHeight="1" x14ac:dyDescent="0.2">
      <c r="A17" s="61" t="s">
        <v>23</v>
      </c>
      <c r="B17" s="209">
        <v>1635</v>
      </c>
      <c r="C17" s="209">
        <v>187</v>
      </c>
      <c r="D17" s="210">
        <f t="shared" si="0"/>
        <v>11.43730886850153</v>
      </c>
      <c r="E17" s="209">
        <v>1835</v>
      </c>
      <c r="F17" s="209">
        <v>166</v>
      </c>
      <c r="G17" s="210">
        <f t="shared" si="1"/>
        <v>9.0463215258855598</v>
      </c>
    </row>
    <row r="18" spans="1:7" ht="12.75" customHeight="1" x14ac:dyDescent="0.2">
      <c r="A18" s="61" t="s">
        <v>24</v>
      </c>
      <c r="B18" s="209">
        <v>7121</v>
      </c>
      <c r="C18" s="209">
        <v>453</v>
      </c>
      <c r="D18" s="210">
        <f t="shared" si="0"/>
        <v>6.361466086223845</v>
      </c>
      <c r="E18" s="209">
        <v>7553</v>
      </c>
      <c r="F18" s="209">
        <v>419</v>
      </c>
      <c r="G18" s="210">
        <f t="shared" si="1"/>
        <v>5.5474645836091625</v>
      </c>
    </row>
    <row r="19" spans="1:7" ht="12.75" customHeight="1" x14ac:dyDescent="0.2">
      <c r="A19" s="61" t="s">
        <v>25</v>
      </c>
      <c r="B19" s="209">
        <v>8390</v>
      </c>
      <c r="C19" s="209">
        <v>469</v>
      </c>
      <c r="D19" s="210">
        <f t="shared" si="0"/>
        <v>5.5899880810488671</v>
      </c>
      <c r="E19" s="209">
        <v>9095</v>
      </c>
      <c r="F19" s="209">
        <v>309</v>
      </c>
      <c r="G19" s="210">
        <f t="shared" si="1"/>
        <v>3.3974711379879055</v>
      </c>
    </row>
    <row r="20" spans="1:7" ht="12.75" customHeight="1" x14ac:dyDescent="0.2">
      <c r="A20" s="61" t="s">
        <v>26</v>
      </c>
      <c r="B20" s="209">
        <v>8247</v>
      </c>
      <c r="C20" s="209">
        <v>471</v>
      </c>
      <c r="D20" s="210">
        <f t="shared" si="0"/>
        <v>5.7111676973444885</v>
      </c>
      <c r="E20" s="209">
        <v>9358</v>
      </c>
      <c r="F20" s="209">
        <v>381</v>
      </c>
      <c r="G20" s="210">
        <f t="shared" si="1"/>
        <v>4.071382774097029</v>
      </c>
    </row>
    <row r="21" spans="1:7" ht="12.75" customHeight="1" x14ac:dyDescent="0.2">
      <c r="A21" s="61" t="s">
        <v>27</v>
      </c>
      <c r="B21" s="209">
        <v>1609</v>
      </c>
      <c r="C21" s="209">
        <v>212</v>
      </c>
      <c r="D21" s="210">
        <f t="shared" si="0"/>
        <v>13.175885643256683</v>
      </c>
      <c r="E21" s="209">
        <v>1986</v>
      </c>
      <c r="F21" s="209">
        <v>291</v>
      </c>
      <c r="G21" s="210">
        <f t="shared" si="1"/>
        <v>14.652567975830816</v>
      </c>
    </row>
    <row r="22" spans="1:7" ht="12.75" customHeight="1" x14ac:dyDescent="0.2">
      <c r="A22" s="61" t="s">
        <v>28</v>
      </c>
      <c r="B22" s="209">
        <v>2028</v>
      </c>
      <c r="C22" s="209">
        <v>177</v>
      </c>
      <c r="D22" s="210">
        <f t="shared" si="0"/>
        <v>8.7278106508875748</v>
      </c>
      <c r="E22" s="209">
        <v>2142</v>
      </c>
      <c r="F22" s="209">
        <v>200</v>
      </c>
      <c r="G22" s="210">
        <f t="shared" si="1"/>
        <v>9.3370681605975729</v>
      </c>
    </row>
    <row r="23" spans="1:7" ht="12.75" customHeight="1" x14ac:dyDescent="0.2">
      <c r="A23" s="61" t="s">
        <v>29</v>
      </c>
      <c r="B23" s="209">
        <v>16579</v>
      </c>
      <c r="C23" s="209">
        <v>853</v>
      </c>
      <c r="D23" s="210">
        <f t="shared" si="0"/>
        <v>5.1450630315459316</v>
      </c>
      <c r="E23" s="209">
        <v>17266</v>
      </c>
      <c r="F23" s="209">
        <v>770</v>
      </c>
      <c r="G23" s="210">
        <f t="shared" si="1"/>
        <v>4.4596316460094982</v>
      </c>
    </row>
    <row r="24" spans="1:7" ht="12.75" customHeight="1" x14ac:dyDescent="0.2">
      <c r="A24" s="61" t="s">
        <v>30</v>
      </c>
      <c r="B24" s="209">
        <v>5952</v>
      </c>
      <c r="C24" s="209">
        <v>323</v>
      </c>
      <c r="D24" s="210">
        <f t="shared" si="0"/>
        <v>5.426747311827957</v>
      </c>
      <c r="E24" s="209">
        <v>6290</v>
      </c>
      <c r="F24" s="209">
        <v>339</v>
      </c>
      <c r="G24" s="210">
        <f t="shared" si="1"/>
        <v>5.3895071542130362</v>
      </c>
    </row>
    <row r="25" spans="1:7" ht="12.75" customHeight="1" x14ac:dyDescent="0.2">
      <c r="A25" s="61" t="s">
        <v>31</v>
      </c>
      <c r="B25" s="209">
        <v>3207</v>
      </c>
      <c r="C25" s="209">
        <v>280</v>
      </c>
      <c r="D25" s="210">
        <f t="shared" si="0"/>
        <v>8.730901153726224</v>
      </c>
      <c r="E25" s="209">
        <v>3715</v>
      </c>
      <c r="F25" s="209">
        <v>255</v>
      </c>
      <c r="G25" s="210">
        <f t="shared" si="1"/>
        <v>6.8640646029609691</v>
      </c>
    </row>
    <row r="26" spans="1:7" ht="12.75" customHeight="1" x14ac:dyDescent="0.2">
      <c r="A26" s="61" t="s">
        <v>32</v>
      </c>
      <c r="B26" s="209">
        <v>13508</v>
      </c>
      <c r="C26" s="209">
        <v>757</v>
      </c>
      <c r="D26" s="210">
        <f t="shared" si="0"/>
        <v>5.6040864672786492</v>
      </c>
      <c r="E26" s="209">
        <v>14712</v>
      </c>
      <c r="F26" s="209">
        <v>717</v>
      </c>
      <c r="G26" s="210">
        <f t="shared" si="1"/>
        <v>4.8735725938009793</v>
      </c>
    </row>
    <row r="27" spans="1:7" ht="12.75" customHeight="1" x14ac:dyDescent="0.2">
      <c r="A27" s="61" t="s">
        <v>33</v>
      </c>
      <c r="B27" s="209">
        <v>42079</v>
      </c>
      <c r="C27" s="209">
        <v>1717</v>
      </c>
      <c r="D27" s="210">
        <f t="shared" si="0"/>
        <v>4.0804201620760949</v>
      </c>
      <c r="E27" s="209">
        <v>48274</v>
      </c>
      <c r="F27" s="209">
        <v>1483</v>
      </c>
      <c r="G27" s="210">
        <f t="shared" si="1"/>
        <v>3.0720470646724944</v>
      </c>
    </row>
    <row r="28" spans="1:7" ht="12.75" customHeight="1" x14ac:dyDescent="0.2">
      <c r="A28" s="61" t="s">
        <v>34</v>
      </c>
      <c r="B28" s="209">
        <v>10198</v>
      </c>
      <c r="C28" s="209">
        <v>519</v>
      </c>
      <c r="D28" s="210">
        <f t="shared" si="0"/>
        <v>5.0892331829770541</v>
      </c>
      <c r="E28" s="209">
        <v>11186</v>
      </c>
      <c r="F28" s="209">
        <v>446</v>
      </c>
      <c r="G28" s="210">
        <f t="shared" si="1"/>
        <v>3.9871267655998568</v>
      </c>
    </row>
    <row r="29" spans="1:7" ht="12.75" customHeight="1" x14ac:dyDescent="0.2">
      <c r="A29" s="61" t="s">
        <v>35</v>
      </c>
      <c r="B29" s="209">
        <v>4091</v>
      </c>
      <c r="C29" s="209">
        <v>29</v>
      </c>
      <c r="D29" s="210">
        <f t="shared" si="0"/>
        <v>0.70887313615252989</v>
      </c>
      <c r="E29" s="209">
        <v>4719</v>
      </c>
      <c r="F29" s="209">
        <v>6</v>
      </c>
      <c r="G29" s="210">
        <f t="shared" si="1"/>
        <v>0.12714558169103624</v>
      </c>
    </row>
    <row r="30" spans="1:7" ht="12.75" customHeight="1" x14ac:dyDescent="0.2">
      <c r="A30" s="61" t="s">
        <v>36</v>
      </c>
      <c r="B30" s="209">
        <v>2654</v>
      </c>
      <c r="C30" s="209">
        <v>310</v>
      </c>
      <c r="D30" s="210">
        <f t="shared" si="0"/>
        <v>11.680482290881688</v>
      </c>
      <c r="E30" s="209">
        <v>3195</v>
      </c>
      <c r="F30" s="209">
        <v>317</v>
      </c>
      <c r="G30" s="210">
        <f t="shared" si="1"/>
        <v>9.9217527386541473</v>
      </c>
    </row>
    <row r="31" spans="1:7" ht="12.75" customHeight="1" x14ac:dyDescent="0.2">
      <c r="A31" s="61" t="s">
        <v>37</v>
      </c>
      <c r="B31" s="209">
        <v>16910</v>
      </c>
      <c r="C31" s="209">
        <v>774</v>
      </c>
      <c r="D31" s="210">
        <f t="shared" si="0"/>
        <v>4.5771732702542876</v>
      </c>
      <c r="E31" s="209">
        <v>20067</v>
      </c>
      <c r="F31" s="209">
        <v>727</v>
      </c>
      <c r="G31" s="210">
        <f t="shared" si="1"/>
        <v>3.6228634075845916</v>
      </c>
    </row>
    <row r="32" spans="1:7" ht="12.75" customHeight="1" x14ac:dyDescent="0.2">
      <c r="A32" s="61" t="s">
        <v>38</v>
      </c>
      <c r="B32" s="209">
        <v>6841</v>
      </c>
      <c r="C32" s="209">
        <v>530</v>
      </c>
      <c r="D32" s="210">
        <f t="shared" si="0"/>
        <v>7.7474053500950157</v>
      </c>
      <c r="E32" s="209">
        <v>7260</v>
      </c>
      <c r="F32" s="209">
        <v>409</v>
      </c>
      <c r="G32" s="210">
        <f t="shared" si="1"/>
        <v>5.6336088154269968</v>
      </c>
    </row>
    <row r="33" spans="1:7" ht="12.75" customHeight="1" x14ac:dyDescent="0.2">
      <c r="A33" s="61" t="s">
        <v>39</v>
      </c>
      <c r="B33" s="209">
        <v>3211</v>
      </c>
      <c r="C33" s="209">
        <v>288</v>
      </c>
      <c r="D33" s="210">
        <f t="shared" si="0"/>
        <v>8.9691684833385246</v>
      </c>
      <c r="E33" s="209">
        <v>3418</v>
      </c>
      <c r="F33" s="209">
        <v>266</v>
      </c>
      <c r="G33" s="210">
        <f t="shared" si="1"/>
        <v>7.7823288472791106</v>
      </c>
    </row>
    <row r="34" spans="1:7" ht="12.75" customHeight="1" x14ac:dyDescent="0.2">
      <c r="A34" s="61" t="s">
        <v>40</v>
      </c>
      <c r="B34" s="209">
        <v>7425</v>
      </c>
      <c r="C34" s="209">
        <v>368</v>
      </c>
      <c r="D34" s="210">
        <f t="shared" si="0"/>
        <v>4.9562289562289568</v>
      </c>
      <c r="E34" s="209">
        <v>8129</v>
      </c>
      <c r="F34" s="209">
        <v>320</v>
      </c>
      <c r="G34" s="210">
        <f t="shared" si="1"/>
        <v>3.9365235576331656</v>
      </c>
    </row>
    <row r="35" spans="1:7" ht="12.75" customHeight="1" x14ac:dyDescent="0.2">
      <c r="A35" s="61" t="s">
        <v>41</v>
      </c>
      <c r="B35" s="209">
        <v>4678</v>
      </c>
      <c r="C35" s="209">
        <v>298</v>
      </c>
      <c r="D35" s="210">
        <f t="shared" si="0"/>
        <v>6.3702436938862768</v>
      </c>
      <c r="E35" s="209">
        <v>5400</v>
      </c>
      <c r="F35" s="209">
        <v>375</v>
      </c>
      <c r="G35" s="210">
        <f t="shared" si="1"/>
        <v>6.9444444444444446</v>
      </c>
    </row>
    <row r="36" spans="1:7" ht="12.75" customHeight="1" x14ac:dyDescent="0.2">
      <c r="A36" s="61" t="s">
        <v>42</v>
      </c>
      <c r="B36" s="209">
        <v>7915</v>
      </c>
      <c r="C36" s="209">
        <v>516</v>
      </c>
      <c r="D36" s="210">
        <f t="shared" si="0"/>
        <v>6.5192672141503465</v>
      </c>
      <c r="E36" s="209">
        <v>7854</v>
      </c>
      <c r="F36" s="209">
        <v>376</v>
      </c>
      <c r="G36" s="210">
        <f t="shared" si="1"/>
        <v>4.7873694932518456</v>
      </c>
    </row>
    <row r="37" spans="1:7" ht="12.75" customHeight="1" x14ac:dyDescent="0.2">
      <c r="A37" s="61" t="s">
        <v>43</v>
      </c>
      <c r="B37" s="209">
        <v>12723</v>
      </c>
      <c r="C37" s="209">
        <v>498</v>
      </c>
      <c r="D37" s="210">
        <f t="shared" si="0"/>
        <v>3.914171186041028</v>
      </c>
      <c r="E37" s="209">
        <v>15385</v>
      </c>
      <c r="F37" s="209">
        <v>519</v>
      </c>
      <c r="G37" s="210">
        <f t="shared" si="1"/>
        <v>3.3734156646083848</v>
      </c>
    </row>
    <row r="38" spans="1:7" ht="12.75" customHeight="1" x14ac:dyDescent="0.2">
      <c r="A38" s="61" t="s">
        <v>44</v>
      </c>
      <c r="B38" s="209">
        <v>5223</v>
      </c>
      <c r="C38" s="209">
        <v>308</v>
      </c>
      <c r="D38" s="210">
        <f t="shared" si="0"/>
        <v>5.8969940647137662</v>
      </c>
      <c r="E38" s="209">
        <v>5584</v>
      </c>
      <c r="F38" s="209">
        <v>270</v>
      </c>
      <c r="G38" s="210">
        <f t="shared" si="1"/>
        <v>4.8352435530085964</v>
      </c>
    </row>
    <row r="39" spans="1:7" ht="12.75" customHeight="1" x14ac:dyDescent="0.2">
      <c r="A39" s="61" t="s">
        <v>45</v>
      </c>
      <c r="B39" s="209">
        <v>8276</v>
      </c>
      <c r="C39" s="209">
        <v>366</v>
      </c>
      <c r="D39" s="210">
        <f t="shared" si="0"/>
        <v>4.4224262928951186</v>
      </c>
      <c r="E39" s="209">
        <v>8929</v>
      </c>
      <c r="F39" s="209">
        <v>342</v>
      </c>
      <c r="G39" s="210">
        <f t="shared" si="1"/>
        <v>3.8302161496248184</v>
      </c>
    </row>
    <row r="40" spans="1:7" ht="12.75" customHeight="1" x14ac:dyDescent="0.2">
      <c r="A40" s="61" t="s">
        <v>46</v>
      </c>
      <c r="B40" s="209">
        <v>2603</v>
      </c>
      <c r="C40" s="209">
        <v>358</v>
      </c>
      <c r="D40" s="210">
        <f t="shared" si="0"/>
        <v>13.753361505954667</v>
      </c>
      <c r="E40" s="209">
        <v>3036</v>
      </c>
      <c r="F40" s="209">
        <v>447</v>
      </c>
      <c r="G40" s="210">
        <f t="shared" si="1"/>
        <v>14.723320158102768</v>
      </c>
    </row>
    <row r="41" spans="1:7" ht="12.75" customHeight="1" x14ac:dyDescent="0.2">
      <c r="A41" s="61" t="s">
        <v>47</v>
      </c>
      <c r="B41" s="209">
        <v>8854</v>
      </c>
      <c r="C41" s="209">
        <v>445</v>
      </c>
      <c r="D41" s="210">
        <f t="shared" si="0"/>
        <v>5.0259769595662984</v>
      </c>
      <c r="E41" s="209">
        <v>9302</v>
      </c>
      <c r="F41" s="209">
        <v>432</v>
      </c>
      <c r="G41" s="210">
        <f t="shared" si="1"/>
        <v>4.6441625456890989</v>
      </c>
    </row>
    <row r="42" spans="1:7" ht="12.75" customHeight="1" x14ac:dyDescent="0.2">
      <c r="A42" s="61" t="s">
        <v>48</v>
      </c>
      <c r="B42" s="209">
        <v>4611</v>
      </c>
      <c r="C42" s="209">
        <v>313</v>
      </c>
      <c r="D42" s="210">
        <f t="shared" si="0"/>
        <v>6.7881153762741269</v>
      </c>
      <c r="E42" s="209">
        <v>5114</v>
      </c>
      <c r="F42" s="209">
        <v>269</v>
      </c>
      <c r="G42" s="210">
        <f t="shared" si="1"/>
        <v>5.2600703949941341</v>
      </c>
    </row>
    <row r="43" spans="1:7" ht="12.75" customHeight="1" x14ac:dyDescent="0.2">
      <c r="A43" s="61" t="s">
        <v>49</v>
      </c>
      <c r="B43" s="209">
        <v>1475</v>
      </c>
      <c r="C43" s="209">
        <v>171</v>
      </c>
      <c r="D43" s="210">
        <f t="shared" si="0"/>
        <v>11.593220338983052</v>
      </c>
      <c r="E43" s="209">
        <v>1610</v>
      </c>
      <c r="F43" s="209">
        <v>180</v>
      </c>
      <c r="G43" s="210">
        <f t="shared" si="1"/>
        <v>11.180124223602485</v>
      </c>
    </row>
    <row r="44" spans="1:7" x14ac:dyDescent="0.2">
      <c r="A44" s="211" t="s">
        <v>129</v>
      </c>
      <c r="B44" s="212">
        <f>SUM(B14:B43)</f>
        <v>231365</v>
      </c>
      <c r="C44" s="212">
        <f>SUM(C14:C43)</f>
        <v>12876</v>
      </c>
      <c r="D44" s="213">
        <f t="shared" si="0"/>
        <v>5.5652324249562382</v>
      </c>
      <c r="E44" s="212">
        <f>SUM(E14:E43)</f>
        <v>257010</v>
      </c>
      <c r="F44" s="212">
        <f>SUM(F14:F43)</f>
        <v>11818</v>
      </c>
      <c r="G44" s="213">
        <f t="shared" si="1"/>
        <v>4.5982646589626865</v>
      </c>
    </row>
    <row r="45" spans="1:7" ht="12.75" customHeight="1" x14ac:dyDescent="0.2">
      <c r="A45" s="61" t="s">
        <v>51</v>
      </c>
      <c r="B45" s="209">
        <v>36799</v>
      </c>
      <c r="C45" s="209">
        <v>2124</v>
      </c>
      <c r="D45" s="210">
        <f t="shared" si="0"/>
        <v>5.7718959754341155</v>
      </c>
      <c r="E45" s="209">
        <v>44532</v>
      </c>
      <c r="F45" s="209">
        <v>1864</v>
      </c>
      <c r="G45" s="210">
        <f t="shared" si="1"/>
        <v>4.185754064492949</v>
      </c>
    </row>
    <row r="46" spans="1:7" ht="12.75" customHeight="1" x14ac:dyDescent="0.2">
      <c r="A46" s="61" t="s">
        <v>52</v>
      </c>
      <c r="B46" s="209">
        <v>5747</v>
      </c>
      <c r="C46" s="209">
        <v>646</v>
      </c>
      <c r="D46" s="210">
        <f t="shared" si="0"/>
        <v>11.240647294240473</v>
      </c>
      <c r="E46" s="209">
        <v>6379</v>
      </c>
      <c r="F46" s="209">
        <v>836</v>
      </c>
      <c r="G46" s="210">
        <f t="shared" si="1"/>
        <v>13.105502429847938</v>
      </c>
    </row>
    <row r="47" spans="1:7" x14ac:dyDescent="0.2">
      <c r="A47" s="214"/>
      <c r="B47" s="212">
        <f>SUM(B45:B46)</f>
        <v>42546</v>
      </c>
      <c r="C47" s="212">
        <f>SUM(C45:C46)</f>
        <v>2770</v>
      </c>
      <c r="D47" s="213">
        <f>IF(B47=0,0,(C47/B47*100))</f>
        <v>6.5106002914492551</v>
      </c>
      <c r="E47" s="212">
        <f>SUM(E45:E46)</f>
        <v>50911</v>
      </c>
      <c r="F47" s="212">
        <f>SUM(F45:F46)</f>
        <v>2700</v>
      </c>
      <c r="G47" s="213">
        <f>IF(E47=0,0,(F47/E47*100))</f>
        <v>5.3033725521007247</v>
      </c>
    </row>
    <row r="48" spans="1:7" x14ac:dyDescent="0.2">
      <c r="A48" s="214" t="s">
        <v>96</v>
      </c>
      <c r="B48" s="212">
        <f>B44+B47</f>
        <v>273911</v>
      </c>
      <c r="C48" s="212">
        <f>C44+C47</f>
        <v>15646</v>
      </c>
      <c r="D48" s="213">
        <f>IF(B48=0,0,(C48/B48*100))</f>
        <v>5.7120743599198285</v>
      </c>
      <c r="E48" s="212">
        <f>E44+E47</f>
        <v>307921</v>
      </c>
      <c r="F48" s="212">
        <f>F44+F47</f>
        <v>14518</v>
      </c>
      <c r="G48" s="213">
        <f>IF(E48=0,0,(F48/E48*100))</f>
        <v>4.7148456909402086</v>
      </c>
    </row>
    <row r="50" spans="1:7" ht="13.5" customHeight="1" x14ac:dyDescent="0.2">
      <c r="A50" s="539" t="s">
        <v>130</v>
      </c>
      <c r="B50" s="540"/>
      <c r="C50" s="540"/>
      <c r="D50" s="540"/>
      <c r="E50" s="540"/>
      <c r="F50" s="540"/>
      <c r="G50" s="540"/>
    </row>
    <row r="51" spans="1:7" ht="13.5" customHeight="1" x14ac:dyDescent="0.2">
      <c r="A51" s="540"/>
      <c r="B51" s="540"/>
      <c r="C51" s="540"/>
      <c r="D51" s="540"/>
      <c r="E51" s="540"/>
      <c r="F51" s="540"/>
      <c r="G51" s="540"/>
    </row>
    <row r="52" spans="1:7" ht="13.5" customHeight="1" x14ac:dyDescent="0.2">
      <c r="A52" s="540"/>
      <c r="B52" s="540"/>
      <c r="C52" s="540"/>
      <c r="D52" s="540"/>
      <c r="E52" s="540"/>
      <c r="F52" s="540"/>
      <c r="G52" s="540"/>
    </row>
    <row r="53" spans="1:7" ht="13.5" customHeight="1" x14ac:dyDescent="0.2">
      <c r="A53" s="540"/>
      <c r="B53" s="540"/>
      <c r="C53" s="540"/>
      <c r="D53" s="540"/>
      <c r="E53" s="540"/>
      <c r="F53" s="540"/>
      <c r="G53" s="540"/>
    </row>
    <row r="54" spans="1:7" ht="4.5" customHeight="1" x14ac:dyDescent="0.2">
      <c r="A54" s="540"/>
      <c r="B54" s="540"/>
      <c r="C54" s="540"/>
      <c r="D54" s="540"/>
      <c r="E54" s="540"/>
      <c r="F54" s="540"/>
      <c r="G54" s="540"/>
    </row>
    <row r="55" spans="1:7" ht="14.25" hidden="1" customHeight="1" x14ac:dyDescent="0.2">
      <c r="A55" s="540"/>
      <c r="B55" s="540"/>
      <c r="C55" s="540"/>
      <c r="D55" s="540"/>
      <c r="E55" s="540"/>
      <c r="F55" s="540"/>
      <c r="G55" s="540"/>
    </row>
    <row r="56" spans="1:7" ht="14.25" hidden="1" customHeight="1" x14ac:dyDescent="0.2">
      <c r="A56" s="540"/>
      <c r="B56" s="540"/>
      <c r="C56" s="540"/>
      <c r="D56" s="540"/>
      <c r="E56" s="540"/>
      <c r="F56" s="540"/>
      <c r="G56" s="540"/>
    </row>
  </sheetData>
  <sheetProtection selectLockedCells="1"/>
  <mergeCells count="3">
    <mergeCell ref="A6:G6"/>
    <mergeCell ref="A12:A13"/>
    <mergeCell ref="A50:G56"/>
  </mergeCells>
  <printOptions horizontalCentered="1" verticalCentered="1"/>
  <pageMargins left="0.23622047244094491" right="0.23622047244094491" top="0.19685039370078741" bottom="0.19685039370078741" header="0.31496062992125984" footer="0.31496062992125984"/>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3"/>
  <sheetViews>
    <sheetView topLeftCell="A46" zoomScaleNormal="100" zoomScaleSheetLayoutView="90" workbookViewId="0">
      <selection activeCell="B16" sqref="B16"/>
    </sheetView>
  </sheetViews>
  <sheetFormatPr baseColWidth="10" defaultRowHeight="15" x14ac:dyDescent="0.25"/>
  <cols>
    <col min="1" max="1" width="20.7109375" customWidth="1"/>
    <col min="2" max="7" width="9.7109375" customWidth="1"/>
    <col min="8" max="8" width="13.140625" customWidth="1"/>
    <col min="10" max="10" width="17.140625" style="233" hidden="1" customWidth="1"/>
    <col min="11" max="14" width="0" style="233" hidden="1" customWidth="1"/>
    <col min="253" max="253" width="7.85546875" customWidth="1"/>
    <col min="254" max="254" width="12.28515625" customWidth="1"/>
    <col min="255" max="260" width="7.5703125" customWidth="1"/>
    <col min="261" max="261" width="8.7109375" customWidth="1"/>
    <col min="509" max="509" width="7.85546875" customWidth="1"/>
    <col min="510" max="510" width="12.28515625" customWidth="1"/>
    <col min="511" max="516" width="7.5703125" customWidth="1"/>
    <col min="517" max="517" width="8.7109375" customWidth="1"/>
    <col min="765" max="765" width="7.85546875" customWidth="1"/>
    <col min="766" max="766" width="12.28515625" customWidth="1"/>
    <col min="767" max="772" width="7.5703125" customWidth="1"/>
    <col min="773" max="773" width="8.7109375" customWidth="1"/>
    <col min="1021" max="1021" width="7.85546875" customWidth="1"/>
    <col min="1022" max="1022" width="12.28515625" customWidth="1"/>
    <col min="1023" max="1028" width="7.5703125" customWidth="1"/>
    <col min="1029" max="1029" width="8.7109375" customWidth="1"/>
    <col min="1277" max="1277" width="7.85546875" customWidth="1"/>
    <col min="1278" max="1278" width="12.28515625" customWidth="1"/>
    <col min="1279" max="1284" width="7.5703125" customWidth="1"/>
    <col min="1285" max="1285" width="8.7109375" customWidth="1"/>
    <col min="1533" max="1533" width="7.85546875" customWidth="1"/>
    <col min="1534" max="1534" width="12.28515625" customWidth="1"/>
    <col min="1535" max="1540" width="7.5703125" customWidth="1"/>
    <col min="1541" max="1541" width="8.7109375" customWidth="1"/>
    <col min="1789" max="1789" width="7.85546875" customWidth="1"/>
    <col min="1790" max="1790" width="12.28515625" customWidth="1"/>
    <col min="1791" max="1796" width="7.5703125" customWidth="1"/>
    <col min="1797" max="1797" width="8.7109375" customWidth="1"/>
    <col min="2045" max="2045" width="7.85546875" customWidth="1"/>
    <col min="2046" max="2046" width="12.28515625" customWidth="1"/>
    <col min="2047" max="2052" width="7.5703125" customWidth="1"/>
    <col min="2053" max="2053" width="8.7109375" customWidth="1"/>
    <col min="2301" max="2301" width="7.85546875" customWidth="1"/>
    <col min="2302" max="2302" width="12.28515625" customWidth="1"/>
    <col min="2303" max="2308" width="7.5703125" customWidth="1"/>
    <col min="2309" max="2309" width="8.7109375" customWidth="1"/>
    <col min="2557" max="2557" width="7.85546875" customWidth="1"/>
    <col min="2558" max="2558" width="12.28515625" customWidth="1"/>
    <col min="2559" max="2564" width="7.5703125" customWidth="1"/>
    <col min="2565" max="2565" width="8.7109375" customWidth="1"/>
    <col min="2813" max="2813" width="7.85546875" customWidth="1"/>
    <col min="2814" max="2814" width="12.28515625" customWidth="1"/>
    <col min="2815" max="2820" width="7.5703125" customWidth="1"/>
    <col min="2821" max="2821" width="8.7109375" customWidth="1"/>
    <col min="3069" max="3069" width="7.85546875" customWidth="1"/>
    <col min="3070" max="3070" width="12.28515625" customWidth="1"/>
    <col min="3071" max="3076" width="7.5703125" customWidth="1"/>
    <col min="3077" max="3077" width="8.7109375" customWidth="1"/>
    <col min="3325" max="3325" width="7.85546875" customWidth="1"/>
    <col min="3326" max="3326" width="12.28515625" customWidth="1"/>
    <col min="3327" max="3332" width="7.5703125" customWidth="1"/>
    <col min="3333" max="3333" width="8.7109375" customWidth="1"/>
    <col min="3581" max="3581" width="7.85546875" customWidth="1"/>
    <col min="3582" max="3582" width="12.28515625" customWidth="1"/>
    <col min="3583" max="3588" width="7.5703125" customWidth="1"/>
    <col min="3589" max="3589" width="8.7109375" customWidth="1"/>
    <col min="3837" max="3837" width="7.85546875" customWidth="1"/>
    <col min="3838" max="3838" width="12.28515625" customWidth="1"/>
    <col min="3839" max="3844" width="7.5703125" customWidth="1"/>
    <col min="3845" max="3845" width="8.7109375" customWidth="1"/>
    <col min="4093" max="4093" width="7.85546875" customWidth="1"/>
    <col min="4094" max="4094" width="12.28515625" customWidth="1"/>
    <col min="4095" max="4100" width="7.5703125" customWidth="1"/>
    <col min="4101" max="4101" width="8.7109375" customWidth="1"/>
    <col min="4349" max="4349" width="7.85546875" customWidth="1"/>
    <col min="4350" max="4350" width="12.28515625" customWidth="1"/>
    <col min="4351" max="4356" width="7.5703125" customWidth="1"/>
    <col min="4357" max="4357" width="8.7109375" customWidth="1"/>
    <col min="4605" max="4605" width="7.85546875" customWidth="1"/>
    <col min="4606" max="4606" width="12.28515625" customWidth="1"/>
    <col min="4607" max="4612" width="7.5703125" customWidth="1"/>
    <col min="4613" max="4613" width="8.7109375" customWidth="1"/>
    <col min="4861" max="4861" width="7.85546875" customWidth="1"/>
    <col min="4862" max="4862" width="12.28515625" customWidth="1"/>
    <col min="4863" max="4868" width="7.5703125" customWidth="1"/>
    <col min="4869" max="4869" width="8.7109375" customWidth="1"/>
    <col min="5117" max="5117" width="7.85546875" customWidth="1"/>
    <col min="5118" max="5118" width="12.28515625" customWidth="1"/>
    <col min="5119" max="5124" width="7.5703125" customWidth="1"/>
    <col min="5125" max="5125" width="8.7109375" customWidth="1"/>
    <col min="5373" max="5373" width="7.85546875" customWidth="1"/>
    <col min="5374" max="5374" width="12.28515625" customWidth="1"/>
    <col min="5375" max="5380" width="7.5703125" customWidth="1"/>
    <col min="5381" max="5381" width="8.7109375" customWidth="1"/>
    <col min="5629" max="5629" width="7.85546875" customWidth="1"/>
    <col min="5630" max="5630" width="12.28515625" customWidth="1"/>
    <col min="5631" max="5636" width="7.5703125" customWidth="1"/>
    <col min="5637" max="5637" width="8.7109375" customWidth="1"/>
    <col min="5885" max="5885" width="7.85546875" customWidth="1"/>
    <col min="5886" max="5886" width="12.28515625" customWidth="1"/>
    <col min="5887" max="5892" width="7.5703125" customWidth="1"/>
    <col min="5893" max="5893" width="8.7109375" customWidth="1"/>
    <col min="6141" max="6141" width="7.85546875" customWidth="1"/>
    <col min="6142" max="6142" width="12.28515625" customWidth="1"/>
    <col min="6143" max="6148" width="7.5703125" customWidth="1"/>
    <col min="6149" max="6149" width="8.7109375" customWidth="1"/>
    <col min="6397" max="6397" width="7.85546875" customWidth="1"/>
    <col min="6398" max="6398" width="12.28515625" customWidth="1"/>
    <col min="6399" max="6404" width="7.5703125" customWidth="1"/>
    <col min="6405" max="6405" width="8.7109375" customWidth="1"/>
    <col min="6653" max="6653" width="7.85546875" customWidth="1"/>
    <col min="6654" max="6654" width="12.28515625" customWidth="1"/>
    <col min="6655" max="6660" width="7.5703125" customWidth="1"/>
    <col min="6661" max="6661" width="8.7109375" customWidth="1"/>
    <col min="6909" max="6909" width="7.85546875" customWidth="1"/>
    <col min="6910" max="6910" width="12.28515625" customWidth="1"/>
    <col min="6911" max="6916" width="7.5703125" customWidth="1"/>
    <col min="6917" max="6917" width="8.7109375" customWidth="1"/>
    <col min="7165" max="7165" width="7.85546875" customWidth="1"/>
    <col min="7166" max="7166" width="12.28515625" customWidth="1"/>
    <col min="7167" max="7172" width="7.5703125" customWidth="1"/>
    <col min="7173" max="7173" width="8.7109375" customWidth="1"/>
    <col min="7421" max="7421" width="7.85546875" customWidth="1"/>
    <col min="7422" max="7422" width="12.28515625" customWidth="1"/>
    <col min="7423" max="7428" width="7.5703125" customWidth="1"/>
    <col min="7429" max="7429" width="8.7109375" customWidth="1"/>
    <col min="7677" max="7677" width="7.85546875" customWidth="1"/>
    <col min="7678" max="7678" width="12.28515625" customWidth="1"/>
    <col min="7679" max="7684" width="7.5703125" customWidth="1"/>
    <col min="7685" max="7685" width="8.7109375" customWidth="1"/>
    <col min="7933" max="7933" width="7.85546875" customWidth="1"/>
    <col min="7934" max="7934" width="12.28515625" customWidth="1"/>
    <col min="7935" max="7940" width="7.5703125" customWidth="1"/>
    <col min="7941" max="7941" width="8.7109375" customWidth="1"/>
    <col min="8189" max="8189" width="7.85546875" customWidth="1"/>
    <col min="8190" max="8190" width="12.28515625" customWidth="1"/>
    <col min="8191" max="8196" width="7.5703125" customWidth="1"/>
    <col min="8197" max="8197" width="8.7109375" customWidth="1"/>
    <col min="8445" max="8445" width="7.85546875" customWidth="1"/>
    <col min="8446" max="8446" width="12.28515625" customWidth="1"/>
    <col min="8447" max="8452" width="7.5703125" customWidth="1"/>
    <col min="8453" max="8453" width="8.7109375" customWidth="1"/>
    <col min="8701" max="8701" width="7.85546875" customWidth="1"/>
    <col min="8702" max="8702" width="12.28515625" customWidth="1"/>
    <col min="8703" max="8708" width="7.5703125" customWidth="1"/>
    <col min="8709" max="8709" width="8.7109375" customWidth="1"/>
    <col min="8957" max="8957" width="7.85546875" customWidth="1"/>
    <col min="8958" max="8958" width="12.28515625" customWidth="1"/>
    <col min="8959" max="8964" width="7.5703125" customWidth="1"/>
    <col min="8965" max="8965" width="8.7109375" customWidth="1"/>
    <col min="9213" max="9213" width="7.85546875" customWidth="1"/>
    <col min="9214" max="9214" width="12.28515625" customWidth="1"/>
    <col min="9215" max="9220" width="7.5703125" customWidth="1"/>
    <col min="9221" max="9221" width="8.7109375" customWidth="1"/>
    <col min="9469" max="9469" width="7.85546875" customWidth="1"/>
    <col min="9470" max="9470" width="12.28515625" customWidth="1"/>
    <col min="9471" max="9476" width="7.5703125" customWidth="1"/>
    <col min="9477" max="9477" width="8.7109375" customWidth="1"/>
    <col min="9725" max="9725" width="7.85546875" customWidth="1"/>
    <col min="9726" max="9726" width="12.28515625" customWidth="1"/>
    <col min="9727" max="9732" width="7.5703125" customWidth="1"/>
    <col min="9733" max="9733" width="8.7109375" customWidth="1"/>
    <col min="9981" max="9981" width="7.85546875" customWidth="1"/>
    <col min="9982" max="9982" width="12.28515625" customWidth="1"/>
    <col min="9983" max="9988" width="7.5703125" customWidth="1"/>
    <col min="9989" max="9989" width="8.7109375" customWidth="1"/>
    <col min="10237" max="10237" width="7.85546875" customWidth="1"/>
    <col min="10238" max="10238" width="12.28515625" customWidth="1"/>
    <col min="10239" max="10244" width="7.5703125" customWidth="1"/>
    <col min="10245" max="10245" width="8.7109375" customWidth="1"/>
    <col min="10493" max="10493" width="7.85546875" customWidth="1"/>
    <col min="10494" max="10494" width="12.28515625" customWidth="1"/>
    <col min="10495" max="10500" width="7.5703125" customWidth="1"/>
    <col min="10501" max="10501" width="8.7109375" customWidth="1"/>
    <col min="10749" max="10749" width="7.85546875" customWidth="1"/>
    <col min="10750" max="10750" width="12.28515625" customWidth="1"/>
    <col min="10751" max="10756" width="7.5703125" customWidth="1"/>
    <col min="10757" max="10757" width="8.7109375" customWidth="1"/>
    <col min="11005" max="11005" width="7.85546875" customWidth="1"/>
    <col min="11006" max="11006" width="12.28515625" customWidth="1"/>
    <col min="11007" max="11012" width="7.5703125" customWidth="1"/>
    <col min="11013" max="11013" width="8.7109375" customWidth="1"/>
    <col min="11261" max="11261" width="7.85546875" customWidth="1"/>
    <col min="11262" max="11262" width="12.28515625" customWidth="1"/>
    <col min="11263" max="11268" width="7.5703125" customWidth="1"/>
    <col min="11269" max="11269" width="8.7109375" customWidth="1"/>
    <col min="11517" max="11517" width="7.85546875" customWidth="1"/>
    <col min="11518" max="11518" width="12.28515625" customWidth="1"/>
    <col min="11519" max="11524" width="7.5703125" customWidth="1"/>
    <col min="11525" max="11525" width="8.7109375" customWidth="1"/>
    <col min="11773" max="11773" width="7.85546875" customWidth="1"/>
    <col min="11774" max="11774" width="12.28515625" customWidth="1"/>
    <col min="11775" max="11780" width="7.5703125" customWidth="1"/>
    <col min="11781" max="11781" width="8.7109375" customWidth="1"/>
    <col min="12029" max="12029" width="7.85546875" customWidth="1"/>
    <col min="12030" max="12030" width="12.28515625" customWidth="1"/>
    <col min="12031" max="12036" width="7.5703125" customWidth="1"/>
    <col min="12037" max="12037" width="8.7109375" customWidth="1"/>
    <col min="12285" max="12285" width="7.85546875" customWidth="1"/>
    <col min="12286" max="12286" width="12.28515625" customWidth="1"/>
    <col min="12287" max="12292" width="7.5703125" customWidth="1"/>
    <col min="12293" max="12293" width="8.7109375" customWidth="1"/>
    <col min="12541" max="12541" width="7.85546875" customWidth="1"/>
    <col min="12542" max="12542" width="12.28515625" customWidth="1"/>
    <col min="12543" max="12548" width="7.5703125" customWidth="1"/>
    <col min="12549" max="12549" width="8.7109375" customWidth="1"/>
    <col min="12797" max="12797" width="7.85546875" customWidth="1"/>
    <col min="12798" max="12798" width="12.28515625" customWidth="1"/>
    <col min="12799" max="12804" width="7.5703125" customWidth="1"/>
    <col min="12805" max="12805" width="8.7109375" customWidth="1"/>
    <col min="13053" max="13053" width="7.85546875" customWidth="1"/>
    <col min="13054" max="13054" width="12.28515625" customWidth="1"/>
    <col min="13055" max="13060" width="7.5703125" customWidth="1"/>
    <col min="13061" max="13061" width="8.7109375" customWidth="1"/>
    <col min="13309" max="13309" width="7.85546875" customWidth="1"/>
    <col min="13310" max="13310" width="12.28515625" customWidth="1"/>
    <col min="13311" max="13316" width="7.5703125" customWidth="1"/>
    <col min="13317" max="13317" width="8.7109375" customWidth="1"/>
    <col min="13565" max="13565" width="7.85546875" customWidth="1"/>
    <col min="13566" max="13566" width="12.28515625" customWidth="1"/>
    <col min="13567" max="13572" width="7.5703125" customWidth="1"/>
    <col min="13573" max="13573" width="8.7109375" customWidth="1"/>
    <col min="13821" max="13821" width="7.85546875" customWidth="1"/>
    <col min="13822" max="13822" width="12.28515625" customWidth="1"/>
    <col min="13823" max="13828" width="7.5703125" customWidth="1"/>
    <col min="13829" max="13829" width="8.7109375" customWidth="1"/>
    <col min="14077" max="14077" width="7.85546875" customWidth="1"/>
    <col min="14078" max="14078" width="12.28515625" customWidth="1"/>
    <col min="14079" max="14084" width="7.5703125" customWidth="1"/>
    <col min="14085" max="14085" width="8.7109375" customWidth="1"/>
    <col min="14333" max="14333" width="7.85546875" customWidth="1"/>
    <col min="14334" max="14334" width="12.28515625" customWidth="1"/>
    <col min="14335" max="14340" width="7.5703125" customWidth="1"/>
    <col min="14341" max="14341" width="8.7109375" customWidth="1"/>
    <col min="14589" max="14589" width="7.85546875" customWidth="1"/>
    <col min="14590" max="14590" width="12.28515625" customWidth="1"/>
    <col min="14591" max="14596" width="7.5703125" customWidth="1"/>
    <col min="14597" max="14597" width="8.7109375" customWidth="1"/>
    <col min="14845" max="14845" width="7.85546875" customWidth="1"/>
    <col min="14846" max="14846" width="12.28515625" customWidth="1"/>
    <col min="14847" max="14852" width="7.5703125" customWidth="1"/>
    <col min="14853" max="14853" width="8.7109375" customWidth="1"/>
    <col min="15101" max="15101" width="7.85546875" customWidth="1"/>
    <col min="15102" max="15102" width="12.28515625" customWidth="1"/>
    <col min="15103" max="15108" width="7.5703125" customWidth="1"/>
    <col min="15109" max="15109" width="8.7109375" customWidth="1"/>
    <col min="15357" max="15357" width="7.85546875" customWidth="1"/>
    <col min="15358" max="15358" width="12.28515625" customWidth="1"/>
    <col min="15359" max="15364" width="7.5703125" customWidth="1"/>
    <col min="15365" max="15365" width="8.7109375" customWidth="1"/>
    <col min="15613" max="15613" width="7.85546875" customWidth="1"/>
    <col min="15614" max="15614" width="12.28515625" customWidth="1"/>
    <col min="15615" max="15620" width="7.5703125" customWidth="1"/>
    <col min="15621" max="15621" width="8.7109375" customWidth="1"/>
    <col min="15869" max="15869" width="7.85546875" customWidth="1"/>
    <col min="15870" max="15870" width="12.28515625" customWidth="1"/>
    <col min="15871" max="15876" width="7.5703125" customWidth="1"/>
    <col min="15877" max="15877" width="8.7109375" customWidth="1"/>
    <col min="16125" max="16125" width="7.85546875" customWidth="1"/>
    <col min="16126" max="16126" width="12.28515625" customWidth="1"/>
    <col min="16127" max="16132" width="7.5703125" customWidth="1"/>
    <col min="16133" max="16133" width="8.7109375" customWidth="1"/>
  </cols>
  <sheetData>
    <row r="1" spans="1:14" ht="15" customHeight="1" x14ac:dyDescent="0.25"/>
    <row r="2" spans="1:14" ht="15" customHeight="1" x14ac:dyDescent="0.25"/>
    <row r="3" spans="1:14" ht="15" customHeight="1" x14ac:dyDescent="0.25"/>
    <row r="4" spans="1:14" ht="15" customHeight="1" x14ac:dyDescent="0.25"/>
    <row r="5" spans="1:14" s="5" customFormat="1" ht="14.25" customHeight="1" x14ac:dyDescent="0.25">
      <c r="A5" s="2"/>
      <c r="B5" s="3"/>
      <c r="C5" s="3"/>
      <c r="D5" s="3"/>
      <c r="E5" s="3"/>
      <c r="F5" s="3"/>
      <c r="G5" s="3"/>
      <c r="H5" s="3"/>
      <c r="I5" s="3"/>
      <c r="J5" s="234"/>
      <c r="K5" s="234"/>
      <c r="L5" s="234"/>
      <c r="M5" s="234"/>
      <c r="N5" s="234"/>
    </row>
    <row r="6" spans="1:14" s="5" customFormat="1" ht="14.25" customHeight="1" x14ac:dyDescent="0.25">
      <c r="A6" s="6"/>
      <c r="B6" s="3"/>
      <c r="C6" s="3"/>
      <c r="D6" s="3"/>
      <c r="E6" s="3"/>
      <c r="F6" s="3"/>
      <c r="G6" s="3"/>
      <c r="H6" s="3"/>
      <c r="I6" s="3"/>
      <c r="J6" s="234"/>
      <c r="K6" s="234"/>
      <c r="L6" s="234"/>
      <c r="M6" s="234"/>
      <c r="N6" s="234"/>
    </row>
    <row r="7" spans="1:14" ht="21.95" customHeight="1" x14ac:dyDescent="0.25">
      <c r="A7" s="500" t="s">
        <v>156</v>
      </c>
      <c r="B7" s="500"/>
      <c r="C7" s="500"/>
      <c r="D7" s="500"/>
      <c r="E7" s="500"/>
      <c r="F7" s="500"/>
      <c r="G7" s="500"/>
      <c r="H7" s="500"/>
      <c r="I7" s="78"/>
    </row>
    <row r="8" spans="1:14" ht="6.75" customHeight="1" x14ac:dyDescent="0.25">
      <c r="A8" s="15"/>
      <c r="B8" s="15"/>
      <c r="C8" s="15"/>
      <c r="D8" s="15"/>
      <c r="E8" s="15"/>
      <c r="F8" s="15"/>
      <c r="G8" s="15"/>
      <c r="H8" s="15"/>
    </row>
    <row r="9" spans="1:14" ht="21.95" customHeight="1" x14ac:dyDescent="0.25">
      <c r="A9" s="79" t="s">
        <v>1</v>
      </c>
      <c r="B9" s="79" t="s">
        <v>2</v>
      </c>
      <c r="C9" s="15"/>
      <c r="D9" s="15"/>
      <c r="E9" s="15"/>
      <c r="F9" s="15"/>
      <c r="G9" s="15"/>
      <c r="H9" s="15"/>
    </row>
    <row r="10" spans="1:14" ht="15.95" customHeight="1" x14ac:dyDescent="0.25">
      <c r="A10" s="80">
        <v>2011</v>
      </c>
      <c r="B10" s="235">
        <v>19.861344816164294</v>
      </c>
      <c r="C10" s="15"/>
      <c r="D10" s="15"/>
      <c r="E10" s="15"/>
      <c r="F10" s="15"/>
      <c r="G10" s="15"/>
      <c r="H10" s="15"/>
    </row>
    <row r="11" spans="1:14" ht="15.95" customHeight="1" x14ac:dyDescent="0.25">
      <c r="A11" s="80">
        <v>2012</v>
      </c>
      <c r="B11" s="235">
        <v>19.067498902201869</v>
      </c>
      <c r="C11" s="109"/>
      <c r="D11" s="15"/>
      <c r="E11" s="15"/>
      <c r="F11" s="15"/>
      <c r="G11" s="15"/>
      <c r="H11" s="15"/>
    </row>
    <row r="12" spans="1:14" ht="15.95" customHeight="1" x14ac:dyDescent="0.25">
      <c r="A12" s="80">
        <v>2013</v>
      </c>
      <c r="B12" s="235">
        <v>18.855722629551387</v>
      </c>
      <c r="C12" s="15"/>
      <c r="D12" s="15"/>
      <c r="E12" s="15"/>
      <c r="F12" s="15"/>
      <c r="G12" s="15"/>
      <c r="H12" s="15"/>
    </row>
    <row r="13" spans="1:14" ht="15.95" customHeight="1" x14ac:dyDescent="0.25">
      <c r="A13" s="80">
        <v>2014</v>
      </c>
      <c r="B13" s="235">
        <v>18.850012493753123</v>
      </c>
      <c r="C13" s="15"/>
      <c r="D13" s="15"/>
      <c r="E13" s="15"/>
      <c r="F13" s="15"/>
      <c r="G13" s="15"/>
      <c r="H13" s="15"/>
    </row>
    <row r="14" spans="1:14" ht="15.95" customHeight="1" x14ac:dyDescent="0.25">
      <c r="A14" s="80">
        <v>2015</v>
      </c>
      <c r="B14" s="235">
        <v>19.428807841639614</v>
      </c>
      <c r="C14" s="15"/>
      <c r="D14" s="15"/>
      <c r="E14" s="15"/>
      <c r="F14" s="15"/>
      <c r="G14" s="15"/>
      <c r="H14" s="15"/>
    </row>
    <row r="15" spans="1:14" ht="15.95" customHeight="1" x14ac:dyDescent="0.25">
      <c r="A15" s="83">
        <v>2016</v>
      </c>
      <c r="B15" s="236">
        <v>20</v>
      </c>
      <c r="C15" s="15"/>
      <c r="D15" s="15"/>
      <c r="E15" s="15"/>
      <c r="F15" s="15"/>
      <c r="G15" s="15"/>
      <c r="H15" s="15"/>
    </row>
    <row r="16" spans="1:14" ht="17.25" customHeight="1" x14ac:dyDescent="0.25">
      <c r="A16" s="79" t="s">
        <v>98</v>
      </c>
      <c r="B16" s="237">
        <f>AVERAGE(B10:B15)</f>
        <v>19.343897780551714</v>
      </c>
      <c r="C16" s="15"/>
      <c r="D16" s="15"/>
      <c r="E16" s="15"/>
      <c r="F16" s="15"/>
      <c r="G16" s="15"/>
      <c r="H16" s="15"/>
    </row>
    <row r="17" spans="1:14" ht="8.25" customHeight="1" x14ac:dyDescent="0.25">
      <c r="A17" s="15"/>
      <c r="B17" s="15"/>
      <c r="C17" s="15"/>
      <c r="D17" s="15"/>
      <c r="E17" s="15"/>
      <c r="F17" s="15"/>
      <c r="G17" s="15"/>
      <c r="H17" s="15"/>
    </row>
    <row r="18" spans="1:14" ht="42" customHeight="1" x14ac:dyDescent="0.25">
      <c r="A18" s="79" t="s">
        <v>6</v>
      </c>
      <c r="B18" s="79" t="s">
        <v>7</v>
      </c>
      <c r="C18" s="79" t="s">
        <v>8</v>
      </c>
      <c r="D18" s="79" t="s">
        <v>9</v>
      </c>
      <c r="E18" s="79" t="s">
        <v>10</v>
      </c>
      <c r="F18" s="79" t="s">
        <v>11</v>
      </c>
      <c r="G18" s="79" t="s">
        <v>12</v>
      </c>
      <c r="H18" s="79" t="s">
        <v>98</v>
      </c>
    </row>
    <row r="19" spans="1:14" ht="14.1" customHeight="1" x14ac:dyDescent="0.25">
      <c r="A19" s="113" t="s">
        <v>18</v>
      </c>
      <c r="B19" s="104">
        <v>15.377419354838709</v>
      </c>
      <c r="C19" s="104">
        <v>16.930555555555557</v>
      </c>
      <c r="D19" s="104">
        <v>16.575438596491228</v>
      </c>
      <c r="E19" s="104">
        <v>15.778523489932885</v>
      </c>
      <c r="F19" s="104">
        <v>15.59866220735786</v>
      </c>
      <c r="G19" s="104">
        <v>16.125435540069688</v>
      </c>
      <c r="H19" s="104">
        <f>AVERAGE(Tabla11[[#This Row],[2011]:[2016]])</f>
        <v>16.064339124040988</v>
      </c>
      <c r="J19" s="233" t="s">
        <v>18</v>
      </c>
      <c r="K19" s="233">
        <v>4767</v>
      </c>
      <c r="L19" s="233">
        <v>4204</v>
      </c>
      <c r="M19" s="233">
        <f>K19-L19</f>
        <v>563</v>
      </c>
      <c r="N19" s="238">
        <f>K19/L19-1</f>
        <v>0.13392007611798284</v>
      </c>
    </row>
    <row r="20" spans="1:14" ht="14.1" customHeight="1" x14ac:dyDescent="0.25">
      <c r="A20" s="113" t="s">
        <v>21</v>
      </c>
      <c r="B20" s="104">
        <v>20.244552058111381</v>
      </c>
      <c r="C20" s="104">
        <v>20.712871287128714</v>
      </c>
      <c r="D20" s="104">
        <v>20.109137055837564</v>
      </c>
      <c r="E20" s="104">
        <v>20.41518987341772</v>
      </c>
      <c r="F20" s="104">
        <v>22.193548387096776</v>
      </c>
      <c r="G20" s="104">
        <v>21.402116402116402</v>
      </c>
      <c r="H20" s="104">
        <f>AVERAGE(Tabla11[[#This Row],[2011]:[2016]])</f>
        <v>20.84623584395143</v>
      </c>
      <c r="J20" s="233" t="s">
        <v>21</v>
      </c>
      <c r="K20" s="233">
        <v>8361</v>
      </c>
      <c r="L20" s="233">
        <v>8078</v>
      </c>
      <c r="M20" s="233">
        <f t="shared" ref="M20:M48" si="0">K20-L20</f>
        <v>283</v>
      </c>
      <c r="N20" s="238">
        <f t="shared" ref="N20:N48" si="1">K20/L20-1</f>
        <v>3.5033424114879974E-2</v>
      </c>
    </row>
    <row r="21" spans="1:14" ht="14.1" customHeight="1" x14ac:dyDescent="0.25">
      <c r="A21" s="113" t="s">
        <v>22</v>
      </c>
      <c r="B21" s="104">
        <v>20.373493975903614</v>
      </c>
      <c r="C21" s="104">
        <v>22.11627906976744</v>
      </c>
      <c r="D21" s="104">
        <v>19.600000000000001</v>
      </c>
      <c r="E21" s="104">
        <v>20.652631578947368</v>
      </c>
      <c r="F21" s="104">
        <v>18.939393939393938</v>
      </c>
      <c r="G21" s="104">
        <v>20.637362637362639</v>
      </c>
      <c r="H21" s="104">
        <f>AVERAGE(Tabla11[[#This Row],[2011]:[2016]])</f>
        <v>20.386526866895835</v>
      </c>
      <c r="J21" s="233" t="s">
        <v>22</v>
      </c>
      <c r="K21" s="233">
        <v>1691</v>
      </c>
      <c r="L21" s="233">
        <v>1792</v>
      </c>
      <c r="M21" s="239">
        <f t="shared" si="0"/>
        <v>-101</v>
      </c>
      <c r="N21" s="240">
        <f t="shared" si="1"/>
        <v>-5.6361607142857095E-2</v>
      </c>
    </row>
    <row r="22" spans="1:14" ht="14.1" customHeight="1" x14ac:dyDescent="0.25">
      <c r="A22" s="113" t="s">
        <v>23</v>
      </c>
      <c r="B22" s="104">
        <v>26.863636363636363</v>
      </c>
      <c r="C22" s="104">
        <v>16.495575221238937</v>
      </c>
      <c r="D22" s="104">
        <v>18.037383177570092</v>
      </c>
      <c r="E22" s="104">
        <v>17.925233644859812</v>
      </c>
      <c r="F22" s="104">
        <v>18</v>
      </c>
      <c r="G22" s="104">
        <v>17.311320754716981</v>
      </c>
      <c r="H22" s="104">
        <f>AVERAGE(Tabla11[[#This Row],[2011]:[2016]])</f>
        <v>19.105524860337031</v>
      </c>
      <c r="J22" s="233" t="s">
        <v>23</v>
      </c>
      <c r="K22" s="233">
        <v>1773</v>
      </c>
      <c r="L22" s="233">
        <v>1618</v>
      </c>
      <c r="M22" s="233">
        <f t="shared" si="0"/>
        <v>155</v>
      </c>
      <c r="N22" s="238">
        <f t="shared" si="1"/>
        <v>9.5797280593325151E-2</v>
      </c>
    </row>
    <row r="23" spans="1:14" ht="14.1" customHeight="1" x14ac:dyDescent="0.25">
      <c r="A23" s="113" t="s">
        <v>24</v>
      </c>
      <c r="B23" s="104">
        <v>16.880184331797235</v>
      </c>
      <c r="C23" s="104">
        <v>16.137787056367433</v>
      </c>
      <c r="D23" s="104">
        <v>17.788764044943822</v>
      </c>
      <c r="E23" s="104">
        <v>16.802222222222223</v>
      </c>
      <c r="F23" s="104">
        <v>17.243619489559165</v>
      </c>
      <c r="G23" s="104">
        <v>18.112709832134293</v>
      </c>
      <c r="H23" s="104">
        <f>AVERAGE(Tabla11[[#This Row],[2011]:[2016]])</f>
        <v>17.160881162837359</v>
      </c>
      <c r="J23" s="233" t="s">
        <v>24</v>
      </c>
      <c r="K23" s="233">
        <v>7326</v>
      </c>
      <c r="L23" s="233">
        <v>6288</v>
      </c>
      <c r="M23" s="233">
        <f t="shared" si="0"/>
        <v>1038</v>
      </c>
      <c r="N23" s="238">
        <f t="shared" si="1"/>
        <v>0.16507633587786263</v>
      </c>
    </row>
    <row r="24" spans="1:14" ht="14.1" customHeight="1" x14ac:dyDescent="0.25">
      <c r="A24" s="113" t="s">
        <v>25</v>
      </c>
      <c r="B24" s="104">
        <v>15.422939068100359</v>
      </c>
      <c r="C24" s="104">
        <v>16.026178010471206</v>
      </c>
      <c r="D24" s="104">
        <v>15.019867549668874</v>
      </c>
      <c r="E24" s="104">
        <v>16.743545611015492</v>
      </c>
      <c r="F24" s="104">
        <v>17.405017921146953</v>
      </c>
      <c r="G24" s="104">
        <v>15.285714285714286</v>
      </c>
      <c r="H24" s="104">
        <f>AVERAGE(Tabla11[[#This Row],[2011]:[2016]])</f>
        <v>15.983877074352861</v>
      </c>
      <c r="J24" s="233" t="s">
        <v>25</v>
      </c>
      <c r="K24" s="233">
        <v>8606</v>
      </c>
      <c r="L24" s="233">
        <v>7917</v>
      </c>
      <c r="M24" s="233">
        <f t="shared" si="0"/>
        <v>689</v>
      </c>
      <c r="N24" s="238">
        <f t="shared" si="1"/>
        <v>8.7027914614121515E-2</v>
      </c>
    </row>
    <row r="25" spans="1:14" ht="14.1" customHeight="1" x14ac:dyDescent="0.25">
      <c r="A25" s="113" t="s">
        <v>26</v>
      </c>
      <c r="B25" s="104">
        <v>18.658018867924529</v>
      </c>
      <c r="C25" s="104">
        <v>18.426940639269407</v>
      </c>
      <c r="D25" s="104">
        <v>18.523474178403756</v>
      </c>
      <c r="E25" s="104">
        <v>19.079518072289158</v>
      </c>
      <c r="F25" s="104">
        <v>21.09692671394799</v>
      </c>
      <c r="G25" s="104">
        <v>22.018823529411765</v>
      </c>
      <c r="H25" s="104">
        <f>AVERAGE(Tabla11[[#This Row],[2011]:[2016]])</f>
        <v>19.633950333541101</v>
      </c>
      <c r="J25" s="233" t="s">
        <v>26</v>
      </c>
      <c r="K25" s="233">
        <v>7911</v>
      </c>
      <c r="L25" s="233">
        <v>7458</v>
      </c>
      <c r="M25" s="233">
        <f t="shared" si="0"/>
        <v>453</v>
      </c>
      <c r="N25" s="238">
        <f t="shared" si="1"/>
        <v>6.0740144810941255E-2</v>
      </c>
    </row>
    <row r="26" spans="1:14" ht="14.1" customHeight="1" x14ac:dyDescent="0.25">
      <c r="A26" s="113" t="s">
        <v>27</v>
      </c>
      <c r="B26" s="104">
        <v>12.5177304964539</v>
      </c>
      <c r="C26" s="104">
        <v>14.229007633587786</v>
      </c>
      <c r="D26" s="104">
        <v>15.434426229508198</v>
      </c>
      <c r="E26" s="104">
        <v>15.75206611570248</v>
      </c>
      <c r="F26" s="104">
        <v>15.60655737704918</v>
      </c>
      <c r="G26" s="104">
        <v>17.120689655172413</v>
      </c>
      <c r="H26" s="104">
        <f>AVERAGE(Tabla11[[#This Row],[2011]:[2016]])</f>
        <v>15.110079584578992</v>
      </c>
      <c r="J26" s="233" t="s">
        <v>27</v>
      </c>
      <c r="K26" s="233">
        <v>1765</v>
      </c>
      <c r="L26" s="233">
        <v>1574</v>
      </c>
      <c r="M26" s="233">
        <f t="shared" si="0"/>
        <v>191</v>
      </c>
      <c r="N26" s="238">
        <f t="shared" si="1"/>
        <v>0.12134688691232531</v>
      </c>
    </row>
    <row r="27" spans="1:14" ht="14.1" customHeight="1" x14ac:dyDescent="0.25">
      <c r="A27" s="113" t="s">
        <v>28</v>
      </c>
      <c r="B27" s="104">
        <v>13.905325443786982</v>
      </c>
      <c r="C27" s="104">
        <v>14.638036809815951</v>
      </c>
      <c r="D27" s="104">
        <v>14.624242424242425</v>
      </c>
      <c r="E27" s="104">
        <v>15.140243902439025</v>
      </c>
      <c r="F27" s="104">
        <v>14.70440251572327</v>
      </c>
      <c r="G27" s="104">
        <v>14.092105263157896</v>
      </c>
      <c r="H27" s="104">
        <f>AVERAGE(Tabla11[[#This Row],[2011]:[2016]])</f>
        <v>14.517392726527591</v>
      </c>
      <c r="J27" s="233" t="s">
        <v>28</v>
      </c>
      <c r="K27" s="233">
        <v>2350</v>
      </c>
      <c r="L27" s="233">
        <v>2238</v>
      </c>
      <c r="M27" s="233">
        <f t="shared" si="0"/>
        <v>112</v>
      </c>
      <c r="N27" s="238">
        <f t="shared" si="1"/>
        <v>5.0044682752457659E-2</v>
      </c>
    </row>
    <row r="28" spans="1:14" ht="14.1" customHeight="1" x14ac:dyDescent="0.25">
      <c r="A28" s="113" t="s">
        <v>29</v>
      </c>
      <c r="B28" s="104">
        <v>19.346666666666668</v>
      </c>
      <c r="C28" s="104">
        <v>17.642250530785564</v>
      </c>
      <c r="D28" s="104">
        <v>19.934569247546346</v>
      </c>
      <c r="E28" s="104">
        <v>19.108836206896552</v>
      </c>
      <c r="F28" s="104">
        <v>19.411764705882351</v>
      </c>
      <c r="G28" s="104">
        <v>19.575963718820862</v>
      </c>
      <c r="H28" s="104">
        <f>AVERAGE(Tabla11[[#This Row],[2011]:[2016]])</f>
        <v>19.17000851276639</v>
      </c>
      <c r="J28" s="233" t="s">
        <v>29</v>
      </c>
      <c r="K28" s="233">
        <v>15961</v>
      </c>
      <c r="L28" s="233">
        <v>14917</v>
      </c>
      <c r="M28" s="233">
        <f t="shared" si="0"/>
        <v>1044</v>
      </c>
      <c r="N28" s="238">
        <f t="shared" si="1"/>
        <v>6.998726285446133E-2</v>
      </c>
    </row>
    <row r="29" spans="1:14" ht="14.1" customHeight="1" x14ac:dyDescent="0.25">
      <c r="A29" s="113" t="s">
        <v>30</v>
      </c>
      <c r="B29" s="104">
        <v>28.372</v>
      </c>
      <c r="C29" s="104">
        <v>21.098802395209582</v>
      </c>
      <c r="D29" s="104">
        <v>21.394495412844037</v>
      </c>
      <c r="E29" s="104">
        <v>21.20440251572327</v>
      </c>
      <c r="F29" s="104">
        <v>21.537459283387623</v>
      </c>
      <c r="G29" s="104">
        <v>20.03184713375796</v>
      </c>
      <c r="H29" s="104">
        <f>AVERAGE(Tabla11[[#This Row],[2011]:[2016]])</f>
        <v>22.273167790153746</v>
      </c>
      <c r="J29" s="233" t="s">
        <v>30</v>
      </c>
      <c r="K29" s="233">
        <v>7093</v>
      </c>
      <c r="L29" s="233">
        <v>6239</v>
      </c>
      <c r="M29" s="233">
        <f t="shared" si="0"/>
        <v>854</v>
      </c>
      <c r="N29" s="238">
        <f t="shared" si="1"/>
        <v>0.1368809104023081</v>
      </c>
    </row>
    <row r="30" spans="1:14" ht="14.1" customHeight="1" x14ac:dyDescent="0.25">
      <c r="A30" s="113" t="s">
        <v>31</v>
      </c>
      <c r="B30" s="104">
        <v>17.507109004739338</v>
      </c>
      <c r="C30" s="104">
        <v>17.004608294930875</v>
      </c>
      <c r="D30" s="104">
        <v>17.675675675675677</v>
      </c>
      <c r="E30" s="104">
        <v>16.657142857142858</v>
      </c>
      <c r="F30" s="104">
        <v>16.877272727272729</v>
      </c>
      <c r="G30" s="104">
        <v>17.441314553990612</v>
      </c>
      <c r="H30" s="104">
        <f>AVERAGE(Tabla11[[#This Row],[2011]:[2016]])</f>
        <v>17.193853852292012</v>
      </c>
      <c r="J30" s="233" t="s">
        <v>31</v>
      </c>
      <c r="K30" s="233">
        <v>3694</v>
      </c>
      <c r="L30" s="233">
        <v>3442</v>
      </c>
      <c r="M30" s="233">
        <f t="shared" si="0"/>
        <v>252</v>
      </c>
      <c r="N30" s="238">
        <f t="shared" si="1"/>
        <v>7.3213248111563045E-2</v>
      </c>
    </row>
    <row r="31" spans="1:14" ht="14.1" customHeight="1" x14ac:dyDescent="0.25">
      <c r="A31" s="113" t="s">
        <v>32</v>
      </c>
      <c r="B31" s="104">
        <v>17.572748267898383</v>
      </c>
      <c r="C31" s="104">
        <v>17.409039548022598</v>
      </c>
      <c r="D31" s="104">
        <v>16.7292377701934</v>
      </c>
      <c r="E31" s="104">
        <v>16.406629834254144</v>
      </c>
      <c r="F31" s="104">
        <v>16.606818181818181</v>
      </c>
      <c r="G31" s="104">
        <v>17.008092485549135</v>
      </c>
      <c r="H31" s="104">
        <f>AVERAGE(Tabla11[[#This Row],[2011]:[2016]])</f>
        <v>16.955427681289308</v>
      </c>
      <c r="J31" s="233" t="s">
        <v>32</v>
      </c>
      <c r="K31" s="233">
        <v>15218</v>
      </c>
      <c r="L31" s="233">
        <v>14570</v>
      </c>
      <c r="M31" s="233">
        <f t="shared" si="0"/>
        <v>648</v>
      </c>
      <c r="N31" s="238">
        <f t="shared" si="1"/>
        <v>4.4474948524365177E-2</v>
      </c>
    </row>
    <row r="32" spans="1:14" ht="14.1" customHeight="1" x14ac:dyDescent="0.25">
      <c r="A32" s="113" t="s">
        <v>33</v>
      </c>
      <c r="B32" s="104">
        <v>19.410471622701838</v>
      </c>
      <c r="C32" s="104">
        <v>18.452736318407961</v>
      </c>
      <c r="D32" s="104">
        <v>18.928628389154706</v>
      </c>
      <c r="E32" s="104">
        <v>19.640874684608914</v>
      </c>
      <c r="F32" s="104">
        <v>20.747492368076756</v>
      </c>
      <c r="G32" s="104">
        <v>20.979574098218166</v>
      </c>
      <c r="H32" s="104">
        <f>AVERAGE(Tabla11[[#This Row],[2011]:[2016]])</f>
        <v>19.69329624686139</v>
      </c>
      <c r="J32" s="233" t="s">
        <v>33</v>
      </c>
      <c r="K32" s="233">
        <v>48565</v>
      </c>
      <c r="L32" s="233">
        <v>49636</v>
      </c>
      <c r="M32" s="233">
        <f t="shared" si="0"/>
        <v>-1071</v>
      </c>
      <c r="N32" s="238">
        <f t="shared" si="1"/>
        <v>-2.1577081150777611E-2</v>
      </c>
    </row>
    <row r="33" spans="1:14" ht="14.1" customHeight="1" x14ac:dyDescent="0.25">
      <c r="A33" s="113" t="s">
        <v>34</v>
      </c>
      <c r="B33" s="104">
        <v>26.127705627705627</v>
      </c>
      <c r="C33" s="104">
        <v>25.087755102040816</v>
      </c>
      <c r="D33" s="104">
        <v>24.09591836734694</v>
      </c>
      <c r="E33" s="104">
        <v>24.639240506329113</v>
      </c>
      <c r="F33" s="104">
        <v>23.995708154506438</v>
      </c>
      <c r="G33" s="104">
        <v>24.2646420824295</v>
      </c>
      <c r="H33" s="104">
        <f>AVERAGE(Tabla11[[#This Row],[2011]:[2016]])</f>
        <v>24.701828306726409</v>
      </c>
      <c r="J33" s="233" t="s">
        <v>34</v>
      </c>
      <c r="K33" s="233">
        <v>12071</v>
      </c>
      <c r="L33" s="233">
        <v>11940</v>
      </c>
      <c r="M33" s="233">
        <f t="shared" si="0"/>
        <v>131</v>
      </c>
      <c r="N33" s="238">
        <f t="shared" si="1"/>
        <v>1.0971524288107215E-2</v>
      </c>
    </row>
    <row r="34" spans="1:14" ht="14.1" customHeight="1" x14ac:dyDescent="0.25">
      <c r="A34" s="113" t="s">
        <v>35</v>
      </c>
      <c r="B34" s="104">
        <v>19.968379446640316</v>
      </c>
      <c r="C34" s="104">
        <v>19.888888888888889</v>
      </c>
      <c r="D34" s="104">
        <v>19.077235772357724</v>
      </c>
      <c r="E34" s="104">
        <v>18.846456692913385</v>
      </c>
      <c r="F34" s="104">
        <v>18.771428571428572</v>
      </c>
      <c r="G34" s="104">
        <v>19.419753086419753</v>
      </c>
      <c r="H34" s="104">
        <f>AVERAGE(Tabla11[[#This Row],[2011]:[2016]])</f>
        <v>19.328690409774776</v>
      </c>
      <c r="J34" s="233" t="s">
        <v>35</v>
      </c>
      <c r="K34" s="233">
        <v>5052</v>
      </c>
      <c r="L34" s="233">
        <v>4790</v>
      </c>
      <c r="M34" s="233">
        <f t="shared" si="0"/>
        <v>262</v>
      </c>
      <c r="N34" s="238">
        <f t="shared" si="1"/>
        <v>5.4697286012526103E-2</v>
      </c>
    </row>
    <row r="35" spans="1:14" ht="14.1" customHeight="1" x14ac:dyDescent="0.25">
      <c r="A35" s="113" t="s">
        <v>36</v>
      </c>
      <c r="B35" s="104">
        <v>25.45378151260504</v>
      </c>
      <c r="C35" s="104">
        <v>24.942622950819672</v>
      </c>
      <c r="D35" s="104">
        <v>25.308333333333334</v>
      </c>
      <c r="E35" s="104">
        <v>23.39516129032258</v>
      </c>
      <c r="F35" s="104">
        <v>24.346774193548388</v>
      </c>
      <c r="G35" s="104">
        <v>25.975609756097562</v>
      </c>
      <c r="H35" s="104">
        <f>AVERAGE(Tabla11[[#This Row],[2011]:[2016]])</f>
        <v>24.903713839454429</v>
      </c>
      <c r="J35" s="233" t="s">
        <v>36</v>
      </c>
      <c r="K35" s="233">
        <v>3029</v>
      </c>
      <c r="L35" s="233">
        <v>2848</v>
      </c>
      <c r="M35" s="233">
        <f t="shared" si="0"/>
        <v>181</v>
      </c>
      <c r="N35" s="238">
        <f t="shared" si="1"/>
        <v>6.3553370786516794E-2</v>
      </c>
    </row>
    <row r="36" spans="1:14" ht="14.1" customHeight="1" x14ac:dyDescent="0.25">
      <c r="A36" s="113" t="s">
        <v>37</v>
      </c>
      <c r="B36" s="104">
        <v>18.545344619105201</v>
      </c>
      <c r="C36" s="104">
        <v>18.631818181818183</v>
      </c>
      <c r="D36" s="104">
        <v>19.29405162738496</v>
      </c>
      <c r="E36" s="104">
        <v>19.658185840707965</v>
      </c>
      <c r="F36" s="104">
        <v>20.810479375696769</v>
      </c>
      <c r="G36" s="104">
        <v>20.290192113245702</v>
      </c>
      <c r="H36" s="104">
        <f>AVERAGE(Tabla11[[#This Row],[2011]:[2016]])</f>
        <v>19.538345292993132</v>
      </c>
      <c r="J36" s="233" t="s">
        <v>37</v>
      </c>
      <c r="K36" s="233">
        <v>15337</v>
      </c>
      <c r="L36" s="233">
        <v>13995</v>
      </c>
      <c r="M36" s="233">
        <f t="shared" si="0"/>
        <v>1342</v>
      </c>
      <c r="N36" s="238">
        <f t="shared" si="1"/>
        <v>9.5891389782065017E-2</v>
      </c>
    </row>
    <row r="37" spans="1:14" ht="14.1" customHeight="1" x14ac:dyDescent="0.25">
      <c r="A37" s="113" t="s">
        <v>38</v>
      </c>
      <c r="B37" s="104">
        <v>18.650485436893202</v>
      </c>
      <c r="C37" s="104">
        <v>18.343065693430656</v>
      </c>
      <c r="D37" s="104">
        <v>18.563775510204081</v>
      </c>
      <c r="E37" s="104">
        <v>17.791563275434243</v>
      </c>
      <c r="F37" s="104">
        <v>17.731343283582088</v>
      </c>
      <c r="G37" s="104">
        <v>18.333333333333332</v>
      </c>
      <c r="H37" s="104">
        <f>AVERAGE(Tabla11[[#This Row],[2011]:[2016]])</f>
        <v>18.235594422146267</v>
      </c>
      <c r="J37" s="233" t="s">
        <v>38</v>
      </c>
      <c r="K37" s="233">
        <v>7684</v>
      </c>
      <c r="L37" s="233">
        <v>7209</v>
      </c>
      <c r="M37" s="233">
        <f t="shared" si="0"/>
        <v>475</v>
      </c>
      <c r="N37" s="238">
        <f t="shared" si="1"/>
        <v>6.5889859897350522E-2</v>
      </c>
    </row>
    <row r="38" spans="1:14" ht="14.1" customHeight="1" x14ac:dyDescent="0.25">
      <c r="A38" s="113" t="s">
        <v>39</v>
      </c>
      <c r="B38" s="104">
        <v>13.30593607305936</v>
      </c>
      <c r="C38" s="104">
        <v>12.825531914893617</v>
      </c>
      <c r="D38" s="104">
        <v>13.267489711934155</v>
      </c>
      <c r="E38" s="104">
        <v>13.551181102362206</v>
      </c>
      <c r="F38" s="104">
        <v>13.041198501872659</v>
      </c>
      <c r="G38" s="104">
        <v>12.52014652014652</v>
      </c>
      <c r="H38" s="104">
        <f>AVERAGE(Tabla11[[#This Row],[2011]:[2016]])</f>
        <v>13.085247304044755</v>
      </c>
      <c r="J38" s="233" t="s">
        <v>39</v>
      </c>
      <c r="K38" s="233">
        <v>2914</v>
      </c>
      <c r="L38" s="233">
        <v>2658</v>
      </c>
      <c r="M38" s="233">
        <f t="shared" si="0"/>
        <v>256</v>
      </c>
      <c r="N38" s="238">
        <f t="shared" si="1"/>
        <v>9.6313017306245197E-2</v>
      </c>
    </row>
    <row r="39" spans="1:14" ht="14.1" customHeight="1" x14ac:dyDescent="0.25">
      <c r="A39" s="113" t="s">
        <v>40</v>
      </c>
      <c r="B39" s="104">
        <v>19.016018306636155</v>
      </c>
      <c r="C39" s="104">
        <v>20.483490566037737</v>
      </c>
      <c r="D39" s="104">
        <v>21.601466992665038</v>
      </c>
      <c r="E39" s="104">
        <v>19.658595641646489</v>
      </c>
      <c r="F39" s="104">
        <v>19.881481481481483</v>
      </c>
      <c r="G39" s="104">
        <v>20.1712158808933</v>
      </c>
      <c r="H39" s="104">
        <f>AVERAGE(Tabla11[[#This Row],[2011]:[2016]])</f>
        <v>20.13537814489337</v>
      </c>
      <c r="J39" s="233" t="s">
        <v>40</v>
      </c>
      <c r="K39" s="233">
        <v>8310</v>
      </c>
      <c r="L39" s="233">
        <v>7995</v>
      </c>
      <c r="M39" s="233">
        <f t="shared" si="0"/>
        <v>315</v>
      </c>
      <c r="N39" s="238">
        <f t="shared" si="1"/>
        <v>3.9399624765478425E-2</v>
      </c>
    </row>
    <row r="40" spans="1:14" ht="14.1" customHeight="1" x14ac:dyDescent="0.25">
      <c r="A40" s="113" t="s">
        <v>41</v>
      </c>
      <c r="B40" s="104">
        <v>16.05</v>
      </c>
      <c r="C40" s="104">
        <v>16.06451612903226</v>
      </c>
      <c r="D40" s="104">
        <v>16.431192660550458</v>
      </c>
      <c r="E40" s="104">
        <v>15.903030303030302</v>
      </c>
      <c r="F40" s="104">
        <v>16.363636363636363</v>
      </c>
      <c r="G40" s="104">
        <v>18.75</v>
      </c>
      <c r="H40" s="104">
        <f>AVERAGE(Tabla11[[#This Row],[2011]:[2016]])</f>
        <v>16.593729242708232</v>
      </c>
      <c r="J40" s="233" t="s">
        <v>41</v>
      </c>
      <c r="K40" s="233">
        <v>5457</v>
      </c>
      <c r="L40" s="233">
        <v>5145</v>
      </c>
      <c r="M40" s="233">
        <f t="shared" si="0"/>
        <v>312</v>
      </c>
      <c r="N40" s="238">
        <f t="shared" si="1"/>
        <v>6.0641399416909714E-2</v>
      </c>
    </row>
    <row r="41" spans="1:14" ht="14.1" customHeight="1" x14ac:dyDescent="0.25">
      <c r="A41" s="113" t="s">
        <v>42</v>
      </c>
      <c r="B41" s="104">
        <v>16.940298507462686</v>
      </c>
      <c r="C41" s="104">
        <v>16.210169491525424</v>
      </c>
      <c r="D41" s="104">
        <v>15.205882352941176</v>
      </c>
      <c r="E41" s="104">
        <v>14.278688524590164</v>
      </c>
      <c r="F41" s="104">
        <v>15.162210338680927</v>
      </c>
      <c r="G41" s="104">
        <v>14.96</v>
      </c>
      <c r="H41" s="104">
        <f>AVERAGE(Tabla11[[#This Row],[2011]:[2016]])</f>
        <v>15.459541535866729</v>
      </c>
      <c r="J41" s="233" t="s">
        <v>42</v>
      </c>
      <c r="K41" s="233">
        <v>9080</v>
      </c>
      <c r="L41" s="233">
        <v>8437</v>
      </c>
      <c r="M41" s="233">
        <f t="shared" si="0"/>
        <v>643</v>
      </c>
      <c r="N41" s="238">
        <f t="shared" si="1"/>
        <v>7.6211923669550874E-2</v>
      </c>
    </row>
    <row r="42" spans="1:14" ht="14.1" customHeight="1" x14ac:dyDescent="0.25">
      <c r="A42" s="113" t="s">
        <v>43</v>
      </c>
      <c r="B42" s="104">
        <v>25.32</v>
      </c>
      <c r="C42" s="104">
        <v>24.1</v>
      </c>
      <c r="D42" s="104">
        <v>24.760076775431862</v>
      </c>
      <c r="E42" s="104">
        <v>25.543520309477756</v>
      </c>
      <c r="F42" s="104">
        <v>26.299625468164795</v>
      </c>
      <c r="G42" s="104">
        <v>26.991228070175438</v>
      </c>
      <c r="H42" s="104">
        <f>AVERAGE(Tabla11[[#This Row],[2011]:[2016]])</f>
        <v>25.502408437208306</v>
      </c>
      <c r="J42" s="233" t="s">
        <v>43</v>
      </c>
      <c r="K42" s="233">
        <v>13196</v>
      </c>
      <c r="L42" s="233">
        <v>11695</v>
      </c>
      <c r="M42" s="233">
        <f t="shared" si="0"/>
        <v>1501</v>
      </c>
      <c r="N42" s="238">
        <f t="shared" si="1"/>
        <v>0.12834544677212478</v>
      </c>
    </row>
    <row r="43" spans="1:14" ht="14.1" customHeight="1" x14ac:dyDescent="0.25">
      <c r="A43" s="113" t="s">
        <v>44</v>
      </c>
      <c r="B43" s="104">
        <v>22.805429864253394</v>
      </c>
      <c r="C43" s="104">
        <v>17.450657894736842</v>
      </c>
      <c r="D43" s="104">
        <v>18.418918918918919</v>
      </c>
      <c r="E43" s="104">
        <v>19.023569023569024</v>
      </c>
      <c r="F43" s="104">
        <v>19.454237288135594</v>
      </c>
      <c r="G43" s="104">
        <v>19.058020477815699</v>
      </c>
      <c r="H43" s="104">
        <f>AVERAGE(Tabla11[[#This Row],[2011]:[2016]])</f>
        <v>19.368472244571581</v>
      </c>
      <c r="J43" s="233" t="s">
        <v>44</v>
      </c>
      <c r="K43" s="233">
        <v>5040</v>
      </c>
      <c r="L43" s="233">
        <v>5131</v>
      </c>
      <c r="M43" s="239">
        <f t="shared" si="0"/>
        <v>-91</v>
      </c>
      <c r="N43" s="240">
        <f t="shared" si="1"/>
        <v>-1.7735334242837686E-2</v>
      </c>
    </row>
    <row r="44" spans="1:14" ht="14.1" customHeight="1" x14ac:dyDescent="0.25">
      <c r="A44" s="113" t="s">
        <v>45</v>
      </c>
      <c r="B44" s="104">
        <v>20.545226130653266</v>
      </c>
      <c r="C44" s="104">
        <v>21.657766990291261</v>
      </c>
      <c r="D44" s="104">
        <v>22.194174757281555</v>
      </c>
      <c r="E44" s="104">
        <v>22.747549019607842</v>
      </c>
      <c r="F44" s="104">
        <v>22.398009950248756</v>
      </c>
      <c r="G44" s="104">
        <v>22.491183879093199</v>
      </c>
      <c r="H44" s="104">
        <f>AVERAGE(Tabla11[[#This Row],[2011]:[2016]])</f>
        <v>22.005651787862647</v>
      </c>
      <c r="J44" s="233" t="s">
        <v>45</v>
      </c>
      <c r="K44" s="233">
        <v>8177</v>
      </c>
      <c r="L44" s="233">
        <v>7984</v>
      </c>
      <c r="M44" s="233">
        <f t="shared" si="0"/>
        <v>193</v>
      </c>
      <c r="N44" s="238">
        <f t="shared" si="1"/>
        <v>2.4173346693386666E-2</v>
      </c>
    </row>
    <row r="45" spans="1:14" ht="14.1" customHeight="1" x14ac:dyDescent="0.25">
      <c r="A45" s="113" t="s">
        <v>46</v>
      </c>
      <c r="B45" s="104">
        <v>17.841379310344827</v>
      </c>
      <c r="C45" s="104">
        <v>15.165853658536586</v>
      </c>
      <c r="D45" s="104">
        <v>14.966183574879228</v>
      </c>
      <c r="E45" s="104">
        <v>16.388297872340427</v>
      </c>
      <c r="F45" s="104">
        <v>16.274285714285714</v>
      </c>
      <c r="G45" s="104">
        <v>17.651162790697676</v>
      </c>
      <c r="H45" s="104">
        <f>AVERAGE(Tabla11[[#This Row],[2011]:[2016]])</f>
        <v>16.381193820180741</v>
      </c>
      <c r="J45" s="233" t="s">
        <v>46</v>
      </c>
      <c r="K45" s="233">
        <v>2587</v>
      </c>
      <c r="L45" s="233">
        <v>2518</v>
      </c>
      <c r="M45" s="233">
        <f t="shared" si="0"/>
        <v>69</v>
      </c>
      <c r="N45" s="238">
        <f t="shared" si="1"/>
        <v>2.7402700555996917E-2</v>
      </c>
    </row>
    <row r="46" spans="1:14" ht="14.1" customHeight="1" x14ac:dyDescent="0.25">
      <c r="A46" s="113" t="s">
        <v>47</v>
      </c>
      <c r="B46" s="104">
        <v>16.240350877192981</v>
      </c>
      <c r="C46" s="104">
        <v>15.713073005093378</v>
      </c>
      <c r="D46" s="104">
        <v>15.682758620689656</v>
      </c>
      <c r="E46" s="104">
        <v>16.14867256637168</v>
      </c>
      <c r="F46" s="104">
        <v>16.59608540925267</v>
      </c>
      <c r="G46" s="104">
        <v>16.820976491862567</v>
      </c>
      <c r="H46" s="104">
        <f>AVERAGE(Tabla11[[#This Row],[2011]:[2016]])</f>
        <v>16.200319495077157</v>
      </c>
      <c r="J46" s="233" t="s">
        <v>47</v>
      </c>
      <c r="K46" s="233">
        <v>9257</v>
      </c>
      <c r="L46" s="233">
        <v>8968</v>
      </c>
      <c r="M46" s="233">
        <f t="shared" si="0"/>
        <v>289</v>
      </c>
      <c r="N46" s="238">
        <f t="shared" si="1"/>
        <v>3.2225691347011587E-2</v>
      </c>
    </row>
    <row r="47" spans="1:14" ht="14.1" customHeight="1" x14ac:dyDescent="0.25">
      <c r="A47" s="113" t="s">
        <v>48</v>
      </c>
      <c r="B47" s="104">
        <v>17.381481481481483</v>
      </c>
      <c r="C47" s="104">
        <v>16.032727272727271</v>
      </c>
      <c r="D47" s="104">
        <v>18.543650793650794</v>
      </c>
      <c r="E47" s="104">
        <v>17.23076923076923</v>
      </c>
      <c r="F47" s="104">
        <v>17.790441176470587</v>
      </c>
      <c r="G47" s="104">
        <v>18.870848708487085</v>
      </c>
      <c r="H47" s="104">
        <f>AVERAGE(Tabla11[[#This Row],[2011]:[2016]])</f>
        <v>17.641653110597741</v>
      </c>
      <c r="J47" s="233" t="s">
        <v>48</v>
      </c>
      <c r="K47" s="233">
        <v>4693</v>
      </c>
      <c r="L47" s="233">
        <v>4458</v>
      </c>
      <c r="M47" s="233">
        <f t="shared" si="0"/>
        <v>235</v>
      </c>
      <c r="N47" s="238">
        <f t="shared" si="1"/>
        <v>5.2714221624046598E-2</v>
      </c>
    </row>
    <row r="48" spans="1:14" ht="14.1" customHeight="1" x14ac:dyDescent="0.25">
      <c r="A48" s="113" t="s">
        <v>49</v>
      </c>
      <c r="B48" s="104">
        <v>16.204081632653061</v>
      </c>
      <c r="C48" s="104">
        <v>18.126315789473683</v>
      </c>
      <c r="D48" s="104">
        <v>19.988636363636363</v>
      </c>
      <c r="E48" s="104">
        <v>19.929411764705883</v>
      </c>
      <c r="F48" s="104">
        <v>20.464285714285715</v>
      </c>
      <c r="G48" s="104">
        <v>21.184210526315791</v>
      </c>
      <c r="H48" s="104">
        <f>AVERAGE(Tabla11[[#This Row],[2011]:[2016]])</f>
        <v>19.316156965178418</v>
      </c>
      <c r="J48" s="233" t="s">
        <v>49</v>
      </c>
      <c r="K48" s="233">
        <v>1588</v>
      </c>
      <c r="L48" s="233">
        <v>1532</v>
      </c>
      <c r="M48" s="233">
        <f t="shared" si="0"/>
        <v>56</v>
      </c>
      <c r="N48" s="238">
        <f t="shared" si="1"/>
        <v>3.6553524804177506E-2</v>
      </c>
    </row>
    <row r="49" spans="1:8" ht="13.5" customHeight="1" x14ac:dyDescent="0.25">
      <c r="A49" s="230" t="s">
        <v>50</v>
      </c>
      <c r="B49" s="241">
        <v>16</v>
      </c>
      <c r="C49" s="241">
        <v>16</v>
      </c>
      <c r="D49" s="241">
        <v>19</v>
      </c>
      <c r="E49" s="241">
        <v>19</v>
      </c>
      <c r="F49" s="241">
        <v>19</v>
      </c>
      <c r="G49" s="241">
        <v>19</v>
      </c>
      <c r="H49" s="241">
        <f>AVERAGE(Tabla11[[#This Row],[2011]:[2016]])</f>
        <v>18</v>
      </c>
    </row>
    <row r="50" spans="1:8" x14ac:dyDescent="0.25">
      <c r="A50" s="113" t="s">
        <v>51</v>
      </c>
      <c r="B50" s="104">
        <v>21.459731543624162</v>
      </c>
      <c r="C50" s="104">
        <v>19.824330458465727</v>
      </c>
      <c r="D50" s="104">
        <v>20.192452830188678</v>
      </c>
      <c r="E50" s="104">
        <v>19.944547134935306</v>
      </c>
      <c r="F50" s="104">
        <v>20.578024007386887</v>
      </c>
      <c r="G50" s="104">
        <v>20.578024007386887</v>
      </c>
      <c r="H50" s="104">
        <f>AVERAGE(Tabla11[[#This Row],[2011]:[2016]])</f>
        <v>20.429518330331273</v>
      </c>
    </row>
    <row r="51" spans="1:8" x14ac:dyDescent="0.25">
      <c r="A51" s="113" t="s">
        <v>52</v>
      </c>
      <c r="B51" s="104">
        <v>16.986910994764397</v>
      </c>
      <c r="C51" s="104">
        <v>16.666666666666668</v>
      </c>
      <c r="D51" s="104">
        <v>17.285340314136125</v>
      </c>
      <c r="E51" s="104">
        <v>16.457894736842107</v>
      </c>
      <c r="F51" s="104">
        <v>17.215846994535518</v>
      </c>
      <c r="G51" s="104">
        <v>16</v>
      </c>
      <c r="H51" s="104">
        <f>AVERAGE(Tabla11[[#This Row],[2011]:[2016]])</f>
        <v>16.768776617824134</v>
      </c>
    </row>
    <row r="52" spans="1:8" x14ac:dyDescent="0.25">
      <c r="A52" s="231" t="s">
        <v>53</v>
      </c>
      <c r="B52" s="242">
        <v>21</v>
      </c>
      <c r="C52" s="242">
        <v>19</v>
      </c>
      <c r="D52" s="242">
        <v>20</v>
      </c>
      <c r="E52" s="242">
        <v>19.399999999999999</v>
      </c>
      <c r="F52" s="242">
        <v>20</v>
      </c>
      <c r="G52" s="242">
        <v>20</v>
      </c>
      <c r="H52" s="242">
        <f>AVERAGE(Tabla11[[#This Row],[2011]:[2016]])</f>
        <v>19.900000000000002</v>
      </c>
    </row>
    <row r="53" spans="1:8" x14ac:dyDescent="0.25">
      <c r="A53" s="15"/>
      <c r="B53" s="15"/>
      <c r="C53" s="15"/>
      <c r="D53" s="15"/>
      <c r="E53" s="15"/>
      <c r="F53" s="15"/>
      <c r="G53" s="15"/>
      <c r="H53" s="15"/>
    </row>
    <row r="54" spans="1:8" x14ac:dyDescent="0.25">
      <c r="A54" s="15"/>
      <c r="B54" s="15"/>
      <c r="C54" s="15"/>
      <c r="D54" s="15"/>
      <c r="E54" s="15"/>
      <c r="F54" s="15"/>
      <c r="G54" s="15"/>
      <c r="H54" s="15"/>
    </row>
    <row r="55" spans="1:8" x14ac:dyDescent="0.25">
      <c r="A55" s="15"/>
      <c r="B55" s="15"/>
      <c r="C55" s="15"/>
      <c r="D55" s="15"/>
      <c r="E55" s="15"/>
      <c r="F55" s="15"/>
      <c r="G55" s="15"/>
      <c r="H55" s="15"/>
    </row>
    <row r="56" spans="1:8" x14ac:dyDescent="0.25">
      <c r="A56" s="15"/>
      <c r="B56" s="15"/>
      <c r="C56" s="15"/>
      <c r="D56" s="15"/>
      <c r="E56" s="15"/>
      <c r="F56" s="15"/>
      <c r="G56" s="15"/>
      <c r="H56" s="15"/>
    </row>
    <row r="57" spans="1:8" x14ac:dyDescent="0.25">
      <c r="A57" s="15"/>
      <c r="B57" s="15"/>
      <c r="C57" s="15"/>
      <c r="D57" s="15"/>
      <c r="E57" s="15"/>
      <c r="F57" s="15"/>
      <c r="G57" s="15"/>
      <c r="H57" s="15"/>
    </row>
    <row r="58" spans="1:8" x14ac:dyDescent="0.25">
      <c r="A58" s="15"/>
      <c r="B58" s="15"/>
      <c r="C58" s="15"/>
      <c r="D58" s="15"/>
      <c r="E58" s="15"/>
      <c r="F58" s="15"/>
      <c r="G58" s="15"/>
      <c r="H58" s="15"/>
    </row>
    <row r="59" spans="1:8" x14ac:dyDescent="0.25">
      <c r="A59" s="15"/>
      <c r="B59" s="15"/>
      <c r="C59" s="15"/>
      <c r="D59" s="15"/>
      <c r="E59" s="15"/>
      <c r="F59" s="15"/>
      <c r="G59" s="15"/>
      <c r="H59" s="15"/>
    </row>
    <row r="60" spans="1:8" x14ac:dyDescent="0.25">
      <c r="A60" s="15"/>
      <c r="B60" s="15"/>
      <c r="C60" s="15"/>
      <c r="D60" s="15"/>
      <c r="E60" s="15"/>
      <c r="F60" s="15"/>
      <c r="G60" s="15"/>
      <c r="H60" s="15"/>
    </row>
    <row r="61" spans="1:8" x14ac:dyDescent="0.25">
      <c r="A61" s="15"/>
      <c r="B61" s="15"/>
      <c r="C61" s="15"/>
      <c r="D61" s="15"/>
      <c r="E61" s="15"/>
      <c r="F61" s="15"/>
      <c r="G61" s="15"/>
      <c r="H61" s="15"/>
    </row>
    <row r="62" spans="1:8" x14ac:dyDescent="0.25">
      <c r="A62" s="15"/>
      <c r="B62" s="15"/>
      <c r="C62" s="15"/>
      <c r="D62" s="15"/>
      <c r="E62" s="15"/>
      <c r="F62" s="15"/>
      <c r="G62" s="15"/>
      <c r="H62" s="15"/>
    </row>
    <row r="63" spans="1:8" x14ac:dyDescent="0.25">
      <c r="A63" s="15"/>
      <c r="B63" s="15"/>
      <c r="C63" s="15"/>
      <c r="D63" s="15"/>
      <c r="E63" s="15"/>
      <c r="F63" s="15"/>
      <c r="G63" s="15"/>
      <c r="H63" s="15"/>
    </row>
    <row r="64" spans="1:8" x14ac:dyDescent="0.25">
      <c r="A64" s="15"/>
      <c r="B64" s="15"/>
      <c r="C64" s="15"/>
      <c r="D64" s="15"/>
      <c r="E64" s="15"/>
      <c r="F64" s="15"/>
      <c r="G64" s="15"/>
      <c r="H64" s="15"/>
    </row>
    <row r="65" spans="1:8" x14ac:dyDescent="0.25">
      <c r="A65" s="15"/>
      <c r="B65" s="15"/>
      <c r="C65" s="15"/>
      <c r="D65" s="15"/>
      <c r="E65" s="15"/>
      <c r="F65" s="15"/>
      <c r="G65" s="15"/>
      <c r="H65" s="15"/>
    </row>
    <row r="66" spans="1:8" x14ac:dyDescent="0.25">
      <c r="A66" s="15"/>
      <c r="B66" s="15"/>
      <c r="C66" s="15"/>
      <c r="D66" s="15"/>
      <c r="E66" s="15"/>
      <c r="F66" s="15"/>
      <c r="G66" s="15"/>
      <c r="H66" s="15"/>
    </row>
    <row r="67" spans="1:8" x14ac:dyDescent="0.25">
      <c r="A67" s="15"/>
      <c r="B67" s="15"/>
      <c r="C67" s="15"/>
      <c r="D67" s="15"/>
      <c r="E67" s="15"/>
      <c r="F67" s="15"/>
      <c r="G67" s="15"/>
      <c r="H67" s="15"/>
    </row>
    <row r="68" spans="1:8" x14ac:dyDescent="0.25">
      <c r="A68" s="15"/>
      <c r="B68" s="15"/>
      <c r="C68" s="15"/>
      <c r="D68" s="15"/>
      <c r="E68" s="15"/>
      <c r="F68" s="15"/>
      <c r="G68" s="15"/>
      <c r="H68" s="15"/>
    </row>
    <row r="69" spans="1:8" x14ac:dyDescent="0.25">
      <c r="A69" s="15"/>
      <c r="B69" s="15"/>
      <c r="C69" s="15"/>
      <c r="D69" s="15"/>
      <c r="E69" s="15"/>
      <c r="F69" s="15"/>
      <c r="G69" s="15"/>
      <c r="H69" s="15"/>
    </row>
    <row r="70" spans="1:8" x14ac:dyDescent="0.25">
      <c r="A70" s="15"/>
      <c r="B70" s="15"/>
      <c r="C70" s="15"/>
      <c r="D70" s="15"/>
      <c r="E70" s="15"/>
      <c r="F70" s="15"/>
      <c r="G70" s="15"/>
      <c r="H70" s="15"/>
    </row>
    <row r="71" spans="1:8" x14ac:dyDescent="0.25">
      <c r="A71" s="15"/>
      <c r="B71" s="15"/>
      <c r="C71" s="15"/>
      <c r="D71" s="15"/>
      <c r="E71" s="15"/>
      <c r="F71" s="15"/>
      <c r="G71" s="15"/>
      <c r="H71" s="15"/>
    </row>
    <row r="72" spans="1:8" x14ac:dyDescent="0.25">
      <c r="A72" s="15"/>
      <c r="B72" s="15"/>
      <c r="C72" s="15"/>
      <c r="D72" s="15"/>
      <c r="E72" s="15"/>
      <c r="F72" s="15"/>
      <c r="G72" s="15"/>
      <c r="H72" s="15"/>
    </row>
    <row r="73" spans="1:8" x14ac:dyDescent="0.25">
      <c r="A73" s="15"/>
      <c r="B73" s="15"/>
      <c r="C73" s="15"/>
      <c r="D73" s="15"/>
      <c r="E73" s="15"/>
      <c r="F73" s="15"/>
      <c r="G73" s="15"/>
      <c r="H73" s="15"/>
    </row>
    <row r="74" spans="1:8" x14ac:dyDescent="0.25">
      <c r="A74" s="15"/>
      <c r="B74" s="15"/>
      <c r="C74" s="15"/>
      <c r="D74" s="15"/>
      <c r="E74" s="15"/>
      <c r="F74" s="15"/>
      <c r="G74" s="15"/>
      <c r="H74" s="15"/>
    </row>
    <row r="75" spans="1:8" x14ac:dyDescent="0.25">
      <c r="A75" s="15"/>
      <c r="B75" s="15"/>
      <c r="C75" s="15"/>
      <c r="D75" s="15"/>
      <c r="E75" s="15"/>
      <c r="F75" s="15"/>
      <c r="G75" s="15"/>
      <c r="H75" s="15"/>
    </row>
    <row r="76" spans="1:8" x14ac:dyDescent="0.25">
      <c r="A76" s="15"/>
      <c r="B76" s="15"/>
      <c r="C76" s="15"/>
      <c r="D76" s="15"/>
      <c r="E76" s="15"/>
      <c r="F76" s="15"/>
      <c r="G76" s="15"/>
      <c r="H76" s="15"/>
    </row>
    <row r="77" spans="1:8" x14ac:dyDescent="0.25">
      <c r="A77" s="15"/>
      <c r="B77" s="15"/>
      <c r="C77" s="15"/>
      <c r="D77" s="15"/>
      <c r="E77" s="15"/>
      <c r="F77" s="15"/>
      <c r="G77" s="15"/>
      <c r="H77" s="15"/>
    </row>
    <row r="78" spans="1:8" x14ac:dyDescent="0.25">
      <c r="A78" s="15"/>
      <c r="B78" s="15"/>
      <c r="C78" s="15"/>
      <c r="D78" s="15"/>
      <c r="E78" s="15"/>
      <c r="F78" s="15"/>
      <c r="G78" s="15"/>
      <c r="H78" s="15"/>
    </row>
    <row r="79" spans="1:8" x14ac:dyDescent="0.25">
      <c r="A79" s="15"/>
      <c r="B79" s="15"/>
      <c r="C79" s="15"/>
      <c r="D79" s="15"/>
      <c r="E79" s="15"/>
      <c r="F79" s="15"/>
      <c r="G79" s="15"/>
      <c r="H79" s="15"/>
    </row>
    <row r="80" spans="1:8" x14ac:dyDescent="0.25">
      <c r="A80" s="15"/>
      <c r="B80" s="15"/>
      <c r="C80" s="15"/>
      <c r="D80" s="15"/>
      <c r="E80" s="15"/>
      <c r="F80" s="15"/>
      <c r="G80" s="15"/>
      <c r="H80" s="15"/>
    </row>
    <row r="81" spans="1:8" x14ac:dyDescent="0.25">
      <c r="A81" s="15"/>
      <c r="B81" s="15"/>
      <c r="C81" s="15"/>
      <c r="D81" s="15"/>
      <c r="E81" s="15"/>
      <c r="F81" s="15"/>
      <c r="G81" s="15"/>
      <c r="H81" s="15"/>
    </row>
    <row r="82" spans="1:8" x14ac:dyDescent="0.25">
      <c r="A82" s="15"/>
      <c r="B82" s="15"/>
      <c r="C82" s="15"/>
      <c r="D82" s="15"/>
      <c r="E82" s="15"/>
      <c r="F82" s="15"/>
      <c r="G82" s="15"/>
      <c r="H82" s="15"/>
    </row>
    <row r="83" spans="1:8" x14ac:dyDescent="0.25">
      <c r="A83" s="15"/>
      <c r="B83" s="15"/>
      <c r="C83" s="15"/>
      <c r="D83" s="15"/>
      <c r="E83" s="15"/>
      <c r="F83" s="15"/>
      <c r="G83" s="15"/>
      <c r="H83" s="15"/>
    </row>
    <row r="84" spans="1:8" x14ac:dyDescent="0.25">
      <c r="A84" s="15"/>
      <c r="B84" s="15"/>
      <c r="C84" s="15"/>
      <c r="D84" s="15"/>
      <c r="E84" s="15"/>
      <c r="F84" s="15"/>
      <c r="G84" s="15"/>
      <c r="H84" s="15"/>
    </row>
    <row r="85" spans="1:8" x14ac:dyDescent="0.25">
      <c r="A85" s="15"/>
      <c r="B85" s="15"/>
      <c r="C85" s="15"/>
      <c r="D85" s="15"/>
      <c r="E85" s="15"/>
      <c r="F85" s="15"/>
      <c r="G85" s="15"/>
      <c r="H85" s="15"/>
    </row>
    <row r="86" spans="1:8" x14ac:dyDescent="0.25">
      <c r="A86" s="15"/>
      <c r="B86" s="15"/>
      <c r="C86" s="15"/>
      <c r="D86" s="15"/>
      <c r="E86" s="15"/>
      <c r="F86" s="15"/>
      <c r="G86" s="15"/>
      <c r="H86" s="15"/>
    </row>
    <row r="87" spans="1:8" x14ac:dyDescent="0.25">
      <c r="A87" s="15"/>
      <c r="B87" s="15"/>
      <c r="C87" s="15"/>
      <c r="D87" s="15"/>
      <c r="E87" s="15"/>
      <c r="F87" s="15"/>
      <c r="G87" s="15"/>
      <c r="H87" s="15"/>
    </row>
    <row r="88" spans="1:8" x14ac:dyDescent="0.25">
      <c r="A88" s="15"/>
      <c r="B88" s="15"/>
      <c r="C88" s="15"/>
      <c r="D88" s="15"/>
      <c r="E88" s="15"/>
      <c r="F88" s="15"/>
      <c r="G88" s="15"/>
      <c r="H88" s="15"/>
    </row>
    <row r="89" spans="1:8" x14ac:dyDescent="0.25">
      <c r="A89" s="15"/>
      <c r="B89" s="15"/>
      <c r="C89" s="15"/>
      <c r="D89" s="15"/>
      <c r="E89" s="15"/>
      <c r="F89" s="15"/>
      <c r="G89" s="15"/>
      <c r="H89" s="15"/>
    </row>
    <row r="90" spans="1:8" x14ac:dyDescent="0.25">
      <c r="A90" s="15"/>
      <c r="B90" s="15"/>
      <c r="C90" s="15"/>
      <c r="D90" s="15"/>
      <c r="E90" s="15"/>
      <c r="F90" s="15"/>
      <c r="G90" s="15"/>
      <c r="H90" s="15"/>
    </row>
    <row r="91" spans="1:8" x14ac:dyDescent="0.25">
      <c r="A91" s="15"/>
      <c r="B91" s="15"/>
      <c r="C91" s="15"/>
      <c r="D91" s="15"/>
      <c r="E91" s="15"/>
      <c r="F91" s="15"/>
      <c r="G91" s="15"/>
      <c r="H91" s="15"/>
    </row>
    <row r="92" spans="1:8" x14ac:dyDescent="0.25">
      <c r="A92" s="15"/>
      <c r="B92" s="15"/>
      <c r="C92" s="15"/>
      <c r="D92" s="15"/>
      <c r="E92" s="15"/>
      <c r="F92" s="15"/>
      <c r="G92" s="15"/>
      <c r="H92" s="15"/>
    </row>
    <row r="93" spans="1:8" x14ac:dyDescent="0.25">
      <c r="A93" s="15"/>
      <c r="B93" s="15"/>
      <c r="C93" s="15"/>
      <c r="D93" s="15"/>
      <c r="E93" s="15"/>
      <c r="F93" s="15"/>
      <c r="G93" s="15"/>
      <c r="H93" s="15"/>
    </row>
    <row r="94" spans="1:8" x14ac:dyDescent="0.25">
      <c r="A94" s="15"/>
      <c r="B94" s="15"/>
      <c r="C94" s="15"/>
      <c r="D94" s="15"/>
      <c r="E94" s="15"/>
      <c r="F94" s="15"/>
      <c r="G94" s="15"/>
      <c r="H94" s="15"/>
    </row>
    <row r="95" spans="1:8" x14ac:dyDescent="0.25">
      <c r="A95" s="15"/>
      <c r="B95" s="15"/>
      <c r="C95" s="15"/>
      <c r="D95" s="15"/>
      <c r="E95" s="15"/>
      <c r="F95" s="15"/>
      <c r="G95" s="15"/>
      <c r="H95" s="15"/>
    </row>
    <row r="96" spans="1:8" x14ac:dyDescent="0.25">
      <c r="A96" s="15"/>
      <c r="B96" s="15"/>
      <c r="C96" s="15"/>
      <c r="D96" s="15"/>
      <c r="E96" s="15"/>
      <c r="F96" s="15"/>
      <c r="G96" s="15"/>
      <c r="H96" s="15"/>
    </row>
    <row r="97" spans="1:8" x14ac:dyDescent="0.25">
      <c r="A97" s="15"/>
      <c r="B97" s="15"/>
      <c r="C97" s="15"/>
      <c r="D97" s="15"/>
      <c r="E97" s="15"/>
      <c r="F97" s="15"/>
      <c r="G97" s="15"/>
      <c r="H97" s="15"/>
    </row>
    <row r="98" spans="1:8" x14ac:dyDescent="0.25">
      <c r="A98" s="15"/>
      <c r="B98" s="15"/>
      <c r="C98" s="15"/>
      <c r="D98" s="15"/>
      <c r="E98" s="15"/>
      <c r="F98" s="15"/>
      <c r="G98" s="15"/>
      <c r="H98" s="15"/>
    </row>
    <row r="99" spans="1:8" x14ac:dyDescent="0.25">
      <c r="A99" s="15"/>
      <c r="B99" s="15"/>
      <c r="C99" s="15"/>
      <c r="D99" s="15"/>
      <c r="E99" s="15"/>
      <c r="F99" s="15"/>
      <c r="G99" s="15"/>
      <c r="H99" s="15"/>
    </row>
    <row r="100" spans="1:8" x14ac:dyDescent="0.25">
      <c r="A100" s="15"/>
      <c r="B100" s="15"/>
      <c r="C100" s="15"/>
      <c r="D100" s="15"/>
      <c r="E100" s="15"/>
      <c r="F100" s="15"/>
      <c r="G100" s="15"/>
      <c r="H100" s="15"/>
    </row>
    <row r="101" spans="1:8" x14ac:dyDescent="0.25">
      <c r="A101" s="15"/>
      <c r="B101" s="15"/>
      <c r="C101" s="15"/>
      <c r="D101" s="15"/>
      <c r="E101" s="15"/>
      <c r="F101" s="15"/>
      <c r="G101" s="15"/>
      <c r="H101" s="15"/>
    </row>
    <row r="102" spans="1:8" x14ac:dyDescent="0.25">
      <c r="A102" s="15"/>
      <c r="B102" s="15"/>
      <c r="C102" s="15"/>
      <c r="D102" s="15"/>
      <c r="E102" s="15"/>
      <c r="F102" s="15"/>
      <c r="G102" s="15"/>
      <c r="H102" s="15"/>
    </row>
    <row r="103" spans="1:8" x14ac:dyDescent="0.25">
      <c r="A103" s="15"/>
      <c r="B103" s="15"/>
      <c r="C103" s="15"/>
      <c r="D103" s="15"/>
      <c r="E103" s="15"/>
      <c r="F103" s="15"/>
      <c r="G103" s="15"/>
      <c r="H103" s="15"/>
    </row>
    <row r="104" spans="1:8" x14ac:dyDescent="0.25">
      <c r="A104" s="15"/>
      <c r="B104" s="15"/>
      <c r="C104" s="15"/>
      <c r="D104" s="15"/>
      <c r="E104" s="15"/>
      <c r="F104" s="15"/>
      <c r="G104" s="15"/>
      <c r="H104" s="15"/>
    </row>
    <row r="105" spans="1:8" x14ac:dyDescent="0.25">
      <c r="A105" s="15"/>
      <c r="B105" s="15"/>
      <c r="C105" s="15"/>
      <c r="D105" s="15"/>
      <c r="E105" s="15"/>
      <c r="F105" s="15"/>
      <c r="G105" s="15"/>
      <c r="H105" s="15"/>
    </row>
    <row r="106" spans="1:8" x14ac:dyDescent="0.25">
      <c r="A106" s="15"/>
      <c r="B106" s="15"/>
      <c r="C106" s="15"/>
      <c r="D106" s="15"/>
      <c r="E106" s="15"/>
      <c r="F106" s="15"/>
      <c r="G106" s="15"/>
      <c r="H106" s="15"/>
    </row>
    <row r="107" spans="1:8" x14ac:dyDescent="0.25">
      <c r="A107" s="15"/>
      <c r="B107" s="15"/>
      <c r="C107" s="15"/>
      <c r="D107" s="15"/>
      <c r="E107" s="15"/>
      <c r="F107" s="15"/>
      <c r="G107" s="15"/>
      <c r="H107" s="15"/>
    </row>
    <row r="108" spans="1:8" x14ac:dyDescent="0.25">
      <c r="A108" s="15"/>
      <c r="B108" s="15"/>
      <c r="C108" s="15"/>
      <c r="D108" s="15"/>
      <c r="E108" s="15"/>
      <c r="F108" s="15"/>
      <c r="G108" s="15"/>
      <c r="H108" s="15"/>
    </row>
    <row r="109" spans="1:8" x14ac:dyDescent="0.25">
      <c r="A109" s="15"/>
      <c r="B109" s="15"/>
      <c r="C109" s="15"/>
      <c r="D109" s="15"/>
      <c r="E109" s="15"/>
      <c r="F109" s="15"/>
      <c r="G109" s="15"/>
      <c r="H109" s="15"/>
    </row>
    <row r="110" spans="1:8" x14ac:dyDescent="0.25">
      <c r="A110" s="15"/>
      <c r="B110" s="15"/>
      <c r="C110" s="15"/>
      <c r="D110" s="15"/>
      <c r="E110" s="15"/>
      <c r="F110" s="15"/>
      <c r="G110" s="15"/>
      <c r="H110" s="15"/>
    </row>
    <row r="111" spans="1:8" x14ac:dyDescent="0.25">
      <c r="A111" s="15"/>
      <c r="B111" s="15"/>
      <c r="C111" s="15"/>
      <c r="D111" s="15"/>
      <c r="E111" s="15"/>
      <c r="F111" s="15"/>
      <c r="G111" s="15"/>
      <c r="H111" s="15"/>
    </row>
    <row r="112" spans="1:8" x14ac:dyDescent="0.25">
      <c r="A112" s="15"/>
      <c r="B112" s="15"/>
      <c r="C112" s="15"/>
      <c r="D112" s="15"/>
      <c r="E112" s="15"/>
      <c r="F112" s="15"/>
      <c r="G112" s="15"/>
      <c r="H112" s="15"/>
    </row>
    <row r="113" spans="1:8" x14ac:dyDescent="0.25">
      <c r="A113" s="15"/>
      <c r="B113" s="15"/>
      <c r="C113" s="15"/>
      <c r="D113" s="15"/>
      <c r="E113" s="15"/>
      <c r="F113" s="15"/>
      <c r="G113" s="15"/>
      <c r="H113" s="15"/>
    </row>
    <row r="114" spans="1:8" x14ac:dyDescent="0.25">
      <c r="A114" s="15"/>
      <c r="B114" s="15"/>
      <c r="C114" s="15"/>
      <c r="D114" s="15"/>
      <c r="E114" s="15"/>
      <c r="F114" s="15"/>
      <c r="G114" s="15"/>
      <c r="H114" s="15"/>
    </row>
    <row r="115" spans="1:8" x14ac:dyDescent="0.25">
      <c r="A115" s="15"/>
      <c r="B115" s="15"/>
      <c r="C115" s="15"/>
      <c r="D115" s="15"/>
      <c r="E115" s="15"/>
      <c r="F115" s="15"/>
      <c r="G115" s="15"/>
      <c r="H115" s="15"/>
    </row>
    <row r="116" spans="1:8" x14ac:dyDescent="0.25">
      <c r="A116" s="15"/>
      <c r="B116" s="15"/>
      <c r="C116" s="15"/>
      <c r="D116" s="15"/>
      <c r="E116" s="15"/>
      <c r="F116" s="15"/>
      <c r="G116" s="15"/>
      <c r="H116" s="15"/>
    </row>
    <row r="117" spans="1:8" x14ac:dyDescent="0.25">
      <c r="A117" s="15"/>
      <c r="B117" s="15"/>
      <c r="C117" s="15"/>
      <c r="D117" s="15"/>
      <c r="E117" s="15"/>
      <c r="F117" s="15"/>
      <c r="G117" s="15"/>
      <c r="H117" s="15"/>
    </row>
    <row r="118" spans="1:8" x14ac:dyDescent="0.25">
      <c r="A118" s="15"/>
      <c r="B118" s="15"/>
      <c r="C118" s="15"/>
      <c r="D118" s="15"/>
      <c r="E118" s="15"/>
      <c r="F118" s="15"/>
      <c r="G118" s="15"/>
      <c r="H118" s="15"/>
    </row>
    <row r="119" spans="1:8" x14ac:dyDescent="0.25">
      <c r="A119" s="15"/>
      <c r="B119" s="15"/>
      <c r="C119" s="15"/>
      <c r="D119" s="15"/>
      <c r="E119" s="15"/>
      <c r="F119" s="15"/>
      <c r="G119" s="15"/>
      <c r="H119" s="15"/>
    </row>
    <row r="120" spans="1:8" x14ac:dyDescent="0.25">
      <c r="A120" s="15"/>
      <c r="B120" s="15"/>
      <c r="C120" s="15"/>
      <c r="D120" s="15"/>
      <c r="E120" s="15"/>
      <c r="F120" s="15"/>
      <c r="G120" s="15"/>
      <c r="H120" s="15"/>
    </row>
    <row r="121" spans="1:8" x14ac:dyDescent="0.25">
      <c r="A121" s="15"/>
      <c r="B121" s="15"/>
      <c r="C121" s="15"/>
      <c r="D121" s="15"/>
      <c r="E121" s="15"/>
      <c r="F121" s="15"/>
      <c r="G121" s="15"/>
      <c r="H121" s="15"/>
    </row>
    <row r="122" spans="1:8" x14ac:dyDescent="0.25">
      <c r="A122" s="15"/>
      <c r="B122" s="15"/>
      <c r="C122" s="15"/>
      <c r="D122" s="15"/>
      <c r="E122" s="15"/>
      <c r="F122" s="15"/>
      <c r="G122" s="15"/>
      <c r="H122" s="15"/>
    </row>
    <row r="123" spans="1:8" x14ac:dyDescent="0.25">
      <c r="A123" s="15"/>
      <c r="B123" s="15"/>
      <c r="C123" s="15"/>
      <c r="D123" s="15"/>
      <c r="E123" s="15"/>
      <c r="F123" s="15"/>
      <c r="G123" s="15"/>
      <c r="H123" s="15"/>
    </row>
    <row r="124" spans="1:8" x14ac:dyDescent="0.25">
      <c r="A124" s="15"/>
      <c r="B124" s="15"/>
      <c r="C124" s="15"/>
      <c r="D124" s="15"/>
      <c r="E124" s="15"/>
      <c r="F124" s="15"/>
      <c r="G124" s="15"/>
      <c r="H124" s="15"/>
    </row>
    <row r="125" spans="1:8" x14ac:dyDescent="0.25">
      <c r="A125" s="15"/>
      <c r="B125" s="15"/>
      <c r="C125" s="15"/>
      <c r="D125" s="15"/>
      <c r="E125" s="15"/>
      <c r="F125" s="15"/>
      <c r="G125" s="15"/>
      <c r="H125" s="15"/>
    </row>
    <row r="126" spans="1:8" x14ac:dyDescent="0.25">
      <c r="A126" s="15"/>
      <c r="B126" s="15"/>
      <c r="C126" s="15"/>
      <c r="D126" s="15"/>
      <c r="E126" s="15"/>
      <c r="F126" s="15"/>
      <c r="G126" s="15"/>
      <c r="H126" s="15"/>
    </row>
    <row r="127" spans="1:8" x14ac:dyDescent="0.25">
      <c r="A127" s="15"/>
      <c r="B127" s="15"/>
      <c r="C127" s="15"/>
      <c r="D127" s="15"/>
      <c r="E127" s="15"/>
      <c r="F127" s="15"/>
      <c r="G127" s="15"/>
      <c r="H127" s="15"/>
    </row>
    <row r="128" spans="1:8" x14ac:dyDescent="0.25">
      <c r="A128" s="15"/>
      <c r="B128" s="15"/>
      <c r="C128" s="15"/>
      <c r="D128" s="15"/>
      <c r="E128" s="15"/>
      <c r="F128" s="15"/>
      <c r="G128" s="15"/>
      <c r="H128" s="15"/>
    </row>
    <row r="129" spans="1:8" x14ac:dyDescent="0.25">
      <c r="A129" s="15"/>
      <c r="B129" s="15"/>
      <c r="C129" s="15"/>
      <c r="D129" s="15"/>
      <c r="E129" s="15"/>
      <c r="F129" s="15"/>
      <c r="G129" s="15"/>
      <c r="H129" s="15"/>
    </row>
    <row r="130" spans="1:8" x14ac:dyDescent="0.25">
      <c r="A130" s="15"/>
      <c r="B130" s="15"/>
      <c r="C130" s="15"/>
      <c r="D130" s="15"/>
      <c r="E130" s="15"/>
      <c r="F130" s="15"/>
      <c r="G130" s="15"/>
      <c r="H130" s="15"/>
    </row>
    <row r="131" spans="1:8" x14ac:dyDescent="0.25">
      <c r="A131" s="15"/>
      <c r="B131" s="15"/>
      <c r="C131" s="15"/>
      <c r="D131" s="15"/>
      <c r="E131" s="15"/>
      <c r="F131" s="15"/>
      <c r="G131" s="15"/>
      <c r="H131" s="15"/>
    </row>
    <row r="132" spans="1:8" x14ac:dyDescent="0.25">
      <c r="A132" s="15"/>
      <c r="B132" s="15"/>
      <c r="C132" s="15"/>
      <c r="D132" s="15"/>
      <c r="E132" s="15"/>
      <c r="F132" s="15"/>
      <c r="G132" s="15"/>
      <c r="H132" s="15"/>
    </row>
    <row r="133" spans="1:8" x14ac:dyDescent="0.25">
      <c r="A133" s="15"/>
      <c r="B133" s="15"/>
      <c r="C133" s="15"/>
      <c r="D133" s="15"/>
      <c r="E133" s="15"/>
      <c r="F133" s="15"/>
      <c r="G133" s="15"/>
      <c r="H133" s="15"/>
    </row>
    <row r="134" spans="1:8" x14ac:dyDescent="0.25">
      <c r="A134" s="15"/>
      <c r="B134" s="15"/>
      <c r="C134" s="15"/>
      <c r="D134" s="15"/>
      <c r="E134" s="15"/>
      <c r="F134" s="15"/>
      <c r="G134" s="15"/>
      <c r="H134" s="15"/>
    </row>
    <row r="135" spans="1:8" x14ac:dyDescent="0.25">
      <c r="A135" s="15"/>
      <c r="B135" s="15"/>
      <c r="C135" s="15"/>
      <c r="D135" s="15"/>
      <c r="E135" s="15"/>
      <c r="F135" s="15"/>
      <c r="G135" s="15"/>
      <c r="H135" s="15"/>
    </row>
    <row r="136" spans="1:8" x14ac:dyDescent="0.25">
      <c r="A136" s="15"/>
      <c r="B136" s="15"/>
      <c r="C136" s="15"/>
      <c r="D136" s="15"/>
      <c r="E136" s="15"/>
      <c r="F136" s="15"/>
      <c r="G136" s="15"/>
      <c r="H136" s="15"/>
    </row>
    <row r="137" spans="1:8" x14ac:dyDescent="0.25">
      <c r="A137" s="15"/>
      <c r="B137" s="15"/>
      <c r="C137" s="15"/>
      <c r="D137" s="15"/>
      <c r="E137" s="15"/>
      <c r="F137" s="15"/>
      <c r="G137" s="15"/>
      <c r="H137" s="15"/>
    </row>
    <row r="138" spans="1:8" x14ac:dyDescent="0.25">
      <c r="A138" s="15"/>
      <c r="B138" s="15"/>
      <c r="C138" s="15"/>
      <c r="D138" s="15"/>
      <c r="E138" s="15"/>
      <c r="F138" s="15"/>
      <c r="G138" s="15"/>
      <c r="H138" s="15"/>
    </row>
    <row r="139" spans="1:8" x14ac:dyDescent="0.25">
      <c r="A139" s="15"/>
      <c r="B139" s="15"/>
      <c r="C139" s="15"/>
      <c r="D139" s="15"/>
      <c r="E139" s="15"/>
      <c r="F139" s="15"/>
      <c r="G139" s="15"/>
      <c r="H139" s="15"/>
    </row>
    <row r="140" spans="1:8" x14ac:dyDescent="0.25">
      <c r="A140" s="15"/>
      <c r="B140" s="15"/>
      <c r="C140" s="15"/>
      <c r="D140" s="15"/>
      <c r="E140" s="15"/>
      <c r="F140" s="15"/>
      <c r="G140" s="15"/>
      <c r="H140" s="15"/>
    </row>
    <row r="141" spans="1:8" x14ac:dyDescent="0.25">
      <c r="A141" s="15"/>
      <c r="B141" s="15"/>
      <c r="C141" s="15"/>
      <c r="D141" s="15"/>
      <c r="E141" s="15"/>
      <c r="F141" s="15"/>
      <c r="G141" s="15"/>
      <c r="H141" s="15"/>
    </row>
    <row r="142" spans="1:8" x14ac:dyDescent="0.25">
      <c r="A142" s="15"/>
      <c r="B142" s="15"/>
      <c r="C142" s="15"/>
      <c r="D142" s="15"/>
      <c r="E142" s="15"/>
      <c r="F142" s="15"/>
      <c r="G142" s="15"/>
      <c r="H142" s="15"/>
    </row>
    <row r="143" spans="1:8" x14ac:dyDescent="0.25">
      <c r="A143" s="15"/>
      <c r="B143" s="15"/>
      <c r="C143" s="15"/>
      <c r="D143" s="15"/>
      <c r="E143" s="15"/>
      <c r="F143" s="15"/>
      <c r="G143" s="15"/>
      <c r="H143" s="15"/>
    </row>
    <row r="144" spans="1:8" x14ac:dyDescent="0.25">
      <c r="A144" s="15"/>
      <c r="B144" s="15"/>
      <c r="C144" s="15"/>
      <c r="D144" s="15"/>
      <c r="E144" s="15"/>
      <c r="F144" s="15"/>
      <c r="G144" s="15"/>
      <c r="H144" s="15"/>
    </row>
    <row r="145" spans="1:8" x14ac:dyDescent="0.25">
      <c r="A145" s="15"/>
      <c r="B145" s="15"/>
      <c r="C145" s="15"/>
      <c r="D145" s="15"/>
      <c r="E145" s="15"/>
      <c r="F145" s="15"/>
      <c r="G145" s="15"/>
      <c r="H145" s="15"/>
    </row>
    <row r="146" spans="1:8" ht="15.75" x14ac:dyDescent="0.25">
      <c r="A146" s="48"/>
      <c r="B146" s="48"/>
      <c r="C146" s="48"/>
      <c r="D146" s="48"/>
      <c r="E146" s="48"/>
      <c r="F146" s="48"/>
      <c r="G146" s="48"/>
      <c r="H146" s="48"/>
    </row>
    <row r="147" spans="1:8" ht="15.75" x14ac:dyDescent="0.25">
      <c r="A147" s="48"/>
      <c r="B147" s="48"/>
      <c r="C147" s="48"/>
      <c r="D147" s="48"/>
      <c r="E147" s="48"/>
      <c r="F147" s="48"/>
      <c r="G147" s="48"/>
      <c r="H147" s="48"/>
    </row>
    <row r="148" spans="1:8" ht="15.75" x14ac:dyDescent="0.25">
      <c r="A148" s="48"/>
      <c r="B148" s="48"/>
      <c r="C148" s="48"/>
      <c r="D148" s="48"/>
      <c r="E148" s="48"/>
      <c r="F148" s="48"/>
      <c r="G148" s="48"/>
      <c r="H148" s="48"/>
    </row>
    <row r="149" spans="1:8" ht="15.75" x14ac:dyDescent="0.25">
      <c r="A149" s="48"/>
      <c r="B149" s="48"/>
      <c r="C149" s="48"/>
      <c r="D149" s="48"/>
      <c r="E149" s="48"/>
      <c r="F149" s="48"/>
      <c r="G149" s="48"/>
      <c r="H149" s="48"/>
    </row>
    <row r="150" spans="1:8" ht="15.75" x14ac:dyDescent="0.25">
      <c r="A150" s="48"/>
      <c r="B150" s="48"/>
      <c r="C150" s="48"/>
      <c r="D150" s="48"/>
      <c r="E150" s="48"/>
      <c r="F150" s="48"/>
      <c r="G150" s="48"/>
      <c r="H150" s="48"/>
    </row>
    <row r="151" spans="1:8" ht="15.75" x14ac:dyDescent="0.25">
      <c r="A151" s="48"/>
      <c r="B151" s="48"/>
      <c r="C151" s="48"/>
      <c r="D151" s="48"/>
      <c r="E151" s="48"/>
      <c r="F151" s="48"/>
      <c r="G151" s="48"/>
      <c r="H151" s="48"/>
    </row>
    <row r="152" spans="1:8" ht="15.75" x14ac:dyDescent="0.25">
      <c r="A152" s="48"/>
      <c r="B152" s="48"/>
      <c r="C152" s="48"/>
      <c r="D152" s="48"/>
      <c r="E152" s="48"/>
      <c r="F152" s="48"/>
      <c r="G152" s="48"/>
      <c r="H152" s="48"/>
    </row>
    <row r="153" spans="1:8" ht="15.75" x14ac:dyDescent="0.25">
      <c r="A153" s="48"/>
      <c r="B153" s="48"/>
      <c r="C153" s="48"/>
      <c r="D153" s="48"/>
      <c r="E153" s="48"/>
      <c r="F153" s="48"/>
      <c r="G153" s="48"/>
      <c r="H153" s="48"/>
    </row>
    <row r="154" spans="1:8" ht="15.75" x14ac:dyDescent="0.25">
      <c r="A154" s="48"/>
      <c r="B154" s="48"/>
      <c r="C154" s="48"/>
      <c r="D154" s="48"/>
      <c r="E154" s="48"/>
      <c r="F154" s="48"/>
      <c r="G154" s="48"/>
      <c r="H154" s="48"/>
    </row>
    <row r="155" spans="1:8" ht="15.75" x14ac:dyDescent="0.25">
      <c r="A155" s="48"/>
      <c r="B155" s="48"/>
      <c r="C155" s="48"/>
      <c r="D155" s="48"/>
      <c r="E155" s="48"/>
      <c r="F155" s="48"/>
      <c r="G155" s="48"/>
      <c r="H155" s="48"/>
    </row>
    <row r="156" spans="1:8" ht="15.75" x14ac:dyDescent="0.25">
      <c r="A156" s="48"/>
      <c r="B156" s="48"/>
      <c r="C156" s="48"/>
      <c r="D156" s="48"/>
      <c r="E156" s="48"/>
      <c r="F156" s="48"/>
      <c r="G156" s="48"/>
      <c r="H156" s="48"/>
    </row>
    <row r="157" spans="1:8" ht="15.75" x14ac:dyDescent="0.25">
      <c r="A157" s="48"/>
      <c r="B157" s="48"/>
      <c r="C157" s="48"/>
      <c r="D157" s="48"/>
      <c r="E157" s="48"/>
      <c r="F157" s="48"/>
      <c r="G157" s="48"/>
      <c r="H157" s="48"/>
    </row>
    <row r="158" spans="1:8" ht="15.75" x14ac:dyDescent="0.25">
      <c r="A158" s="48"/>
      <c r="B158" s="48"/>
      <c r="C158" s="48"/>
      <c r="D158" s="48"/>
      <c r="E158" s="48"/>
      <c r="F158" s="48"/>
      <c r="G158" s="48"/>
      <c r="H158" s="48"/>
    </row>
    <row r="159" spans="1:8" ht="15.75" x14ac:dyDescent="0.25">
      <c r="A159" s="48"/>
      <c r="B159" s="48"/>
      <c r="C159" s="48"/>
      <c r="D159" s="48"/>
      <c r="E159" s="48"/>
      <c r="F159" s="48"/>
      <c r="G159" s="48"/>
      <c r="H159" s="48"/>
    </row>
    <row r="160" spans="1:8" ht="15.75" x14ac:dyDescent="0.25">
      <c r="A160" s="48"/>
      <c r="B160" s="48"/>
      <c r="C160" s="48"/>
      <c r="D160" s="48"/>
      <c r="E160" s="48"/>
      <c r="F160" s="48"/>
      <c r="G160" s="48"/>
      <c r="H160" s="48"/>
    </row>
    <row r="161" spans="1:8" ht="15.75" x14ac:dyDescent="0.25">
      <c r="A161" s="48"/>
      <c r="B161" s="48"/>
      <c r="C161" s="48"/>
      <c r="D161" s="48"/>
      <c r="E161" s="48"/>
      <c r="F161" s="48"/>
      <c r="G161" s="48"/>
      <c r="H161" s="48"/>
    </row>
    <row r="162" spans="1:8" ht="15.75" x14ac:dyDescent="0.25">
      <c r="A162" s="48"/>
      <c r="B162" s="48"/>
      <c r="C162" s="48"/>
      <c r="D162" s="48"/>
      <c r="E162" s="48"/>
      <c r="F162" s="48"/>
      <c r="G162" s="48"/>
      <c r="H162" s="48"/>
    </row>
    <row r="163" spans="1:8" ht="15.75" x14ac:dyDescent="0.25">
      <c r="A163" s="48"/>
      <c r="B163" s="48"/>
      <c r="C163" s="48"/>
      <c r="D163" s="48"/>
      <c r="E163" s="48"/>
      <c r="F163" s="48"/>
      <c r="G163" s="48"/>
      <c r="H163" s="48"/>
    </row>
  </sheetData>
  <dataConsolidate/>
  <mergeCells count="1">
    <mergeCell ref="A7:H7"/>
  </mergeCells>
  <conditionalFormatting sqref="H49">
    <cfRule type="colorScale" priority="2">
      <colorScale>
        <cfvo type="min"/>
        <cfvo type="percentile" val="50"/>
        <cfvo type="max"/>
        <color rgb="FF63BE7B"/>
        <color rgb="FFFFEB84"/>
        <color rgb="FFF8696B"/>
      </colorScale>
    </cfRule>
  </conditionalFormatting>
  <conditionalFormatting sqref="H19:H52">
    <cfRule type="colorScale" priority="1">
      <colorScale>
        <cfvo type="min"/>
        <cfvo type="percentile" val="50"/>
        <cfvo type="max"/>
        <color rgb="FF63BE7B"/>
        <color rgb="FFFFEB84"/>
        <color rgb="FFF8696B"/>
      </colorScale>
    </cfRule>
  </conditionalFormatting>
  <printOptions horizontalCentered="1"/>
  <pageMargins left="0.59055118110236227" right="0.59055118110236227" top="0.35433070866141736" bottom="0.35433070866141736" header="0.31496062992125984" footer="0.31496062992125984"/>
  <pageSetup orientation="portrait" r:id="rId1"/>
  <drawing r:id="rId2"/>
  <legacyDrawingHF r:id="rId3"/>
  <tableParts count="2">
    <tablePart r:id="rId4"/>
    <tablePart r:id="rId5"/>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I55"/>
  <sheetViews>
    <sheetView zoomScaleNormal="100" zoomScaleSheetLayoutView="100" workbookViewId="0">
      <selection activeCell="I47" sqref="I14:I47"/>
    </sheetView>
  </sheetViews>
  <sheetFormatPr baseColWidth="10" defaultRowHeight="14.25" x14ac:dyDescent="0.2"/>
  <cols>
    <col min="1" max="1" width="21.140625" style="51" customWidth="1"/>
    <col min="2" max="2" width="17.42578125" style="51" customWidth="1"/>
    <col min="3" max="4" width="17.42578125" style="50" customWidth="1"/>
    <col min="5" max="8" width="11.42578125" style="50"/>
    <col min="9" max="9" width="11.85546875" style="50" bestFit="1" customWidth="1"/>
    <col min="10" max="16384" width="11.42578125" style="50"/>
  </cols>
  <sheetData>
    <row r="1" spans="1:9" x14ac:dyDescent="0.2">
      <c r="A1" s="76"/>
      <c r="B1" s="77"/>
      <c r="C1" s="76"/>
      <c r="D1" s="76"/>
    </row>
    <row r="2" spans="1:9" x14ac:dyDescent="0.2">
      <c r="A2" s="76"/>
      <c r="B2" s="77"/>
      <c r="C2" s="76"/>
      <c r="D2" s="76"/>
    </row>
    <row r="3" spans="1:9" x14ac:dyDescent="0.2">
      <c r="A3" s="76"/>
      <c r="B3" s="75"/>
      <c r="C3" s="73"/>
      <c r="D3" s="73"/>
    </row>
    <row r="4" spans="1:9" x14ac:dyDescent="0.2">
      <c r="A4" s="501"/>
      <c r="B4" s="501"/>
      <c r="C4" s="501"/>
      <c r="D4" s="501"/>
    </row>
    <row r="5" spans="1:9" x14ac:dyDescent="0.2">
      <c r="A5" s="72"/>
      <c r="B5" s="72"/>
      <c r="C5" s="72"/>
      <c r="D5" s="72"/>
    </row>
    <row r="6" spans="1:9" ht="17.25" customHeight="1" x14ac:dyDescent="0.2">
      <c r="A6" s="502" t="s">
        <v>82</v>
      </c>
      <c r="B6" s="502"/>
      <c r="C6" s="502"/>
      <c r="D6" s="502"/>
    </row>
    <row r="7" spans="1:9" ht="8.25" customHeight="1" x14ac:dyDescent="0.2">
      <c r="A7" s="71"/>
      <c r="B7" s="71"/>
      <c r="C7" s="71"/>
      <c r="D7" s="71"/>
    </row>
    <row r="8" spans="1:9" ht="15" customHeight="1" x14ac:dyDescent="0.2">
      <c r="A8" s="69"/>
      <c r="B8" s="69"/>
      <c r="C8" s="68"/>
      <c r="D8" s="68"/>
    </row>
    <row r="9" spans="1:9" ht="24" customHeight="1" x14ac:dyDescent="0.2">
      <c r="A9" s="503" t="s">
        <v>72</v>
      </c>
      <c r="B9" s="541" t="s">
        <v>83</v>
      </c>
    </row>
    <row r="10" spans="1:9" ht="24" customHeight="1" x14ac:dyDescent="0.2">
      <c r="A10" s="504"/>
      <c r="B10" s="542"/>
    </row>
    <row r="11" spans="1:9" ht="10.5" customHeight="1" x14ac:dyDescent="0.2">
      <c r="A11" s="69"/>
      <c r="B11" s="69"/>
      <c r="C11" s="68"/>
      <c r="D11" s="68"/>
    </row>
    <row r="12" spans="1:9" ht="58.5" customHeight="1" x14ac:dyDescent="0.2">
      <c r="A12" s="119" t="s">
        <v>71</v>
      </c>
      <c r="B12" s="119" t="s">
        <v>84</v>
      </c>
      <c r="C12" s="119" t="s">
        <v>85</v>
      </c>
      <c r="D12" s="119" t="s">
        <v>83</v>
      </c>
    </row>
    <row r="13" spans="1:9" ht="15.75" customHeight="1" x14ac:dyDescent="0.2">
      <c r="A13" s="64" t="s">
        <v>13</v>
      </c>
      <c r="B13" s="120">
        <f>SUM(B14:B45)</f>
        <v>307921</v>
      </c>
      <c r="C13" s="120">
        <f>SUM(C14:C45)</f>
        <v>10545</v>
      </c>
      <c r="D13" s="121">
        <f>IF(C13=0,0,(C13/B13)*100)</f>
        <v>3.4245796811519837</v>
      </c>
    </row>
    <row r="14" spans="1:9" ht="12" customHeight="1" x14ac:dyDescent="0.25">
      <c r="A14" s="122" t="s">
        <v>18</v>
      </c>
      <c r="B14" s="123">
        <v>4628</v>
      </c>
      <c r="C14" s="124">
        <v>258</v>
      </c>
      <c r="D14" s="125">
        <f t="shared" ref="D14:D45" si="0">IF(C14=0,0,(C14/B14)*100)</f>
        <v>5.5747623163353497</v>
      </c>
      <c r="F14" s="122" t="s">
        <v>18</v>
      </c>
      <c r="G14" s="123">
        <v>4628</v>
      </c>
      <c r="H14" s="124">
        <v>258</v>
      </c>
      <c r="I14" s="171">
        <f>H14/G14*100</f>
        <v>5.5747623163353497</v>
      </c>
    </row>
    <row r="15" spans="1:9" ht="12" customHeight="1" x14ac:dyDescent="0.25">
      <c r="A15" s="122" t="s">
        <v>21</v>
      </c>
      <c r="B15" s="123">
        <v>8090</v>
      </c>
      <c r="C15" s="124">
        <v>49</v>
      </c>
      <c r="D15" s="125">
        <f t="shared" si="0"/>
        <v>0.60568603213844252</v>
      </c>
      <c r="F15" s="122" t="s">
        <v>21</v>
      </c>
      <c r="G15" s="123">
        <v>8090</v>
      </c>
      <c r="H15" s="124">
        <v>49</v>
      </c>
      <c r="I15" s="171">
        <f t="shared" ref="I15:I47" si="1">H15/G15*100</f>
        <v>0.60568603213844252</v>
      </c>
    </row>
    <row r="16" spans="1:9" ht="12" customHeight="1" x14ac:dyDescent="0.25">
      <c r="A16" s="122" t="s">
        <v>22</v>
      </c>
      <c r="B16" s="123">
        <v>1878</v>
      </c>
      <c r="C16" s="124">
        <v>52</v>
      </c>
      <c r="D16" s="125">
        <f t="shared" si="0"/>
        <v>2.7689030883919061</v>
      </c>
      <c r="F16" s="122" t="s">
        <v>22</v>
      </c>
      <c r="G16" s="123">
        <v>1878</v>
      </c>
      <c r="H16" s="124">
        <v>52</v>
      </c>
      <c r="I16" s="171">
        <f t="shared" si="1"/>
        <v>2.7689030883919061</v>
      </c>
    </row>
    <row r="17" spans="1:9" ht="12" customHeight="1" x14ac:dyDescent="0.25">
      <c r="A17" s="122" t="s">
        <v>23</v>
      </c>
      <c r="B17" s="123">
        <v>1835</v>
      </c>
      <c r="C17" s="124">
        <v>69</v>
      </c>
      <c r="D17" s="125">
        <f t="shared" si="0"/>
        <v>3.7602179836512262</v>
      </c>
      <c r="F17" s="122" t="s">
        <v>23</v>
      </c>
      <c r="G17" s="123">
        <v>1835</v>
      </c>
      <c r="H17" s="124">
        <v>69</v>
      </c>
      <c r="I17" s="171">
        <f t="shared" si="1"/>
        <v>3.7602179836512262</v>
      </c>
    </row>
    <row r="18" spans="1:9" ht="12" customHeight="1" x14ac:dyDescent="0.25">
      <c r="A18" s="122" t="s">
        <v>24</v>
      </c>
      <c r="B18" s="123">
        <v>7553</v>
      </c>
      <c r="C18" s="124">
        <v>126</v>
      </c>
      <c r="D18" s="125">
        <f t="shared" si="0"/>
        <v>1.6682113067655238</v>
      </c>
      <c r="F18" s="122" t="s">
        <v>24</v>
      </c>
      <c r="G18" s="123">
        <v>7553</v>
      </c>
      <c r="H18" s="124">
        <v>126</v>
      </c>
      <c r="I18" s="171">
        <f t="shared" si="1"/>
        <v>1.6682113067655238</v>
      </c>
    </row>
    <row r="19" spans="1:9" ht="12" customHeight="1" x14ac:dyDescent="0.25">
      <c r="A19" s="122" t="s">
        <v>25</v>
      </c>
      <c r="B19" s="123">
        <v>9095</v>
      </c>
      <c r="C19" s="124">
        <v>459</v>
      </c>
      <c r="D19" s="125">
        <f t="shared" si="0"/>
        <v>5.0467289719626169</v>
      </c>
      <c r="F19" s="122" t="s">
        <v>25</v>
      </c>
      <c r="G19" s="123">
        <v>9095</v>
      </c>
      <c r="H19" s="124">
        <v>459</v>
      </c>
      <c r="I19" s="171">
        <f t="shared" si="1"/>
        <v>5.0467289719626169</v>
      </c>
    </row>
    <row r="20" spans="1:9" ht="12" customHeight="1" x14ac:dyDescent="0.25">
      <c r="A20" s="122" t="s">
        <v>59</v>
      </c>
      <c r="B20" s="123">
        <v>9358</v>
      </c>
      <c r="C20" s="124">
        <v>110</v>
      </c>
      <c r="D20" s="125">
        <f t="shared" si="0"/>
        <v>1.1754648429151529</v>
      </c>
      <c r="F20" s="122" t="s">
        <v>59</v>
      </c>
      <c r="G20" s="123">
        <v>9358</v>
      </c>
      <c r="H20" s="124">
        <v>110</v>
      </c>
      <c r="I20" s="171">
        <f t="shared" si="1"/>
        <v>1.1754648429151529</v>
      </c>
    </row>
    <row r="21" spans="1:9" ht="12" customHeight="1" x14ac:dyDescent="0.25">
      <c r="A21" s="122" t="s">
        <v>27</v>
      </c>
      <c r="B21" s="123">
        <v>1986</v>
      </c>
      <c r="C21" s="124">
        <v>53</v>
      </c>
      <c r="D21" s="125">
        <f t="shared" si="0"/>
        <v>2.6686807653575024</v>
      </c>
      <c r="F21" s="122" t="s">
        <v>27</v>
      </c>
      <c r="G21" s="123">
        <v>1986</v>
      </c>
      <c r="H21" s="124">
        <v>53</v>
      </c>
      <c r="I21" s="171">
        <f t="shared" si="1"/>
        <v>2.6686807653575024</v>
      </c>
    </row>
    <row r="22" spans="1:9" ht="12" customHeight="1" x14ac:dyDescent="0.25">
      <c r="A22" s="122" t="s">
        <v>51</v>
      </c>
      <c r="B22" s="123">
        <v>44532</v>
      </c>
      <c r="C22" s="124">
        <v>498</v>
      </c>
      <c r="D22" s="125">
        <f t="shared" si="0"/>
        <v>1.1182969549986526</v>
      </c>
      <c r="F22" s="122" t="s">
        <v>28</v>
      </c>
      <c r="G22" s="123">
        <v>2142</v>
      </c>
      <c r="H22" s="124">
        <v>19</v>
      </c>
      <c r="I22" s="171">
        <f t="shared" si="1"/>
        <v>0.88702147525676933</v>
      </c>
    </row>
    <row r="23" spans="1:9" ht="12" customHeight="1" x14ac:dyDescent="0.25">
      <c r="A23" s="122" t="s">
        <v>28</v>
      </c>
      <c r="B23" s="123">
        <v>2142</v>
      </c>
      <c r="C23" s="124">
        <v>19</v>
      </c>
      <c r="D23" s="125">
        <f t="shared" si="0"/>
        <v>0.88702147525676933</v>
      </c>
      <c r="F23" s="122" t="s">
        <v>29</v>
      </c>
      <c r="G23" s="123">
        <v>17266</v>
      </c>
      <c r="H23" s="124">
        <v>724</v>
      </c>
      <c r="I23" s="171">
        <f t="shared" si="1"/>
        <v>4.1932120931310086</v>
      </c>
    </row>
    <row r="24" spans="1:9" ht="12" customHeight="1" x14ac:dyDescent="0.25">
      <c r="A24" s="122" t="s">
        <v>29</v>
      </c>
      <c r="B24" s="123">
        <v>17266</v>
      </c>
      <c r="C24" s="124">
        <v>724</v>
      </c>
      <c r="D24" s="125">
        <f t="shared" si="0"/>
        <v>4.1932120931310086</v>
      </c>
      <c r="F24" s="122" t="s">
        <v>30</v>
      </c>
      <c r="G24" s="123">
        <v>6290</v>
      </c>
      <c r="H24" s="124">
        <v>680</v>
      </c>
      <c r="I24" s="171">
        <f t="shared" si="1"/>
        <v>10.810810810810811</v>
      </c>
    </row>
    <row r="25" spans="1:9" ht="12" customHeight="1" x14ac:dyDescent="0.25">
      <c r="A25" s="122" t="s">
        <v>30</v>
      </c>
      <c r="B25" s="123">
        <v>6290</v>
      </c>
      <c r="C25" s="124">
        <v>680</v>
      </c>
      <c r="D25" s="125">
        <f t="shared" si="0"/>
        <v>10.810810810810811</v>
      </c>
      <c r="F25" s="122" t="s">
        <v>31</v>
      </c>
      <c r="G25" s="123">
        <v>3715</v>
      </c>
      <c r="H25" s="124">
        <v>512</v>
      </c>
      <c r="I25" s="171">
        <f t="shared" si="1"/>
        <v>13.781965006729473</v>
      </c>
    </row>
    <row r="26" spans="1:9" ht="12" customHeight="1" x14ac:dyDescent="0.25">
      <c r="A26" s="122" t="s">
        <v>31</v>
      </c>
      <c r="B26" s="123">
        <v>3715</v>
      </c>
      <c r="C26" s="124">
        <v>512</v>
      </c>
      <c r="D26" s="125">
        <f t="shared" si="0"/>
        <v>13.781965006729473</v>
      </c>
      <c r="F26" s="122" t="s">
        <v>32</v>
      </c>
      <c r="G26" s="123">
        <v>14712</v>
      </c>
      <c r="H26" s="124">
        <v>422</v>
      </c>
      <c r="I26" s="171">
        <f t="shared" si="1"/>
        <v>2.8684067427949973</v>
      </c>
    </row>
    <row r="27" spans="1:9" ht="12" customHeight="1" x14ac:dyDescent="0.25">
      <c r="A27" s="122" t="s">
        <v>32</v>
      </c>
      <c r="B27" s="123">
        <v>14712</v>
      </c>
      <c r="C27" s="124">
        <v>422</v>
      </c>
      <c r="D27" s="125">
        <f t="shared" si="0"/>
        <v>2.8684067427949973</v>
      </c>
      <c r="F27" s="122" t="s">
        <v>33</v>
      </c>
      <c r="G27" s="123">
        <v>48274</v>
      </c>
      <c r="H27" s="124">
        <v>1523</v>
      </c>
      <c r="I27" s="171">
        <f t="shared" si="1"/>
        <v>3.1549074035712805</v>
      </c>
    </row>
    <row r="28" spans="1:9" ht="12" customHeight="1" x14ac:dyDescent="0.25">
      <c r="A28" s="122" t="s">
        <v>33</v>
      </c>
      <c r="B28" s="123">
        <v>48274</v>
      </c>
      <c r="C28" s="124">
        <v>1523</v>
      </c>
      <c r="D28" s="125">
        <f t="shared" si="0"/>
        <v>3.1549074035712805</v>
      </c>
      <c r="F28" s="122" t="s">
        <v>58</v>
      </c>
      <c r="G28" s="123">
        <v>11186</v>
      </c>
      <c r="H28" s="124">
        <v>450</v>
      </c>
      <c r="I28" s="171">
        <f t="shared" si="1"/>
        <v>4.0228857500446988</v>
      </c>
    </row>
    <row r="29" spans="1:9" ht="12" customHeight="1" x14ac:dyDescent="0.25">
      <c r="A29" s="122" t="s">
        <v>58</v>
      </c>
      <c r="B29" s="123">
        <v>11186</v>
      </c>
      <c r="C29" s="124">
        <v>450</v>
      </c>
      <c r="D29" s="125">
        <f t="shared" si="0"/>
        <v>4.0228857500446988</v>
      </c>
      <c r="F29" s="122" t="s">
        <v>35</v>
      </c>
      <c r="G29" s="123">
        <v>4719</v>
      </c>
      <c r="H29" s="124">
        <v>539</v>
      </c>
      <c r="I29" s="171">
        <f t="shared" si="1"/>
        <v>11.421911421911423</v>
      </c>
    </row>
    <row r="30" spans="1:9" ht="12" customHeight="1" x14ac:dyDescent="0.25">
      <c r="A30" s="122" t="s">
        <v>35</v>
      </c>
      <c r="B30" s="123">
        <v>4719</v>
      </c>
      <c r="C30" s="124">
        <v>539</v>
      </c>
      <c r="D30" s="125">
        <f t="shared" si="0"/>
        <v>11.421911421911423</v>
      </c>
      <c r="F30" s="122" t="s">
        <v>36</v>
      </c>
      <c r="G30" s="123">
        <v>3195</v>
      </c>
      <c r="H30" s="124">
        <v>25</v>
      </c>
      <c r="I30" s="171">
        <f t="shared" si="1"/>
        <v>0.78247261345852892</v>
      </c>
    </row>
    <row r="31" spans="1:9" ht="12" customHeight="1" x14ac:dyDescent="0.25">
      <c r="A31" s="122" t="s">
        <v>36</v>
      </c>
      <c r="B31" s="123">
        <v>3195</v>
      </c>
      <c r="C31" s="124">
        <v>25</v>
      </c>
      <c r="D31" s="125">
        <f t="shared" si="0"/>
        <v>0.78247261345852892</v>
      </c>
      <c r="F31" s="122" t="s">
        <v>37</v>
      </c>
      <c r="G31" s="123">
        <v>20067</v>
      </c>
      <c r="H31" s="124">
        <v>1812</v>
      </c>
      <c r="I31" s="171">
        <f t="shared" si="1"/>
        <v>9.0297503363731497</v>
      </c>
    </row>
    <row r="32" spans="1:9" ht="12" customHeight="1" x14ac:dyDescent="0.25">
      <c r="A32" s="122" t="s">
        <v>37</v>
      </c>
      <c r="B32" s="123">
        <v>20067</v>
      </c>
      <c r="C32" s="124">
        <v>1812</v>
      </c>
      <c r="D32" s="125">
        <f t="shared" si="0"/>
        <v>9.0297503363731497</v>
      </c>
      <c r="F32" s="122" t="s">
        <v>38</v>
      </c>
      <c r="G32" s="123">
        <v>7260</v>
      </c>
      <c r="H32" s="124">
        <v>160</v>
      </c>
      <c r="I32" s="171">
        <f t="shared" si="1"/>
        <v>2.2038567493112948</v>
      </c>
    </row>
    <row r="33" spans="1:9" ht="12" customHeight="1" x14ac:dyDescent="0.25">
      <c r="A33" s="122" t="s">
        <v>52</v>
      </c>
      <c r="B33" s="123">
        <v>6379</v>
      </c>
      <c r="C33" s="124">
        <v>26</v>
      </c>
      <c r="D33" s="125">
        <f t="shared" si="0"/>
        <v>0.40758739614359618</v>
      </c>
      <c r="F33" s="122" t="s">
        <v>57</v>
      </c>
      <c r="G33" s="123">
        <v>3418</v>
      </c>
      <c r="H33" s="124">
        <v>99</v>
      </c>
      <c r="I33" s="171">
        <f t="shared" si="1"/>
        <v>2.8964306612053834</v>
      </c>
    </row>
    <row r="34" spans="1:9" ht="12" customHeight="1" x14ac:dyDescent="0.25">
      <c r="A34" s="122" t="s">
        <v>38</v>
      </c>
      <c r="B34" s="123">
        <v>7260</v>
      </c>
      <c r="C34" s="124">
        <v>160</v>
      </c>
      <c r="D34" s="125">
        <f t="shared" si="0"/>
        <v>2.2038567493112948</v>
      </c>
      <c r="F34" s="122" t="s">
        <v>40</v>
      </c>
      <c r="G34" s="123">
        <v>8129</v>
      </c>
      <c r="H34" s="124">
        <v>13</v>
      </c>
      <c r="I34" s="171">
        <f t="shared" si="1"/>
        <v>0.15992126952884733</v>
      </c>
    </row>
    <row r="35" spans="1:9" ht="12" customHeight="1" x14ac:dyDescent="0.25">
      <c r="A35" s="122" t="s">
        <v>57</v>
      </c>
      <c r="B35" s="123">
        <v>3418</v>
      </c>
      <c r="C35" s="124">
        <v>99</v>
      </c>
      <c r="D35" s="125">
        <f t="shared" si="0"/>
        <v>2.8964306612053834</v>
      </c>
      <c r="F35" s="122" t="s">
        <v>41</v>
      </c>
      <c r="G35" s="123">
        <v>5400</v>
      </c>
      <c r="H35" s="124">
        <v>71</v>
      </c>
      <c r="I35" s="171">
        <f t="shared" si="1"/>
        <v>1.3148148148148149</v>
      </c>
    </row>
    <row r="36" spans="1:9" ht="12" customHeight="1" x14ac:dyDescent="0.25">
      <c r="A36" s="122" t="s">
        <v>40</v>
      </c>
      <c r="B36" s="123">
        <v>8129</v>
      </c>
      <c r="C36" s="124">
        <v>13</v>
      </c>
      <c r="D36" s="125">
        <f t="shared" si="0"/>
        <v>0.15992126952884733</v>
      </c>
      <c r="F36" s="122" t="s">
        <v>42</v>
      </c>
      <c r="G36" s="123">
        <v>7854</v>
      </c>
      <c r="H36" s="124">
        <v>53</v>
      </c>
      <c r="I36" s="171">
        <f t="shared" si="1"/>
        <v>0.67481538069773361</v>
      </c>
    </row>
    <row r="37" spans="1:9" ht="12" customHeight="1" x14ac:dyDescent="0.25">
      <c r="A37" s="122" t="s">
        <v>41</v>
      </c>
      <c r="B37" s="123">
        <v>5400</v>
      </c>
      <c r="C37" s="124">
        <v>71</v>
      </c>
      <c r="D37" s="125">
        <f t="shared" si="0"/>
        <v>1.3148148148148149</v>
      </c>
      <c r="F37" s="122" t="s">
        <v>43</v>
      </c>
      <c r="G37" s="123">
        <v>15385</v>
      </c>
      <c r="H37" s="124">
        <v>587</v>
      </c>
      <c r="I37" s="171">
        <f t="shared" si="1"/>
        <v>3.8154046148846281</v>
      </c>
    </row>
    <row r="38" spans="1:9" ht="12" customHeight="1" x14ac:dyDescent="0.25">
      <c r="A38" s="122" t="s">
        <v>42</v>
      </c>
      <c r="B38" s="123">
        <v>7854</v>
      </c>
      <c r="C38" s="124">
        <v>53</v>
      </c>
      <c r="D38" s="125">
        <f t="shared" si="0"/>
        <v>0.67481538069773361</v>
      </c>
      <c r="F38" s="122" t="s">
        <v>44</v>
      </c>
      <c r="G38" s="123">
        <v>5584</v>
      </c>
      <c r="H38" s="124">
        <v>129</v>
      </c>
      <c r="I38" s="171">
        <f t="shared" si="1"/>
        <v>2.3101719197707737</v>
      </c>
    </row>
    <row r="39" spans="1:9" ht="12" customHeight="1" x14ac:dyDescent="0.25">
      <c r="A39" s="122" t="s">
        <v>43</v>
      </c>
      <c r="B39" s="123">
        <v>15385</v>
      </c>
      <c r="C39" s="124">
        <v>587</v>
      </c>
      <c r="D39" s="125">
        <f t="shared" si="0"/>
        <v>3.8154046148846281</v>
      </c>
      <c r="F39" s="122" t="s">
        <v>45</v>
      </c>
      <c r="G39" s="123">
        <v>8929</v>
      </c>
      <c r="H39" s="124">
        <v>82</v>
      </c>
      <c r="I39" s="171">
        <f t="shared" si="1"/>
        <v>0.91835591891589208</v>
      </c>
    </row>
    <row r="40" spans="1:9" ht="12" customHeight="1" x14ac:dyDescent="0.25">
      <c r="A40" s="122" t="s">
        <v>44</v>
      </c>
      <c r="B40" s="123">
        <v>5584</v>
      </c>
      <c r="C40" s="124">
        <v>129</v>
      </c>
      <c r="D40" s="125">
        <f t="shared" si="0"/>
        <v>2.3101719197707737</v>
      </c>
      <c r="F40" s="122" t="s">
        <v>46</v>
      </c>
      <c r="G40" s="123">
        <v>3036</v>
      </c>
      <c r="H40" s="124">
        <v>42</v>
      </c>
      <c r="I40" s="171">
        <f t="shared" si="1"/>
        <v>1.383399209486166</v>
      </c>
    </row>
    <row r="41" spans="1:9" ht="12" customHeight="1" x14ac:dyDescent="0.25">
      <c r="A41" s="122" t="s">
        <v>45</v>
      </c>
      <c r="B41" s="123">
        <v>8929</v>
      </c>
      <c r="C41" s="124">
        <v>82</v>
      </c>
      <c r="D41" s="125">
        <f t="shared" si="0"/>
        <v>0.91835591891589208</v>
      </c>
      <c r="F41" s="122" t="s">
        <v>56</v>
      </c>
      <c r="G41" s="123">
        <v>9302</v>
      </c>
      <c r="H41" s="124">
        <v>280</v>
      </c>
      <c r="I41" s="171">
        <f t="shared" si="1"/>
        <v>3.0101053536873792</v>
      </c>
    </row>
    <row r="42" spans="1:9" ht="12" customHeight="1" x14ac:dyDescent="0.25">
      <c r="A42" s="122" t="s">
        <v>46</v>
      </c>
      <c r="B42" s="123">
        <v>3036</v>
      </c>
      <c r="C42" s="124">
        <v>42</v>
      </c>
      <c r="D42" s="125">
        <f t="shared" si="0"/>
        <v>1.383399209486166</v>
      </c>
      <c r="F42" s="122" t="s">
        <v>48</v>
      </c>
      <c r="G42" s="123">
        <v>5114</v>
      </c>
      <c r="H42" s="124">
        <v>472</v>
      </c>
      <c r="I42" s="171">
        <f t="shared" si="1"/>
        <v>9.2295658975361761</v>
      </c>
    </row>
    <row r="43" spans="1:9" ht="12" customHeight="1" x14ac:dyDescent="0.25">
      <c r="A43" s="122" t="s">
        <v>56</v>
      </c>
      <c r="B43" s="123">
        <v>9302</v>
      </c>
      <c r="C43" s="124">
        <v>280</v>
      </c>
      <c r="D43" s="125">
        <f t="shared" si="0"/>
        <v>3.0101053536873792</v>
      </c>
      <c r="F43" s="122" t="s">
        <v>49</v>
      </c>
      <c r="G43" s="123">
        <v>1610</v>
      </c>
      <c r="H43" s="124">
        <v>151</v>
      </c>
      <c r="I43" s="171">
        <f t="shared" si="1"/>
        <v>9.378881987577639</v>
      </c>
    </row>
    <row r="44" spans="1:9" ht="12" customHeight="1" x14ac:dyDescent="0.25">
      <c r="A44" s="122" t="s">
        <v>48</v>
      </c>
      <c r="B44" s="123">
        <v>5114</v>
      </c>
      <c r="C44" s="124">
        <v>472</v>
      </c>
      <c r="D44" s="125">
        <f t="shared" si="0"/>
        <v>9.2295658975361761</v>
      </c>
      <c r="G44" s="56">
        <f>SUM(G14:G43)</f>
        <v>257010</v>
      </c>
      <c r="H44" s="56">
        <f>SUM(H14:H43)</f>
        <v>10021</v>
      </c>
      <c r="I44" s="171">
        <f t="shared" si="1"/>
        <v>3.8990700750943539</v>
      </c>
    </row>
    <row r="45" spans="1:9" ht="12" customHeight="1" x14ac:dyDescent="0.25">
      <c r="A45" s="122" t="s">
        <v>49</v>
      </c>
      <c r="B45" s="123">
        <v>1610</v>
      </c>
      <c r="C45" s="124">
        <v>151</v>
      </c>
      <c r="D45" s="125">
        <f t="shared" si="0"/>
        <v>9.378881987577639</v>
      </c>
      <c r="F45" s="122" t="s">
        <v>51</v>
      </c>
      <c r="G45" s="123">
        <v>44532</v>
      </c>
      <c r="H45" s="124">
        <v>498</v>
      </c>
      <c r="I45" s="171">
        <f t="shared" si="1"/>
        <v>1.1182969549986526</v>
      </c>
    </row>
    <row r="46" spans="1:9" ht="15" x14ac:dyDescent="0.25">
      <c r="A46" s="52"/>
      <c r="B46" s="126"/>
      <c r="C46" s="127"/>
      <c r="D46" s="128"/>
      <c r="F46" s="122" t="s">
        <v>52</v>
      </c>
      <c r="G46" s="123">
        <v>6379</v>
      </c>
      <c r="H46" s="124">
        <v>26</v>
      </c>
      <c r="I46" s="171">
        <f t="shared" si="1"/>
        <v>0.40758739614359618</v>
      </c>
    </row>
    <row r="47" spans="1:9" ht="15" x14ac:dyDescent="0.25">
      <c r="A47" s="543" t="s">
        <v>86</v>
      </c>
      <c r="B47" s="543"/>
      <c r="C47" s="543"/>
      <c r="D47" s="543"/>
      <c r="G47" s="56">
        <f>SUM(G45:G46)</f>
        <v>50911</v>
      </c>
      <c r="H47" s="56">
        <f>SUM(H45:H46)</f>
        <v>524</v>
      </c>
      <c r="I47" s="171">
        <f t="shared" si="1"/>
        <v>1.0292471175188074</v>
      </c>
    </row>
    <row r="48" spans="1:9" x14ac:dyDescent="0.2">
      <c r="A48" s="543"/>
      <c r="B48" s="543"/>
      <c r="C48" s="543"/>
      <c r="D48" s="543"/>
    </row>
    <row r="49" spans="1:8" x14ac:dyDescent="0.2">
      <c r="A49" s="543"/>
      <c r="B49" s="543"/>
      <c r="C49" s="543"/>
      <c r="D49" s="543"/>
      <c r="G49" s="56">
        <f>G44+G47</f>
        <v>307921</v>
      </c>
      <c r="H49" s="56">
        <f>H44+H47</f>
        <v>10545</v>
      </c>
    </row>
    <row r="50" spans="1:8" x14ac:dyDescent="0.2">
      <c r="A50" s="543"/>
      <c r="B50" s="543"/>
      <c r="C50" s="543"/>
      <c r="D50" s="543"/>
    </row>
    <row r="51" spans="1:8" x14ac:dyDescent="0.2">
      <c r="A51" s="543"/>
      <c r="B51" s="543"/>
      <c r="C51" s="543"/>
      <c r="D51" s="543"/>
    </row>
    <row r="52" spans="1:8" x14ac:dyDescent="0.2">
      <c r="A52" s="543"/>
      <c r="B52" s="543"/>
      <c r="C52" s="543"/>
      <c r="D52" s="543"/>
    </row>
    <row r="53" spans="1:8" x14ac:dyDescent="0.2">
      <c r="A53" s="543"/>
      <c r="B53" s="543"/>
      <c r="C53" s="543"/>
      <c r="D53" s="543"/>
    </row>
    <row r="54" spans="1:8" x14ac:dyDescent="0.2">
      <c r="A54" s="543"/>
      <c r="B54" s="543"/>
      <c r="C54" s="543"/>
      <c r="D54" s="543"/>
    </row>
    <row r="55" spans="1:8" x14ac:dyDescent="0.2">
      <c r="A55" s="543"/>
      <c r="B55" s="543"/>
      <c r="C55" s="543"/>
      <c r="D55" s="543"/>
    </row>
  </sheetData>
  <sheetProtection selectLockedCells="1"/>
  <mergeCells count="5">
    <mergeCell ref="A4:D4"/>
    <mergeCell ref="A6:D6"/>
    <mergeCell ref="A9:A10"/>
    <mergeCell ref="B9:B10"/>
    <mergeCell ref="A47:D55"/>
  </mergeCells>
  <printOptions horizontalCentered="1" verticalCentered="1"/>
  <pageMargins left="0.23622047244094491" right="0.23622047244094491" top="0.19685039370078741" bottom="0.19685039370078741" header="0.31496062992125984" footer="0.31496062992125984"/>
  <pageSetup scale="96"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7"/>
  <sheetViews>
    <sheetView zoomScaleNormal="100" zoomScaleSheetLayoutView="100" workbookViewId="0">
      <selection activeCell="G23" sqref="G23"/>
    </sheetView>
  </sheetViews>
  <sheetFormatPr baseColWidth="10" defaultRowHeight="14.25" x14ac:dyDescent="0.2"/>
  <cols>
    <col min="1" max="1" width="19.28515625" style="51" customWidth="1"/>
    <col min="2" max="3" width="12.7109375" style="51" customWidth="1"/>
    <col min="4" max="9" width="12.7109375" style="50" customWidth="1"/>
    <col min="10" max="16384" width="11.42578125" style="50"/>
  </cols>
  <sheetData>
    <row r="1" spans="1:14" x14ac:dyDescent="0.2">
      <c r="A1" s="76"/>
      <c r="B1" s="77"/>
      <c r="C1" s="77"/>
      <c r="D1" s="76"/>
      <c r="E1" s="76"/>
      <c r="F1" s="76"/>
      <c r="G1" s="76"/>
      <c r="H1" s="76"/>
      <c r="I1" s="76"/>
    </row>
    <row r="2" spans="1:14" x14ac:dyDescent="0.2">
      <c r="A2" s="76"/>
      <c r="B2" s="77"/>
      <c r="C2" s="77"/>
      <c r="D2" s="76"/>
      <c r="E2" s="76"/>
      <c r="F2" s="76"/>
      <c r="G2" s="76"/>
      <c r="H2" s="76"/>
      <c r="I2" s="76"/>
    </row>
    <row r="3" spans="1:14" ht="15" x14ac:dyDescent="0.25">
      <c r="A3" s="76"/>
      <c r="B3" s="75"/>
      <c r="C3" s="75"/>
      <c r="D3" s="73"/>
      <c r="E3"/>
      <c r="F3"/>
      <c r="G3"/>
      <c r="H3"/>
      <c r="I3"/>
      <c r="J3"/>
      <c r="K3"/>
      <c r="L3"/>
      <c r="M3"/>
      <c r="N3"/>
    </row>
    <row r="4" spans="1:14" x14ac:dyDescent="0.2">
      <c r="A4" s="501"/>
      <c r="B4" s="501"/>
      <c r="C4" s="501"/>
      <c r="D4" s="501"/>
      <c r="E4" s="501"/>
      <c r="F4" s="501"/>
      <c r="G4" s="501"/>
      <c r="H4" s="501"/>
      <c r="I4" s="501"/>
    </row>
    <row r="5" spans="1:14" x14ac:dyDescent="0.2">
      <c r="A5" s="243"/>
      <c r="B5" s="243"/>
      <c r="C5" s="243"/>
      <c r="D5" s="243"/>
      <c r="E5" s="264"/>
      <c r="F5" s="243"/>
      <c r="G5" s="243"/>
      <c r="H5" s="243"/>
      <c r="I5" s="243"/>
    </row>
    <row r="6" spans="1:14" ht="17.25" customHeight="1" x14ac:dyDescent="0.2">
      <c r="A6" s="502" t="s">
        <v>168</v>
      </c>
      <c r="B6" s="502"/>
      <c r="C6" s="502"/>
      <c r="D6" s="502"/>
      <c r="E6" s="502"/>
      <c r="F6" s="502"/>
      <c r="G6" s="502"/>
      <c r="H6" s="502"/>
      <c r="I6" s="502"/>
      <c r="J6" s="502"/>
      <c r="K6" s="502"/>
      <c r="L6" s="502"/>
      <c r="M6" s="502"/>
      <c r="N6" s="502"/>
    </row>
    <row r="7" spans="1:14" ht="16.5" customHeight="1" x14ac:dyDescent="0.2">
      <c r="A7" s="502" t="s">
        <v>169</v>
      </c>
      <c r="B7" s="502"/>
      <c r="C7" s="502"/>
      <c r="D7" s="502"/>
      <c r="E7" s="502"/>
      <c r="F7" s="502"/>
      <c r="G7" s="502"/>
      <c r="H7" s="502"/>
      <c r="I7" s="502"/>
      <c r="J7" s="502"/>
      <c r="K7" s="502"/>
      <c r="L7" s="502"/>
      <c r="M7" s="502"/>
      <c r="N7" s="502"/>
    </row>
    <row r="8" spans="1:14" ht="16.5" customHeight="1" x14ac:dyDescent="0.2">
      <c r="A8" s="69"/>
      <c r="B8" s="69"/>
      <c r="C8" s="69"/>
      <c r="D8" s="68"/>
      <c r="E8" s="68"/>
      <c r="F8" s="68"/>
      <c r="G8" s="68"/>
      <c r="H8" s="68"/>
      <c r="I8" s="68"/>
      <c r="J8" s="68"/>
      <c r="K8" s="68"/>
      <c r="L8" s="68"/>
      <c r="M8" s="68"/>
      <c r="N8" s="68"/>
    </row>
    <row r="9" spans="1:14" ht="32.25" customHeight="1" x14ac:dyDescent="0.2">
      <c r="A9" s="265" t="s">
        <v>71</v>
      </c>
      <c r="B9" s="266" t="s">
        <v>169</v>
      </c>
      <c r="C9" s="267" t="s">
        <v>170</v>
      </c>
      <c r="D9" s="266" t="s">
        <v>171</v>
      </c>
      <c r="E9" s="267" t="s">
        <v>172</v>
      </c>
      <c r="F9" s="267" t="s">
        <v>173</v>
      </c>
      <c r="G9" s="267" t="s">
        <v>174</v>
      </c>
      <c r="H9" s="267" t="s">
        <v>175</v>
      </c>
      <c r="I9" s="267" t="s">
        <v>176</v>
      </c>
      <c r="J9" s="267" t="s">
        <v>177</v>
      </c>
      <c r="K9" s="267" t="s">
        <v>178</v>
      </c>
      <c r="L9" s="267" t="s">
        <v>179</v>
      </c>
      <c r="M9" s="267" t="s">
        <v>180</v>
      </c>
      <c r="N9" s="267" t="s">
        <v>181</v>
      </c>
    </row>
    <row r="10" spans="1:14" ht="15.75" customHeight="1" x14ac:dyDescent="0.2">
      <c r="A10" s="265" t="s">
        <v>60</v>
      </c>
      <c r="B10" s="268">
        <f t="shared" ref="B10:B42" si="0">IF(D10=0,0,(C10/D10))</f>
        <v>19.605310072583727</v>
      </c>
      <c r="C10" s="269">
        <f>SUM(C11:C42)</f>
        <v>307921</v>
      </c>
      <c r="D10" s="269">
        <f>SUM(D11:D42)</f>
        <v>15706</v>
      </c>
      <c r="E10" s="270">
        <f>SUM(E11:E42)</f>
        <v>147</v>
      </c>
      <c r="F10" s="270">
        <f t="shared" ref="F10:N10" si="1">SUM(F11:F42)</f>
        <v>24</v>
      </c>
      <c r="G10" s="270">
        <f t="shared" si="1"/>
        <v>2360</v>
      </c>
      <c r="H10" s="270">
        <f t="shared" si="1"/>
        <v>283</v>
      </c>
      <c r="I10" s="270">
        <f t="shared" si="1"/>
        <v>8605</v>
      </c>
      <c r="J10" s="270">
        <f t="shared" si="1"/>
        <v>2899</v>
      </c>
      <c r="K10" s="270">
        <f t="shared" si="1"/>
        <v>1128</v>
      </c>
      <c r="L10" s="270">
        <f t="shared" si="1"/>
        <v>159</v>
      </c>
      <c r="M10" s="270">
        <f t="shared" si="1"/>
        <v>9</v>
      </c>
      <c r="N10" s="270">
        <f t="shared" si="1"/>
        <v>92</v>
      </c>
    </row>
    <row r="11" spans="1:14" ht="13.5" customHeight="1" x14ac:dyDescent="0.2">
      <c r="A11" s="61" t="s">
        <v>18</v>
      </c>
      <c r="B11" s="268">
        <f t="shared" si="0"/>
        <v>16.125435540069688</v>
      </c>
      <c r="C11" s="258">
        <v>4628</v>
      </c>
      <c r="D11" s="271">
        <f>SUM(E11:N11)</f>
        <v>287</v>
      </c>
      <c r="E11" s="272">
        <v>1</v>
      </c>
      <c r="F11" s="272"/>
      <c r="G11" s="272">
        <v>49</v>
      </c>
      <c r="H11" s="272">
        <v>3</v>
      </c>
      <c r="I11" s="272">
        <v>139</v>
      </c>
      <c r="J11" s="272">
        <v>85</v>
      </c>
      <c r="K11" s="272">
        <v>9</v>
      </c>
      <c r="L11" s="272">
        <v>1</v>
      </c>
      <c r="M11" s="272"/>
      <c r="N11" s="272"/>
    </row>
    <row r="12" spans="1:14" ht="13.5" customHeight="1" x14ac:dyDescent="0.2">
      <c r="A12" s="61" t="s">
        <v>21</v>
      </c>
      <c r="B12" s="268">
        <f t="shared" si="0"/>
        <v>21.402116402116402</v>
      </c>
      <c r="C12" s="258">
        <v>8090</v>
      </c>
      <c r="D12" s="271">
        <f t="shared" ref="D12:D42" si="2">SUM(E12:N12)</f>
        <v>378</v>
      </c>
      <c r="E12" s="272">
        <v>2</v>
      </c>
      <c r="F12" s="272"/>
      <c r="G12" s="272">
        <v>58</v>
      </c>
      <c r="H12" s="272">
        <v>5</v>
      </c>
      <c r="I12" s="272">
        <v>207</v>
      </c>
      <c r="J12" s="272">
        <v>64</v>
      </c>
      <c r="K12" s="272">
        <v>28</v>
      </c>
      <c r="L12" s="272">
        <v>7</v>
      </c>
      <c r="M12" s="272"/>
      <c r="N12" s="272">
        <v>7</v>
      </c>
    </row>
    <row r="13" spans="1:14" ht="13.5" customHeight="1" x14ac:dyDescent="0.2">
      <c r="A13" s="61" t="s">
        <v>22</v>
      </c>
      <c r="B13" s="268">
        <f t="shared" si="0"/>
        <v>20.637362637362639</v>
      </c>
      <c r="C13" s="258">
        <v>1878</v>
      </c>
      <c r="D13" s="271">
        <f t="shared" si="2"/>
        <v>91</v>
      </c>
      <c r="E13" s="272">
        <v>1</v>
      </c>
      <c r="F13" s="272"/>
      <c r="G13" s="272">
        <v>10</v>
      </c>
      <c r="H13" s="272">
        <v>4</v>
      </c>
      <c r="I13" s="272">
        <v>61</v>
      </c>
      <c r="J13" s="272">
        <v>7</v>
      </c>
      <c r="K13" s="272">
        <v>4</v>
      </c>
      <c r="L13" s="272"/>
      <c r="M13" s="272"/>
      <c r="N13" s="272">
        <v>4</v>
      </c>
    </row>
    <row r="14" spans="1:14" ht="13.5" customHeight="1" x14ac:dyDescent="0.2">
      <c r="A14" s="61" t="s">
        <v>23</v>
      </c>
      <c r="B14" s="268">
        <f t="shared" si="0"/>
        <v>17.311320754716981</v>
      </c>
      <c r="C14" s="258">
        <v>1835</v>
      </c>
      <c r="D14" s="271">
        <f t="shared" si="2"/>
        <v>106</v>
      </c>
      <c r="E14" s="272">
        <v>1</v>
      </c>
      <c r="F14" s="272"/>
      <c r="G14" s="272">
        <v>25</v>
      </c>
      <c r="H14" s="272"/>
      <c r="I14" s="272">
        <v>65</v>
      </c>
      <c r="J14" s="272">
        <v>10</v>
      </c>
      <c r="K14" s="272">
        <v>5</v>
      </c>
      <c r="L14" s="272"/>
      <c r="M14" s="272"/>
      <c r="N14" s="272"/>
    </row>
    <row r="15" spans="1:14" ht="13.5" customHeight="1" x14ac:dyDescent="0.2">
      <c r="A15" s="61" t="s">
        <v>24</v>
      </c>
      <c r="B15" s="268">
        <f t="shared" si="0"/>
        <v>18.112709832134293</v>
      </c>
      <c r="C15" s="258">
        <v>7553</v>
      </c>
      <c r="D15" s="271">
        <f t="shared" si="2"/>
        <v>417</v>
      </c>
      <c r="E15" s="272">
        <v>14</v>
      </c>
      <c r="F15" s="272">
        <v>3</v>
      </c>
      <c r="G15" s="272">
        <v>133</v>
      </c>
      <c r="H15" s="272">
        <v>12</v>
      </c>
      <c r="I15" s="272">
        <v>210</v>
      </c>
      <c r="J15" s="272">
        <v>32</v>
      </c>
      <c r="K15" s="272">
        <v>6</v>
      </c>
      <c r="L15" s="272">
        <v>4</v>
      </c>
      <c r="M15" s="272">
        <v>2</v>
      </c>
      <c r="N15" s="272">
        <v>1</v>
      </c>
    </row>
    <row r="16" spans="1:14" ht="13.5" customHeight="1" x14ac:dyDescent="0.2">
      <c r="A16" s="61" t="s">
        <v>25</v>
      </c>
      <c r="B16" s="268">
        <f t="shared" si="0"/>
        <v>15.285714285714286</v>
      </c>
      <c r="C16" s="258">
        <v>9095</v>
      </c>
      <c r="D16" s="271">
        <f t="shared" si="2"/>
        <v>595</v>
      </c>
      <c r="E16" s="272">
        <v>3</v>
      </c>
      <c r="F16" s="272"/>
      <c r="G16" s="272">
        <v>71</v>
      </c>
      <c r="H16" s="272">
        <v>1</v>
      </c>
      <c r="I16" s="272">
        <v>379</v>
      </c>
      <c r="J16" s="272">
        <v>114</v>
      </c>
      <c r="K16" s="272">
        <v>22</v>
      </c>
      <c r="L16" s="272">
        <v>4</v>
      </c>
      <c r="M16" s="272"/>
      <c r="N16" s="272">
        <v>1</v>
      </c>
    </row>
    <row r="17" spans="1:14" ht="13.5" customHeight="1" x14ac:dyDescent="0.2">
      <c r="A17" s="61" t="s">
        <v>59</v>
      </c>
      <c r="B17" s="268">
        <f t="shared" si="0"/>
        <v>22.018823529411765</v>
      </c>
      <c r="C17" s="258">
        <v>9358</v>
      </c>
      <c r="D17" s="271">
        <f>SUM(E17:N17)</f>
        <v>425</v>
      </c>
      <c r="E17" s="272">
        <v>4</v>
      </c>
      <c r="F17" s="272">
        <v>3</v>
      </c>
      <c r="G17" s="272">
        <v>101</v>
      </c>
      <c r="H17" s="272">
        <v>3</v>
      </c>
      <c r="I17" s="272">
        <v>230</v>
      </c>
      <c r="J17" s="272">
        <v>55</v>
      </c>
      <c r="K17" s="272">
        <v>27</v>
      </c>
      <c r="L17" s="272">
        <v>2</v>
      </c>
      <c r="M17" s="272"/>
      <c r="N17" s="272"/>
    </row>
    <row r="18" spans="1:14" ht="13.5" customHeight="1" x14ac:dyDescent="0.2">
      <c r="A18" s="61" t="s">
        <v>27</v>
      </c>
      <c r="B18" s="268">
        <f t="shared" si="0"/>
        <v>17.120689655172413</v>
      </c>
      <c r="C18" s="258">
        <v>1986</v>
      </c>
      <c r="D18" s="271">
        <f>SUM(E18:N18)</f>
        <v>116</v>
      </c>
      <c r="E18" s="272"/>
      <c r="F18" s="272"/>
      <c r="G18" s="272">
        <v>11</v>
      </c>
      <c r="H18" s="272"/>
      <c r="I18" s="272">
        <v>90</v>
      </c>
      <c r="J18" s="272">
        <v>10</v>
      </c>
      <c r="K18" s="272">
        <v>3</v>
      </c>
      <c r="L18" s="272">
        <v>2</v>
      </c>
      <c r="M18" s="272"/>
      <c r="N18" s="272"/>
    </row>
    <row r="19" spans="1:14" ht="13.5" customHeight="1" x14ac:dyDescent="0.2">
      <c r="A19" s="61" t="s">
        <v>51</v>
      </c>
      <c r="B19" s="268">
        <f t="shared" si="0"/>
        <v>20.819074333800842</v>
      </c>
      <c r="C19" s="258">
        <v>44532</v>
      </c>
      <c r="D19" s="271">
        <f>SUM(E19:N19)</f>
        <v>2139</v>
      </c>
      <c r="E19" s="272">
        <v>2</v>
      </c>
      <c r="F19" s="272"/>
      <c r="G19" s="272">
        <v>137</v>
      </c>
      <c r="H19" s="272">
        <v>9</v>
      </c>
      <c r="I19" s="272">
        <v>1198</v>
      </c>
      <c r="J19" s="272">
        <v>484</v>
      </c>
      <c r="K19" s="272">
        <v>273</v>
      </c>
      <c r="L19" s="272">
        <v>26</v>
      </c>
      <c r="M19" s="272"/>
      <c r="N19" s="272">
        <v>10</v>
      </c>
    </row>
    <row r="20" spans="1:14" ht="13.5" customHeight="1" x14ac:dyDescent="0.2">
      <c r="A20" s="61" t="s">
        <v>28</v>
      </c>
      <c r="B20" s="268">
        <f t="shared" si="0"/>
        <v>14.092105263157896</v>
      </c>
      <c r="C20" s="258">
        <v>2142</v>
      </c>
      <c r="D20" s="271">
        <f t="shared" si="2"/>
        <v>152</v>
      </c>
      <c r="E20" s="272">
        <v>3</v>
      </c>
      <c r="F20" s="272"/>
      <c r="G20" s="272">
        <v>34</v>
      </c>
      <c r="H20" s="272">
        <v>16</v>
      </c>
      <c r="I20" s="272">
        <v>64</v>
      </c>
      <c r="J20" s="272">
        <v>17</v>
      </c>
      <c r="K20" s="272">
        <v>10</v>
      </c>
      <c r="L20" s="272">
        <v>1</v>
      </c>
      <c r="M20" s="272"/>
      <c r="N20" s="272">
        <v>7</v>
      </c>
    </row>
    <row r="21" spans="1:14" ht="13.5" customHeight="1" x14ac:dyDescent="0.2">
      <c r="A21" s="61" t="s">
        <v>29</v>
      </c>
      <c r="B21" s="268">
        <f t="shared" si="0"/>
        <v>19.575963718820862</v>
      </c>
      <c r="C21" s="258">
        <v>17266</v>
      </c>
      <c r="D21" s="271">
        <f t="shared" si="2"/>
        <v>882</v>
      </c>
      <c r="E21" s="272">
        <v>4</v>
      </c>
      <c r="F21" s="272">
        <v>3</v>
      </c>
      <c r="G21" s="272">
        <v>164</v>
      </c>
      <c r="H21" s="272">
        <v>13</v>
      </c>
      <c r="I21" s="272">
        <v>462</v>
      </c>
      <c r="J21" s="272">
        <v>144</v>
      </c>
      <c r="K21" s="272">
        <v>76</v>
      </c>
      <c r="L21" s="272">
        <v>7</v>
      </c>
      <c r="M21" s="272">
        <v>1</v>
      </c>
      <c r="N21" s="272">
        <v>8</v>
      </c>
    </row>
    <row r="22" spans="1:14" ht="13.5" customHeight="1" x14ac:dyDescent="0.2">
      <c r="A22" s="61" t="s">
        <v>30</v>
      </c>
      <c r="B22" s="268">
        <f t="shared" si="0"/>
        <v>20.03184713375796</v>
      </c>
      <c r="C22" s="258">
        <v>6290</v>
      </c>
      <c r="D22" s="271">
        <f t="shared" si="2"/>
        <v>314</v>
      </c>
      <c r="E22" s="272">
        <v>6</v>
      </c>
      <c r="F22" s="272"/>
      <c r="G22" s="272">
        <v>59</v>
      </c>
      <c r="H22" s="272">
        <v>13</v>
      </c>
      <c r="I22" s="272">
        <v>163</v>
      </c>
      <c r="J22" s="272">
        <v>56</v>
      </c>
      <c r="K22" s="272">
        <v>14</v>
      </c>
      <c r="L22" s="272">
        <v>2</v>
      </c>
      <c r="M22" s="272"/>
      <c r="N22" s="272">
        <v>1</v>
      </c>
    </row>
    <row r="23" spans="1:14" ht="13.5" customHeight="1" x14ac:dyDescent="0.2">
      <c r="A23" s="61" t="s">
        <v>31</v>
      </c>
      <c r="B23" s="268">
        <f t="shared" si="0"/>
        <v>17.441314553990612</v>
      </c>
      <c r="C23" s="258">
        <v>3715</v>
      </c>
      <c r="D23" s="271">
        <f t="shared" si="2"/>
        <v>213</v>
      </c>
      <c r="E23" s="272"/>
      <c r="F23" s="272">
        <v>1</v>
      </c>
      <c r="G23" s="272">
        <v>10</v>
      </c>
      <c r="H23" s="272">
        <v>4</v>
      </c>
      <c r="I23" s="272">
        <v>164</v>
      </c>
      <c r="J23" s="272">
        <v>25</v>
      </c>
      <c r="K23" s="272">
        <v>5</v>
      </c>
      <c r="L23" s="272">
        <v>3</v>
      </c>
      <c r="M23" s="272"/>
      <c r="N23" s="272">
        <v>1</v>
      </c>
    </row>
    <row r="24" spans="1:14" ht="13.5" customHeight="1" x14ac:dyDescent="0.2">
      <c r="A24" s="61" t="s">
        <v>32</v>
      </c>
      <c r="B24" s="268">
        <f t="shared" si="0"/>
        <v>17.008092485549135</v>
      </c>
      <c r="C24" s="258">
        <v>14712</v>
      </c>
      <c r="D24" s="271">
        <f t="shared" si="2"/>
        <v>865</v>
      </c>
      <c r="E24" s="272">
        <v>6</v>
      </c>
      <c r="F24" s="272"/>
      <c r="G24" s="272">
        <v>119</v>
      </c>
      <c r="H24" s="272">
        <v>15</v>
      </c>
      <c r="I24" s="272">
        <v>525</v>
      </c>
      <c r="J24" s="272">
        <v>140</v>
      </c>
      <c r="K24" s="272">
        <v>45</v>
      </c>
      <c r="L24" s="272">
        <v>5</v>
      </c>
      <c r="M24" s="272">
        <v>1</v>
      </c>
      <c r="N24" s="272">
        <v>9</v>
      </c>
    </row>
    <row r="25" spans="1:14" ht="13.5" customHeight="1" x14ac:dyDescent="0.2">
      <c r="A25" s="61" t="s">
        <v>33</v>
      </c>
      <c r="B25" s="268">
        <f t="shared" si="0"/>
        <v>20.979574098218166</v>
      </c>
      <c r="C25" s="258">
        <v>48274</v>
      </c>
      <c r="D25" s="271">
        <f t="shared" si="2"/>
        <v>2301</v>
      </c>
      <c r="E25" s="272">
        <v>9</v>
      </c>
      <c r="F25" s="272">
        <v>1</v>
      </c>
      <c r="G25" s="272">
        <v>170</v>
      </c>
      <c r="H25" s="272">
        <v>45</v>
      </c>
      <c r="I25" s="272">
        <v>1142</v>
      </c>
      <c r="J25" s="272">
        <v>666</v>
      </c>
      <c r="K25" s="272">
        <v>219</v>
      </c>
      <c r="L25" s="272">
        <v>30</v>
      </c>
      <c r="M25" s="272">
        <v>1</v>
      </c>
      <c r="N25" s="272">
        <v>18</v>
      </c>
    </row>
    <row r="26" spans="1:14" ht="13.5" customHeight="1" x14ac:dyDescent="0.2">
      <c r="A26" s="61" t="s">
        <v>58</v>
      </c>
      <c r="B26" s="268">
        <f t="shared" si="0"/>
        <v>24.2646420824295</v>
      </c>
      <c r="C26" s="258">
        <v>11186</v>
      </c>
      <c r="D26" s="271">
        <f t="shared" si="2"/>
        <v>461</v>
      </c>
      <c r="E26" s="272">
        <v>6</v>
      </c>
      <c r="F26" s="272"/>
      <c r="G26" s="272">
        <v>138</v>
      </c>
      <c r="H26" s="272">
        <v>15</v>
      </c>
      <c r="I26" s="272">
        <v>183</v>
      </c>
      <c r="J26" s="272">
        <v>75</v>
      </c>
      <c r="K26" s="272">
        <v>30</v>
      </c>
      <c r="L26" s="272">
        <v>10</v>
      </c>
      <c r="M26" s="272">
        <v>2</v>
      </c>
      <c r="N26" s="272">
        <v>2</v>
      </c>
    </row>
    <row r="27" spans="1:14" ht="13.5" customHeight="1" x14ac:dyDescent="0.2">
      <c r="A27" s="61" t="s">
        <v>35</v>
      </c>
      <c r="B27" s="268">
        <f t="shared" si="0"/>
        <v>19.419753086419753</v>
      </c>
      <c r="C27" s="258">
        <v>4719</v>
      </c>
      <c r="D27" s="271">
        <f t="shared" si="2"/>
        <v>243</v>
      </c>
      <c r="E27" s="272">
        <v>5</v>
      </c>
      <c r="F27" s="272"/>
      <c r="G27" s="272">
        <v>48</v>
      </c>
      <c r="H27" s="272">
        <v>7</v>
      </c>
      <c r="I27" s="272">
        <v>146</v>
      </c>
      <c r="J27" s="272">
        <v>19</v>
      </c>
      <c r="K27" s="272">
        <v>10</v>
      </c>
      <c r="L27" s="272">
        <v>6</v>
      </c>
      <c r="M27" s="272"/>
      <c r="N27" s="272">
        <v>2</v>
      </c>
    </row>
    <row r="28" spans="1:14" ht="13.5" customHeight="1" x14ac:dyDescent="0.2">
      <c r="A28" s="61" t="s">
        <v>36</v>
      </c>
      <c r="B28" s="268">
        <f t="shared" si="0"/>
        <v>25.975609756097562</v>
      </c>
      <c r="C28" s="258">
        <v>3195</v>
      </c>
      <c r="D28" s="271">
        <f t="shared" si="2"/>
        <v>123</v>
      </c>
      <c r="E28" s="272">
        <v>5</v>
      </c>
      <c r="F28" s="272"/>
      <c r="G28" s="272">
        <v>24</v>
      </c>
      <c r="H28" s="272">
        <v>6</v>
      </c>
      <c r="I28" s="272">
        <v>60</v>
      </c>
      <c r="J28" s="272">
        <v>19</v>
      </c>
      <c r="K28" s="272">
        <v>8</v>
      </c>
      <c r="L28" s="272"/>
      <c r="M28" s="272"/>
      <c r="N28" s="272">
        <v>1</v>
      </c>
    </row>
    <row r="29" spans="1:14" ht="13.5" customHeight="1" x14ac:dyDescent="0.2">
      <c r="A29" s="61" t="s">
        <v>37</v>
      </c>
      <c r="B29" s="268">
        <f t="shared" si="0"/>
        <v>20.290192113245702</v>
      </c>
      <c r="C29" s="258">
        <v>20067</v>
      </c>
      <c r="D29" s="271">
        <f t="shared" si="2"/>
        <v>989</v>
      </c>
      <c r="E29" s="272">
        <v>2</v>
      </c>
      <c r="F29" s="272"/>
      <c r="G29" s="272">
        <v>110</v>
      </c>
      <c r="H29" s="272">
        <v>5</v>
      </c>
      <c r="I29" s="272">
        <v>563</v>
      </c>
      <c r="J29" s="272">
        <v>203</v>
      </c>
      <c r="K29" s="272">
        <v>92</v>
      </c>
      <c r="L29" s="272">
        <v>14</v>
      </c>
      <c r="M29" s="272"/>
      <c r="N29" s="272"/>
    </row>
    <row r="30" spans="1:14" ht="13.5" customHeight="1" x14ac:dyDescent="0.2">
      <c r="A30" s="61" t="s">
        <v>52</v>
      </c>
      <c r="B30" s="268">
        <f t="shared" si="0"/>
        <v>16.272959183673468</v>
      </c>
      <c r="C30" s="258">
        <v>6379</v>
      </c>
      <c r="D30" s="271">
        <f t="shared" si="2"/>
        <v>392</v>
      </c>
      <c r="E30" s="272">
        <v>2</v>
      </c>
      <c r="F30" s="272">
        <v>1</v>
      </c>
      <c r="G30" s="272">
        <v>46</v>
      </c>
      <c r="H30" s="272">
        <v>7</v>
      </c>
      <c r="I30" s="272">
        <v>257</v>
      </c>
      <c r="J30" s="272">
        <v>61</v>
      </c>
      <c r="K30" s="272">
        <v>12</v>
      </c>
      <c r="L30" s="272">
        <v>6</v>
      </c>
      <c r="M30" s="272"/>
      <c r="N30" s="272"/>
    </row>
    <row r="31" spans="1:14" ht="13.5" customHeight="1" x14ac:dyDescent="0.2">
      <c r="A31" s="61" t="s">
        <v>38</v>
      </c>
      <c r="B31" s="268">
        <f t="shared" si="0"/>
        <v>18.333333333333332</v>
      </c>
      <c r="C31" s="258">
        <v>7260</v>
      </c>
      <c r="D31" s="271">
        <f t="shared" si="2"/>
        <v>396</v>
      </c>
      <c r="E31" s="272">
        <v>4</v>
      </c>
      <c r="F31" s="272"/>
      <c r="G31" s="272">
        <v>111</v>
      </c>
      <c r="H31" s="272">
        <v>13</v>
      </c>
      <c r="I31" s="272">
        <v>164</v>
      </c>
      <c r="J31" s="272">
        <v>70</v>
      </c>
      <c r="K31" s="272">
        <v>33</v>
      </c>
      <c r="L31" s="272"/>
      <c r="M31" s="272"/>
      <c r="N31" s="272">
        <v>1</v>
      </c>
    </row>
    <row r="32" spans="1:14" ht="13.5" customHeight="1" x14ac:dyDescent="0.2">
      <c r="A32" s="61" t="s">
        <v>57</v>
      </c>
      <c r="B32" s="268">
        <f t="shared" si="0"/>
        <v>12.52014652014652</v>
      </c>
      <c r="C32" s="258">
        <v>3418</v>
      </c>
      <c r="D32" s="271">
        <f t="shared" si="2"/>
        <v>273</v>
      </c>
      <c r="E32" s="272">
        <v>2</v>
      </c>
      <c r="F32" s="272"/>
      <c r="G32" s="272">
        <v>13</v>
      </c>
      <c r="H32" s="272">
        <v>1</v>
      </c>
      <c r="I32" s="272">
        <v>172</v>
      </c>
      <c r="J32" s="272">
        <v>49</v>
      </c>
      <c r="K32" s="272">
        <v>28</v>
      </c>
      <c r="L32" s="272">
        <v>2</v>
      </c>
      <c r="M32" s="272"/>
      <c r="N32" s="272">
        <v>6</v>
      </c>
    </row>
    <row r="33" spans="1:14" ht="13.5" customHeight="1" x14ac:dyDescent="0.2">
      <c r="A33" s="61" t="s">
        <v>40</v>
      </c>
      <c r="B33" s="268">
        <f t="shared" si="0"/>
        <v>20.1712158808933</v>
      </c>
      <c r="C33" s="258">
        <v>8129</v>
      </c>
      <c r="D33" s="271">
        <f t="shared" si="2"/>
        <v>403</v>
      </c>
      <c r="E33" s="272">
        <v>6</v>
      </c>
      <c r="F33" s="272">
        <v>2</v>
      </c>
      <c r="G33" s="272">
        <v>70</v>
      </c>
      <c r="H33" s="272">
        <v>10</v>
      </c>
      <c r="I33" s="272">
        <v>233</v>
      </c>
      <c r="J33" s="272">
        <v>50</v>
      </c>
      <c r="K33" s="272">
        <v>23</v>
      </c>
      <c r="L33" s="272">
        <v>5</v>
      </c>
      <c r="M33" s="272"/>
      <c r="N33" s="272">
        <v>4</v>
      </c>
    </row>
    <row r="34" spans="1:14" ht="13.5" customHeight="1" x14ac:dyDescent="0.2">
      <c r="A34" s="61" t="s">
        <v>41</v>
      </c>
      <c r="B34" s="268">
        <f t="shared" si="0"/>
        <v>18.75</v>
      </c>
      <c r="C34" s="258">
        <v>5400</v>
      </c>
      <c r="D34" s="271">
        <f t="shared" si="2"/>
        <v>288</v>
      </c>
      <c r="E34" s="272">
        <v>2</v>
      </c>
      <c r="F34" s="272"/>
      <c r="G34" s="272">
        <v>63</v>
      </c>
      <c r="H34" s="272">
        <v>1</v>
      </c>
      <c r="I34" s="272">
        <v>175</v>
      </c>
      <c r="J34" s="272">
        <v>30</v>
      </c>
      <c r="K34" s="272">
        <v>14</v>
      </c>
      <c r="L34" s="272">
        <v>3</v>
      </c>
      <c r="M34" s="272"/>
      <c r="N34" s="272"/>
    </row>
    <row r="35" spans="1:14" ht="13.5" customHeight="1" x14ac:dyDescent="0.2">
      <c r="A35" s="61" t="s">
        <v>42</v>
      </c>
      <c r="B35" s="268">
        <f t="shared" si="0"/>
        <v>14.96</v>
      </c>
      <c r="C35" s="258">
        <v>7854</v>
      </c>
      <c r="D35" s="271">
        <f t="shared" si="2"/>
        <v>525</v>
      </c>
      <c r="E35" s="272">
        <v>18</v>
      </c>
      <c r="F35" s="272">
        <v>1</v>
      </c>
      <c r="G35" s="272">
        <v>45</v>
      </c>
      <c r="H35" s="272">
        <v>17</v>
      </c>
      <c r="I35" s="272">
        <v>351</v>
      </c>
      <c r="J35" s="272">
        <v>55</v>
      </c>
      <c r="K35" s="272">
        <v>36</v>
      </c>
      <c r="L35" s="272">
        <v>2</v>
      </c>
      <c r="M35" s="272"/>
      <c r="N35" s="272"/>
    </row>
    <row r="36" spans="1:14" ht="13.5" customHeight="1" x14ac:dyDescent="0.2">
      <c r="A36" s="61" t="s">
        <v>43</v>
      </c>
      <c r="B36" s="268">
        <f t="shared" si="0"/>
        <v>26.991228070175438</v>
      </c>
      <c r="C36" s="258">
        <v>15385</v>
      </c>
      <c r="D36" s="271">
        <f t="shared" si="2"/>
        <v>570</v>
      </c>
      <c r="E36" s="272">
        <v>22</v>
      </c>
      <c r="F36" s="272">
        <v>6</v>
      </c>
      <c r="G36" s="272">
        <v>174</v>
      </c>
      <c r="H36" s="272">
        <v>21</v>
      </c>
      <c r="I36" s="272">
        <v>240</v>
      </c>
      <c r="J36" s="272">
        <v>79</v>
      </c>
      <c r="K36" s="272">
        <v>19</v>
      </c>
      <c r="L36" s="272">
        <v>4</v>
      </c>
      <c r="M36" s="272"/>
      <c r="N36" s="272">
        <v>5</v>
      </c>
    </row>
    <row r="37" spans="1:14" ht="13.5" customHeight="1" x14ac:dyDescent="0.2">
      <c r="A37" s="61" t="s">
        <v>44</v>
      </c>
      <c r="B37" s="268">
        <f t="shared" si="0"/>
        <v>19.058020477815699</v>
      </c>
      <c r="C37" s="258">
        <v>5584</v>
      </c>
      <c r="D37" s="271">
        <f t="shared" si="2"/>
        <v>293</v>
      </c>
      <c r="E37" s="272">
        <v>2</v>
      </c>
      <c r="F37" s="272"/>
      <c r="G37" s="272">
        <v>61</v>
      </c>
      <c r="H37" s="272">
        <v>3</v>
      </c>
      <c r="I37" s="272">
        <v>170</v>
      </c>
      <c r="J37" s="272">
        <v>40</v>
      </c>
      <c r="K37" s="272">
        <v>16</v>
      </c>
      <c r="L37" s="272">
        <v>1</v>
      </c>
      <c r="M37" s="272"/>
      <c r="N37" s="272"/>
    </row>
    <row r="38" spans="1:14" ht="13.5" customHeight="1" x14ac:dyDescent="0.2">
      <c r="A38" s="61" t="s">
        <v>45</v>
      </c>
      <c r="B38" s="268">
        <f t="shared" si="0"/>
        <v>22.491183879093199</v>
      </c>
      <c r="C38" s="258">
        <v>8929</v>
      </c>
      <c r="D38" s="271">
        <f t="shared" si="2"/>
        <v>397</v>
      </c>
      <c r="E38" s="272">
        <v>3</v>
      </c>
      <c r="F38" s="272">
        <v>1</v>
      </c>
      <c r="G38" s="272">
        <v>104</v>
      </c>
      <c r="H38" s="272">
        <v>4</v>
      </c>
      <c r="I38" s="272">
        <v>201</v>
      </c>
      <c r="J38" s="272">
        <v>65</v>
      </c>
      <c r="K38" s="272">
        <v>12</v>
      </c>
      <c r="L38" s="272">
        <v>4</v>
      </c>
      <c r="M38" s="272">
        <v>1</v>
      </c>
      <c r="N38" s="272">
        <v>2</v>
      </c>
    </row>
    <row r="39" spans="1:14" ht="13.5" customHeight="1" x14ac:dyDescent="0.2">
      <c r="A39" s="61" t="s">
        <v>46</v>
      </c>
      <c r="B39" s="268">
        <f t="shared" si="0"/>
        <v>17.651162790697676</v>
      </c>
      <c r="C39" s="258">
        <v>3036</v>
      </c>
      <c r="D39" s="271">
        <f t="shared" si="2"/>
        <v>172</v>
      </c>
      <c r="E39" s="272">
        <v>3</v>
      </c>
      <c r="F39" s="272"/>
      <c r="G39" s="272">
        <v>20</v>
      </c>
      <c r="H39" s="272">
        <v>6</v>
      </c>
      <c r="I39" s="272">
        <v>105</v>
      </c>
      <c r="J39" s="272">
        <v>29</v>
      </c>
      <c r="K39" s="272">
        <v>8</v>
      </c>
      <c r="L39" s="272">
        <v>1</v>
      </c>
      <c r="M39" s="272"/>
      <c r="N39" s="272"/>
    </row>
    <row r="40" spans="1:14" ht="13.5" customHeight="1" x14ac:dyDescent="0.2">
      <c r="A40" s="61" t="s">
        <v>56</v>
      </c>
      <c r="B40" s="268">
        <f t="shared" si="0"/>
        <v>16.820976491862567</v>
      </c>
      <c r="C40" s="258">
        <v>9302</v>
      </c>
      <c r="D40" s="271">
        <f t="shared" si="2"/>
        <v>553</v>
      </c>
      <c r="E40" s="272">
        <v>5</v>
      </c>
      <c r="F40" s="272"/>
      <c r="G40" s="272">
        <v>114</v>
      </c>
      <c r="H40" s="272">
        <v>4</v>
      </c>
      <c r="I40" s="272">
        <v>295</v>
      </c>
      <c r="J40" s="272">
        <v>112</v>
      </c>
      <c r="K40" s="272">
        <v>21</v>
      </c>
      <c r="L40" s="272">
        <v>2</v>
      </c>
      <c r="M40" s="272"/>
      <c r="N40" s="272"/>
    </row>
    <row r="41" spans="1:14" ht="13.5" customHeight="1" x14ac:dyDescent="0.2">
      <c r="A41" s="61" t="s">
        <v>48</v>
      </c>
      <c r="B41" s="268">
        <f t="shared" si="0"/>
        <v>18.870848708487085</v>
      </c>
      <c r="C41" s="258">
        <v>5114</v>
      </c>
      <c r="D41" s="271">
        <f t="shared" si="2"/>
        <v>271</v>
      </c>
      <c r="E41" s="272"/>
      <c r="F41" s="272">
        <v>2</v>
      </c>
      <c r="G41" s="272">
        <v>59</v>
      </c>
      <c r="H41" s="272">
        <v>12</v>
      </c>
      <c r="I41" s="272">
        <v>161</v>
      </c>
      <c r="J41" s="272">
        <v>25</v>
      </c>
      <c r="K41" s="272">
        <v>10</v>
      </c>
      <c r="L41" s="272">
        <v>1</v>
      </c>
      <c r="M41" s="272">
        <v>1</v>
      </c>
      <c r="N41" s="272"/>
    </row>
    <row r="42" spans="1:14" ht="13.5" customHeight="1" x14ac:dyDescent="0.2">
      <c r="A42" s="61" t="s">
        <v>49</v>
      </c>
      <c r="B42" s="268">
        <f t="shared" si="0"/>
        <v>21.184210526315791</v>
      </c>
      <c r="C42" s="258">
        <v>1610</v>
      </c>
      <c r="D42" s="271">
        <f t="shared" si="2"/>
        <v>76</v>
      </c>
      <c r="E42" s="272">
        <v>4</v>
      </c>
      <c r="F42" s="272"/>
      <c r="G42" s="272">
        <v>9</v>
      </c>
      <c r="H42" s="272">
        <v>8</v>
      </c>
      <c r="I42" s="272">
        <v>30</v>
      </c>
      <c r="J42" s="272">
        <v>9</v>
      </c>
      <c r="K42" s="272">
        <v>10</v>
      </c>
      <c r="L42" s="272">
        <v>4</v>
      </c>
      <c r="M42" s="272"/>
      <c r="N42" s="272">
        <v>2</v>
      </c>
    </row>
    <row r="43" spans="1:14" x14ac:dyDescent="0.2">
      <c r="A43" s="55"/>
      <c r="B43" s="545"/>
      <c r="C43" s="545"/>
      <c r="D43" s="545"/>
      <c r="E43" s="545"/>
      <c r="F43" s="53"/>
      <c r="G43" s="53"/>
    </row>
    <row r="44" spans="1:14" ht="90" customHeight="1" x14ac:dyDescent="0.2">
      <c r="A44" s="546" t="s">
        <v>182</v>
      </c>
      <c r="B44" s="546"/>
      <c r="C44" s="546"/>
      <c r="D44" s="546"/>
      <c r="E44" s="546"/>
      <c r="F44" s="546"/>
      <c r="G44" s="546"/>
      <c r="H44" s="546"/>
      <c r="I44" s="546"/>
      <c r="J44" s="546"/>
      <c r="K44" s="546"/>
      <c r="L44" s="546"/>
      <c r="M44" s="546"/>
      <c r="N44" s="546"/>
    </row>
    <row r="45" spans="1:14" ht="14.25" customHeight="1" x14ac:dyDescent="0.2">
      <c r="A45" s="544"/>
      <c r="B45" s="544"/>
      <c r="C45" s="544"/>
      <c r="D45" s="544"/>
      <c r="E45" s="544"/>
      <c r="F45" s="544"/>
      <c r="G45" s="544"/>
      <c r="H45" s="544"/>
      <c r="I45" s="544"/>
      <c r="J45" s="544"/>
      <c r="K45" s="544"/>
      <c r="L45" s="544"/>
      <c r="M45" s="544"/>
      <c r="N45" s="544"/>
    </row>
    <row r="46" spans="1:14" ht="14.25" customHeight="1" x14ac:dyDescent="0.2">
      <c r="A46" s="544"/>
      <c r="B46" s="544"/>
      <c r="C46" s="544"/>
      <c r="D46" s="544"/>
      <c r="E46" s="544"/>
      <c r="F46" s="544"/>
      <c r="G46" s="544"/>
      <c r="H46" s="544"/>
      <c r="I46" s="544"/>
      <c r="J46" s="544"/>
      <c r="K46" s="544"/>
      <c r="L46" s="544"/>
      <c r="M46" s="544"/>
      <c r="N46" s="544"/>
    </row>
    <row r="47" spans="1:14" ht="17.25" customHeight="1" x14ac:dyDescent="0.2">
      <c r="A47" s="544"/>
      <c r="B47" s="544"/>
      <c r="C47" s="544"/>
      <c r="D47" s="544"/>
      <c r="E47" s="544"/>
      <c r="F47" s="544"/>
      <c r="G47" s="544"/>
      <c r="H47" s="544"/>
      <c r="I47" s="544"/>
      <c r="J47" s="544"/>
      <c r="K47" s="544"/>
      <c r="L47" s="544"/>
      <c r="M47" s="544"/>
      <c r="N47" s="544"/>
    </row>
  </sheetData>
  <sheetProtection selectLockedCells="1"/>
  <mergeCells count="7">
    <mergeCell ref="A45:N47"/>
    <mergeCell ref="A4:I4"/>
    <mergeCell ref="A6:N6"/>
    <mergeCell ref="A7:N7"/>
    <mergeCell ref="B43:C43"/>
    <mergeCell ref="D43:E43"/>
    <mergeCell ref="A44:N44"/>
  </mergeCells>
  <printOptions horizontalCentered="1" verticalCentered="1"/>
  <pageMargins left="0.23622047244094491" right="0.23622047244094491" top="0.19685039370078741" bottom="0.19685039370078741" header="0.31496062992125984" footer="0.31496062992125984"/>
  <pageSetup scale="75" orientation="landscape" r:id="rId1"/>
  <drawing r:id="rId2"/>
  <legacyDrawing r:id="rId3"/>
  <oleObjects>
    <mc:AlternateContent xmlns:mc="http://schemas.openxmlformats.org/markup-compatibility/2006">
      <mc:Choice Requires="x14">
        <oleObject progId="CorelDraw.Graphic.16" shapeId="20481" r:id="rId4">
          <objectPr defaultSize="0" autoPict="0" r:id="rId5">
            <anchor moveWithCells="1" sizeWithCells="1">
              <from>
                <xdr:col>0</xdr:col>
                <xdr:colOff>219075</xdr:colOff>
                <xdr:row>0</xdr:row>
                <xdr:rowOff>57150</xdr:rowOff>
              </from>
              <to>
                <xdr:col>1</xdr:col>
                <xdr:colOff>38100</xdr:colOff>
                <xdr:row>4</xdr:row>
                <xdr:rowOff>142875</xdr:rowOff>
              </to>
            </anchor>
          </objectPr>
        </oleObject>
      </mc:Choice>
      <mc:Fallback>
        <oleObject progId="CorelDraw.Graphic.16" shapeId="20481" r:id="rId4"/>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2"/>
  <sheetViews>
    <sheetView zoomScaleNormal="100" zoomScaleSheetLayoutView="90" workbookViewId="0">
      <selection activeCell="J44" sqref="J44"/>
    </sheetView>
  </sheetViews>
  <sheetFormatPr baseColWidth="10" defaultRowHeight="15" x14ac:dyDescent="0.25"/>
  <cols>
    <col min="1" max="1" width="20.7109375" customWidth="1"/>
    <col min="2" max="7" width="9.7109375" customWidth="1"/>
    <col min="8" max="8" width="10.5703125" customWidth="1"/>
    <col min="248" max="248" width="9.140625" customWidth="1"/>
    <col min="249" max="249" width="12.7109375" customWidth="1"/>
    <col min="250" max="255" width="8.140625" customWidth="1"/>
    <col min="256" max="256" width="7.7109375" customWidth="1"/>
    <col min="258" max="258" width="17.140625" customWidth="1"/>
    <col min="504" max="504" width="9.140625" customWidth="1"/>
    <col min="505" max="505" width="12.7109375" customWidth="1"/>
    <col min="506" max="511" width="8.140625" customWidth="1"/>
    <col min="512" max="512" width="7.7109375" customWidth="1"/>
    <col min="514" max="514" width="17.140625" customWidth="1"/>
    <col min="760" max="760" width="9.140625" customWidth="1"/>
    <col min="761" max="761" width="12.7109375" customWidth="1"/>
    <col min="762" max="767" width="8.140625" customWidth="1"/>
    <col min="768" max="768" width="7.7109375" customWidth="1"/>
    <col min="770" max="770" width="17.140625" customWidth="1"/>
    <col min="1016" max="1016" width="9.140625" customWidth="1"/>
    <col min="1017" max="1017" width="12.7109375" customWidth="1"/>
    <col min="1018" max="1023" width="8.140625" customWidth="1"/>
    <col min="1024" max="1024" width="7.7109375" customWidth="1"/>
    <col min="1026" max="1026" width="17.140625" customWidth="1"/>
    <col min="1272" max="1272" width="9.140625" customWidth="1"/>
    <col min="1273" max="1273" width="12.7109375" customWidth="1"/>
    <col min="1274" max="1279" width="8.140625" customWidth="1"/>
    <col min="1280" max="1280" width="7.7109375" customWidth="1"/>
    <col min="1282" max="1282" width="17.140625" customWidth="1"/>
    <col min="1528" max="1528" width="9.140625" customWidth="1"/>
    <col min="1529" max="1529" width="12.7109375" customWidth="1"/>
    <col min="1530" max="1535" width="8.140625" customWidth="1"/>
    <col min="1536" max="1536" width="7.7109375" customWidth="1"/>
    <col min="1538" max="1538" width="17.140625" customWidth="1"/>
    <col min="1784" max="1784" width="9.140625" customWidth="1"/>
    <col min="1785" max="1785" width="12.7109375" customWidth="1"/>
    <col min="1786" max="1791" width="8.140625" customWidth="1"/>
    <col min="1792" max="1792" width="7.7109375" customWidth="1"/>
    <col min="1794" max="1794" width="17.140625" customWidth="1"/>
    <col min="2040" max="2040" width="9.140625" customWidth="1"/>
    <col min="2041" max="2041" width="12.7109375" customWidth="1"/>
    <col min="2042" max="2047" width="8.140625" customWidth="1"/>
    <col min="2048" max="2048" width="7.7109375" customWidth="1"/>
    <col min="2050" max="2050" width="17.140625" customWidth="1"/>
    <col min="2296" max="2296" width="9.140625" customWidth="1"/>
    <col min="2297" max="2297" width="12.7109375" customWidth="1"/>
    <col min="2298" max="2303" width="8.140625" customWidth="1"/>
    <col min="2304" max="2304" width="7.7109375" customWidth="1"/>
    <col min="2306" max="2306" width="17.140625" customWidth="1"/>
    <col min="2552" max="2552" width="9.140625" customWidth="1"/>
    <col min="2553" max="2553" width="12.7109375" customWidth="1"/>
    <col min="2554" max="2559" width="8.140625" customWidth="1"/>
    <col min="2560" max="2560" width="7.7109375" customWidth="1"/>
    <col min="2562" max="2562" width="17.140625" customWidth="1"/>
    <col min="2808" max="2808" width="9.140625" customWidth="1"/>
    <col min="2809" max="2809" width="12.7109375" customWidth="1"/>
    <col min="2810" max="2815" width="8.140625" customWidth="1"/>
    <col min="2816" max="2816" width="7.7109375" customWidth="1"/>
    <col min="2818" max="2818" width="17.140625" customWidth="1"/>
    <col min="3064" max="3064" width="9.140625" customWidth="1"/>
    <col min="3065" max="3065" width="12.7109375" customWidth="1"/>
    <col min="3066" max="3071" width="8.140625" customWidth="1"/>
    <col min="3072" max="3072" width="7.7109375" customWidth="1"/>
    <col min="3074" max="3074" width="17.140625" customWidth="1"/>
    <col min="3320" max="3320" width="9.140625" customWidth="1"/>
    <col min="3321" max="3321" width="12.7109375" customWidth="1"/>
    <col min="3322" max="3327" width="8.140625" customWidth="1"/>
    <col min="3328" max="3328" width="7.7109375" customWidth="1"/>
    <col min="3330" max="3330" width="17.140625" customWidth="1"/>
    <col min="3576" max="3576" width="9.140625" customWidth="1"/>
    <col min="3577" max="3577" width="12.7109375" customWidth="1"/>
    <col min="3578" max="3583" width="8.140625" customWidth="1"/>
    <col min="3584" max="3584" width="7.7109375" customWidth="1"/>
    <col min="3586" max="3586" width="17.140625" customWidth="1"/>
    <col min="3832" max="3832" width="9.140625" customWidth="1"/>
    <col min="3833" max="3833" width="12.7109375" customWidth="1"/>
    <col min="3834" max="3839" width="8.140625" customWidth="1"/>
    <col min="3840" max="3840" width="7.7109375" customWidth="1"/>
    <col min="3842" max="3842" width="17.140625" customWidth="1"/>
    <col min="4088" max="4088" width="9.140625" customWidth="1"/>
    <col min="4089" max="4089" width="12.7109375" customWidth="1"/>
    <col min="4090" max="4095" width="8.140625" customWidth="1"/>
    <col min="4096" max="4096" width="7.7109375" customWidth="1"/>
    <col min="4098" max="4098" width="17.140625" customWidth="1"/>
    <col min="4344" max="4344" width="9.140625" customWidth="1"/>
    <col min="4345" max="4345" width="12.7109375" customWidth="1"/>
    <col min="4346" max="4351" width="8.140625" customWidth="1"/>
    <col min="4352" max="4352" width="7.7109375" customWidth="1"/>
    <col min="4354" max="4354" width="17.140625" customWidth="1"/>
    <col min="4600" max="4600" width="9.140625" customWidth="1"/>
    <col min="4601" max="4601" width="12.7109375" customWidth="1"/>
    <col min="4602" max="4607" width="8.140625" customWidth="1"/>
    <col min="4608" max="4608" width="7.7109375" customWidth="1"/>
    <col min="4610" max="4610" width="17.140625" customWidth="1"/>
    <col min="4856" max="4856" width="9.140625" customWidth="1"/>
    <col min="4857" max="4857" width="12.7109375" customWidth="1"/>
    <col min="4858" max="4863" width="8.140625" customWidth="1"/>
    <col min="4864" max="4864" width="7.7109375" customWidth="1"/>
    <col min="4866" max="4866" width="17.140625" customWidth="1"/>
    <col min="5112" max="5112" width="9.140625" customWidth="1"/>
    <col min="5113" max="5113" width="12.7109375" customWidth="1"/>
    <col min="5114" max="5119" width="8.140625" customWidth="1"/>
    <col min="5120" max="5120" width="7.7109375" customWidth="1"/>
    <col min="5122" max="5122" width="17.140625" customWidth="1"/>
    <col min="5368" max="5368" width="9.140625" customWidth="1"/>
    <col min="5369" max="5369" width="12.7109375" customWidth="1"/>
    <col min="5370" max="5375" width="8.140625" customWidth="1"/>
    <col min="5376" max="5376" width="7.7109375" customWidth="1"/>
    <col min="5378" max="5378" width="17.140625" customWidth="1"/>
    <col min="5624" max="5624" width="9.140625" customWidth="1"/>
    <col min="5625" max="5625" width="12.7109375" customWidth="1"/>
    <col min="5626" max="5631" width="8.140625" customWidth="1"/>
    <col min="5632" max="5632" width="7.7109375" customWidth="1"/>
    <col min="5634" max="5634" width="17.140625" customWidth="1"/>
    <col min="5880" max="5880" width="9.140625" customWidth="1"/>
    <col min="5881" max="5881" width="12.7109375" customWidth="1"/>
    <col min="5882" max="5887" width="8.140625" customWidth="1"/>
    <col min="5888" max="5888" width="7.7109375" customWidth="1"/>
    <col min="5890" max="5890" width="17.140625" customWidth="1"/>
    <col min="6136" max="6136" width="9.140625" customWidth="1"/>
    <col min="6137" max="6137" width="12.7109375" customWidth="1"/>
    <col min="6138" max="6143" width="8.140625" customWidth="1"/>
    <col min="6144" max="6144" width="7.7109375" customWidth="1"/>
    <col min="6146" max="6146" width="17.140625" customWidth="1"/>
    <col min="6392" max="6392" width="9.140625" customWidth="1"/>
    <col min="6393" max="6393" width="12.7109375" customWidth="1"/>
    <col min="6394" max="6399" width="8.140625" customWidth="1"/>
    <col min="6400" max="6400" width="7.7109375" customWidth="1"/>
    <col min="6402" max="6402" width="17.140625" customWidth="1"/>
    <col min="6648" max="6648" width="9.140625" customWidth="1"/>
    <col min="6649" max="6649" width="12.7109375" customWidth="1"/>
    <col min="6650" max="6655" width="8.140625" customWidth="1"/>
    <col min="6656" max="6656" width="7.7109375" customWidth="1"/>
    <col min="6658" max="6658" width="17.140625" customWidth="1"/>
    <col min="6904" max="6904" width="9.140625" customWidth="1"/>
    <col min="6905" max="6905" width="12.7109375" customWidth="1"/>
    <col min="6906" max="6911" width="8.140625" customWidth="1"/>
    <col min="6912" max="6912" width="7.7109375" customWidth="1"/>
    <col min="6914" max="6914" width="17.140625" customWidth="1"/>
    <col min="7160" max="7160" width="9.140625" customWidth="1"/>
    <col min="7161" max="7161" width="12.7109375" customWidth="1"/>
    <col min="7162" max="7167" width="8.140625" customWidth="1"/>
    <col min="7168" max="7168" width="7.7109375" customWidth="1"/>
    <col min="7170" max="7170" width="17.140625" customWidth="1"/>
    <col min="7416" max="7416" width="9.140625" customWidth="1"/>
    <col min="7417" max="7417" width="12.7109375" customWidth="1"/>
    <col min="7418" max="7423" width="8.140625" customWidth="1"/>
    <col min="7424" max="7424" width="7.7109375" customWidth="1"/>
    <col min="7426" max="7426" width="17.140625" customWidth="1"/>
    <col min="7672" max="7672" width="9.140625" customWidth="1"/>
    <col min="7673" max="7673" width="12.7109375" customWidth="1"/>
    <col min="7674" max="7679" width="8.140625" customWidth="1"/>
    <col min="7680" max="7680" width="7.7109375" customWidth="1"/>
    <col min="7682" max="7682" width="17.140625" customWidth="1"/>
    <col min="7928" max="7928" width="9.140625" customWidth="1"/>
    <col min="7929" max="7929" width="12.7109375" customWidth="1"/>
    <col min="7930" max="7935" width="8.140625" customWidth="1"/>
    <col min="7936" max="7936" width="7.7109375" customWidth="1"/>
    <col min="7938" max="7938" width="17.140625" customWidth="1"/>
    <col min="8184" max="8184" width="9.140625" customWidth="1"/>
    <col min="8185" max="8185" width="12.7109375" customWidth="1"/>
    <col min="8186" max="8191" width="8.140625" customWidth="1"/>
    <col min="8192" max="8192" width="7.7109375" customWidth="1"/>
    <col min="8194" max="8194" width="17.140625" customWidth="1"/>
    <col min="8440" max="8440" width="9.140625" customWidth="1"/>
    <col min="8441" max="8441" width="12.7109375" customWidth="1"/>
    <col min="8442" max="8447" width="8.140625" customWidth="1"/>
    <col min="8448" max="8448" width="7.7109375" customWidth="1"/>
    <col min="8450" max="8450" width="17.140625" customWidth="1"/>
    <col min="8696" max="8696" width="9.140625" customWidth="1"/>
    <col min="8697" max="8697" width="12.7109375" customWidth="1"/>
    <col min="8698" max="8703" width="8.140625" customWidth="1"/>
    <col min="8704" max="8704" width="7.7109375" customWidth="1"/>
    <col min="8706" max="8706" width="17.140625" customWidth="1"/>
    <col min="8952" max="8952" width="9.140625" customWidth="1"/>
    <col min="8953" max="8953" width="12.7109375" customWidth="1"/>
    <col min="8954" max="8959" width="8.140625" customWidth="1"/>
    <col min="8960" max="8960" width="7.7109375" customWidth="1"/>
    <col min="8962" max="8962" width="17.140625" customWidth="1"/>
    <col min="9208" max="9208" width="9.140625" customWidth="1"/>
    <col min="9209" max="9209" width="12.7109375" customWidth="1"/>
    <col min="9210" max="9215" width="8.140625" customWidth="1"/>
    <col min="9216" max="9216" width="7.7109375" customWidth="1"/>
    <col min="9218" max="9218" width="17.140625" customWidth="1"/>
    <col min="9464" max="9464" width="9.140625" customWidth="1"/>
    <col min="9465" max="9465" width="12.7109375" customWidth="1"/>
    <col min="9466" max="9471" width="8.140625" customWidth="1"/>
    <col min="9472" max="9472" width="7.7109375" customWidth="1"/>
    <col min="9474" max="9474" width="17.140625" customWidth="1"/>
    <col min="9720" max="9720" width="9.140625" customWidth="1"/>
    <col min="9721" max="9721" width="12.7109375" customWidth="1"/>
    <col min="9722" max="9727" width="8.140625" customWidth="1"/>
    <col min="9728" max="9728" width="7.7109375" customWidth="1"/>
    <col min="9730" max="9730" width="17.140625" customWidth="1"/>
    <col min="9976" max="9976" width="9.140625" customWidth="1"/>
    <col min="9977" max="9977" width="12.7109375" customWidth="1"/>
    <col min="9978" max="9983" width="8.140625" customWidth="1"/>
    <col min="9984" max="9984" width="7.7109375" customWidth="1"/>
    <col min="9986" max="9986" width="17.140625" customWidth="1"/>
    <col min="10232" max="10232" width="9.140625" customWidth="1"/>
    <col min="10233" max="10233" width="12.7109375" customWidth="1"/>
    <col min="10234" max="10239" width="8.140625" customWidth="1"/>
    <col min="10240" max="10240" width="7.7109375" customWidth="1"/>
    <col min="10242" max="10242" width="17.140625" customWidth="1"/>
    <col min="10488" max="10488" width="9.140625" customWidth="1"/>
    <col min="10489" max="10489" width="12.7109375" customWidth="1"/>
    <col min="10490" max="10495" width="8.140625" customWidth="1"/>
    <col min="10496" max="10496" width="7.7109375" customWidth="1"/>
    <col min="10498" max="10498" width="17.140625" customWidth="1"/>
    <col min="10744" max="10744" width="9.140625" customWidth="1"/>
    <col min="10745" max="10745" width="12.7109375" customWidth="1"/>
    <col min="10746" max="10751" width="8.140625" customWidth="1"/>
    <col min="10752" max="10752" width="7.7109375" customWidth="1"/>
    <col min="10754" max="10754" width="17.140625" customWidth="1"/>
    <col min="11000" max="11000" width="9.140625" customWidth="1"/>
    <col min="11001" max="11001" width="12.7109375" customWidth="1"/>
    <col min="11002" max="11007" width="8.140625" customWidth="1"/>
    <col min="11008" max="11008" width="7.7109375" customWidth="1"/>
    <col min="11010" max="11010" width="17.140625" customWidth="1"/>
    <col min="11256" max="11256" width="9.140625" customWidth="1"/>
    <col min="11257" max="11257" width="12.7109375" customWidth="1"/>
    <col min="11258" max="11263" width="8.140625" customWidth="1"/>
    <col min="11264" max="11264" width="7.7109375" customWidth="1"/>
    <col min="11266" max="11266" width="17.140625" customWidth="1"/>
    <col min="11512" max="11512" width="9.140625" customWidth="1"/>
    <col min="11513" max="11513" width="12.7109375" customWidth="1"/>
    <col min="11514" max="11519" width="8.140625" customWidth="1"/>
    <col min="11520" max="11520" width="7.7109375" customWidth="1"/>
    <col min="11522" max="11522" width="17.140625" customWidth="1"/>
    <col min="11768" max="11768" width="9.140625" customWidth="1"/>
    <col min="11769" max="11769" width="12.7109375" customWidth="1"/>
    <col min="11770" max="11775" width="8.140625" customWidth="1"/>
    <col min="11776" max="11776" width="7.7109375" customWidth="1"/>
    <col min="11778" max="11778" width="17.140625" customWidth="1"/>
    <col min="12024" max="12024" width="9.140625" customWidth="1"/>
    <col min="12025" max="12025" width="12.7109375" customWidth="1"/>
    <col min="12026" max="12031" width="8.140625" customWidth="1"/>
    <col min="12032" max="12032" width="7.7109375" customWidth="1"/>
    <col min="12034" max="12034" width="17.140625" customWidth="1"/>
    <col min="12280" max="12280" width="9.140625" customWidth="1"/>
    <col min="12281" max="12281" width="12.7109375" customWidth="1"/>
    <col min="12282" max="12287" width="8.140625" customWidth="1"/>
    <col min="12288" max="12288" width="7.7109375" customWidth="1"/>
    <col min="12290" max="12290" width="17.140625" customWidth="1"/>
    <col min="12536" max="12536" width="9.140625" customWidth="1"/>
    <col min="12537" max="12537" width="12.7109375" customWidth="1"/>
    <col min="12538" max="12543" width="8.140625" customWidth="1"/>
    <col min="12544" max="12544" width="7.7109375" customWidth="1"/>
    <col min="12546" max="12546" width="17.140625" customWidth="1"/>
    <col min="12792" max="12792" width="9.140625" customWidth="1"/>
    <col min="12793" max="12793" width="12.7109375" customWidth="1"/>
    <col min="12794" max="12799" width="8.140625" customWidth="1"/>
    <col min="12800" max="12800" width="7.7109375" customWidth="1"/>
    <col min="12802" max="12802" width="17.140625" customWidth="1"/>
    <col min="13048" max="13048" width="9.140625" customWidth="1"/>
    <col min="13049" max="13049" width="12.7109375" customWidth="1"/>
    <col min="13050" max="13055" width="8.140625" customWidth="1"/>
    <col min="13056" max="13056" width="7.7109375" customWidth="1"/>
    <col min="13058" max="13058" width="17.140625" customWidth="1"/>
    <col min="13304" max="13304" width="9.140625" customWidth="1"/>
    <col min="13305" max="13305" width="12.7109375" customWidth="1"/>
    <col min="13306" max="13311" width="8.140625" customWidth="1"/>
    <col min="13312" max="13312" width="7.7109375" customWidth="1"/>
    <col min="13314" max="13314" width="17.140625" customWidth="1"/>
    <col min="13560" max="13560" width="9.140625" customWidth="1"/>
    <col min="13561" max="13561" width="12.7109375" customWidth="1"/>
    <col min="13562" max="13567" width="8.140625" customWidth="1"/>
    <col min="13568" max="13568" width="7.7109375" customWidth="1"/>
    <col min="13570" max="13570" width="17.140625" customWidth="1"/>
    <col min="13816" max="13816" width="9.140625" customWidth="1"/>
    <col min="13817" max="13817" width="12.7109375" customWidth="1"/>
    <col min="13818" max="13823" width="8.140625" customWidth="1"/>
    <col min="13824" max="13824" width="7.7109375" customWidth="1"/>
    <col min="13826" max="13826" width="17.140625" customWidth="1"/>
    <col min="14072" max="14072" width="9.140625" customWidth="1"/>
    <col min="14073" max="14073" width="12.7109375" customWidth="1"/>
    <col min="14074" max="14079" width="8.140625" customWidth="1"/>
    <col min="14080" max="14080" width="7.7109375" customWidth="1"/>
    <col min="14082" max="14082" width="17.140625" customWidth="1"/>
    <col min="14328" max="14328" width="9.140625" customWidth="1"/>
    <col min="14329" max="14329" width="12.7109375" customWidth="1"/>
    <col min="14330" max="14335" width="8.140625" customWidth="1"/>
    <col min="14336" max="14336" width="7.7109375" customWidth="1"/>
    <col min="14338" max="14338" width="17.140625" customWidth="1"/>
    <col min="14584" max="14584" width="9.140625" customWidth="1"/>
    <col min="14585" max="14585" width="12.7109375" customWidth="1"/>
    <col min="14586" max="14591" width="8.140625" customWidth="1"/>
    <col min="14592" max="14592" width="7.7109375" customWidth="1"/>
    <col min="14594" max="14594" width="17.140625" customWidth="1"/>
    <col min="14840" max="14840" width="9.140625" customWidth="1"/>
    <col min="14841" max="14841" width="12.7109375" customWidth="1"/>
    <col min="14842" max="14847" width="8.140625" customWidth="1"/>
    <col min="14848" max="14848" width="7.7109375" customWidth="1"/>
    <col min="14850" max="14850" width="17.140625" customWidth="1"/>
    <col min="15096" max="15096" width="9.140625" customWidth="1"/>
    <col min="15097" max="15097" width="12.7109375" customWidth="1"/>
    <col min="15098" max="15103" width="8.140625" customWidth="1"/>
    <col min="15104" max="15104" width="7.7109375" customWidth="1"/>
    <col min="15106" max="15106" width="17.140625" customWidth="1"/>
    <col min="15352" max="15352" width="9.140625" customWidth="1"/>
    <col min="15353" max="15353" width="12.7109375" customWidth="1"/>
    <col min="15354" max="15359" width="8.140625" customWidth="1"/>
    <col min="15360" max="15360" width="7.7109375" customWidth="1"/>
    <col min="15362" max="15362" width="17.140625" customWidth="1"/>
    <col min="15608" max="15608" width="9.140625" customWidth="1"/>
    <col min="15609" max="15609" width="12.7109375" customWidth="1"/>
    <col min="15610" max="15615" width="8.140625" customWidth="1"/>
    <col min="15616" max="15616" width="7.7109375" customWidth="1"/>
    <col min="15618" max="15618" width="17.140625" customWidth="1"/>
    <col min="15864" max="15864" width="9.140625" customWidth="1"/>
    <col min="15865" max="15865" width="12.7109375" customWidth="1"/>
    <col min="15866" max="15871" width="8.140625" customWidth="1"/>
    <col min="15872" max="15872" width="7.7109375" customWidth="1"/>
    <col min="15874" max="15874" width="17.140625" customWidth="1"/>
    <col min="16120" max="16120" width="9.140625" customWidth="1"/>
    <col min="16121" max="16121" width="12.7109375" customWidth="1"/>
    <col min="16122" max="16127" width="8.140625" customWidth="1"/>
    <col min="16128" max="16128" width="7.7109375" customWidth="1"/>
    <col min="16130" max="16130" width="17.140625" customWidth="1"/>
  </cols>
  <sheetData>
    <row r="1" spans="1:8" ht="15" customHeight="1" x14ac:dyDescent="0.25"/>
    <row r="2" spans="1:8" ht="15" customHeight="1" x14ac:dyDescent="0.25"/>
    <row r="3" spans="1:8" ht="15" customHeight="1" x14ac:dyDescent="0.25"/>
    <row r="4" spans="1:8" ht="15" customHeight="1" x14ac:dyDescent="0.25"/>
    <row r="5" spans="1:8" s="5" customFormat="1" ht="14.25" customHeight="1" x14ac:dyDescent="0.25">
      <c r="A5" s="2"/>
      <c r="B5" s="3"/>
      <c r="C5" s="3"/>
      <c r="D5" s="3"/>
      <c r="E5" s="3"/>
      <c r="F5" s="3"/>
      <c r="G5" s="3"/>
      <c r="H5" s="3"/>
    </row>
    <row r="6" spans="1:8" s="5" customFormat="1" ht="14.25" customHeight="1" x14ac:dyDescent="0.25">
      <c r="A6" s="6"/>
      <c r="B6" s="3"/>
      <c r="C6" s="3"/>
      <c r="D6" s="3"/>
      <c r="E6" s="3"/>
      <c r="F6" s="3"/>
      <c r="G6" s="3"/>
      <c r="H6" s="3"/>
    </row>
    <row r="7" spans="1:8" ht="21.95" customHeight="1" x14ac:dyDescent="0.25">
      <c r="A7" s="500" t="s">
        <v>275</v>
      </c>
      <c r="B7" s="500"/>
      <c r="C7" s="500"/>
      <c r="D7" s="500"/>
      <c r="E7" s="500"/>
      <c r="F7" s="500"/>
      <c r="G7" s="500"/>
      <c r="H7" s="500"/>
    </row>
    <row r="8" spans="1:8" ht="6.75" customHeight="1" x14ac:dyDescent="0.25">
      <c r="A8" s="15"/>
      <c r="B8" s="15"/>
      <c r="C8" s="15"/>
      <c r="D8" s="15"/>
      <c r="E8" s="15"/>
      <c r="F8" s="15"/>
      <c r="G8" s="15"/>
      <c r="H8" s="15"/>
    </row>
    <row r="9" spans="1:8" ht="21.95" customHeight="1" x14ac:dyDescent="0.25">
      <c r="A9" s="79" t="s">
        <v>1</v>
      </c>
      <c r="B9" s="79" t="s">
        <v>2</v>
      </c>
      <c r="C9" s="15"/>
      <c r="D9" s="15"/>
      <c r="E9" s="15"/>
      <c r="F9" s="15"/>
      <c r="G9" s="15"/>
      <c r="H9" s="15"/>
    </row>
    <row r="10" spans="1:8" ht="15.95" customHeight="1" x14ac:dyDescent="0.25">
      <c r="A10" s="80">
        <v>2011</v>
      </c>
      <c r="B10" s="235">
        <v>11.677455791851679</v>
      </c>
      <c r="C10" s="425"/>
      <c r="D10" s="15"/>
      <c r="E10" s="15"/>
      <c r="F10" s="15"/>
      <c r="G10" s="15"/>
      <c r="H10" s="15"/>
    </row>
    <row r="11" spans="1:8" ht="15.95" customHeight="1" x14ac:dyDescent="0.25">
      <c r="A11" s="80">
        <v>2012</v>
      </c>
      <c r="B11" s="235">
        <v>10.828094932649135</v>
      </c>
      <c r="C11" s="425"/>
      <c r="D11" s="109"/>
      <c r="E11" s="15"/>
      <c r="F11" s="15"/>
      <c r="G11" s="15"/>
      <c r="H11" s="15"/>
    </row>
    <row r="12" spans="1:8" ht="15.95" customHeight="1" x14ac:dyDescent="0.25">
      <c r="A12" s="80">
        <v>2013</v>
      </c>
      <c r="B12" s="235">
        <v>10.481262736158602</v>
      </c>
      <c r="C12" s="425"/>
      <c r="D12" s="15"/>
      <c r="E12" s="15"/>
      <c r="F12" s="15"/>
      <c r="G12" s="15"/>
      <c r="H12" s="15"/>
    </row>
    <row r="13" spans="1:8" ht="15.95" customHeight="1" x14ac:dyDescent="0.25">
      <c r="A13" s="80">
        <v>2014</v>
      </c>
      <c r="B13" s="235">
        <v>10.382111023161373</v>
      </c>
      <c r="C13" s="425"/>
      <c r="D13" s="15"/>
      <c r="E13" s="15"/>
      <c r="F13" s="15"/>
      <c r="G13" s="15"/>
      <c r="H13" s="15"/>
    </row>
    <row r="14" spans="1:8" ht="15.95" customHeight="1" x14ac:dyDescent="0.25">
      <c r="A14" s="80">
        <v>2015</v>
      </c>
      <c r="B14" s="235">
        <v>10.382111023161373</v>
      </c>
      <c r="C14" s="425"/>
      <c r="D14" s="15"/>
      <c r="E14" s="15"/>
      <c r="F14" s="15"/>
      <c r="G14" s="15"/>
      <c r="H14" s="15"/>
    </row>
    <row r="15" spans="1:8" ht="15.95" customHeight="1" x14ac:dyDescent="0.25">
      <c r="A15" s="83">
        <v>2016</v>
      </c>
      <c r="B15" s="236">
        <v>10</v>
      </c>
      <c r="C15" s="426"/>
      <c r="D15" s="15"/>
      <c r="E15" s="15"/>
      <c r="F15" s="15"/>
      <c r="G15" s="15"/>
      <c r="H15" s="15"/>
    </row>
    <row r="16" spans="1:8" ht="17.25" customHeight="1" x14ac:dyDescent="0.25">
      <c r="A16" s="85" t="s">
        <v>98</v>
      </c>
      <c r="B16" s="111">
        <f>AVERAGE(B10:B15)</f>
        <v>10.625172584497028</v>
      </c>
      <c r="C16" s="15"/>
      <c r="D16" s="15"/>
      <c r="E16" s="15"/>
      <c r="F16" s="15"/>
      <c r="G16" s="15"/>
      <c r="H16" s="15"/>
    </row>
    <row r="17" spans="1:8" ht="8.25" customHeight="1" x14ac:dyDescent="0.25">
      <c r="A17" s="15"/>
      <c r="B17" s="15"/>
      <c r="C17" s="15"/>
      <c r="D17" s="15"/>
      <c r="E17" s="15"/>
      <c r="F17" s="15"/>
      <c r="G17" s="15"/>
      <c r="H17" s="15"/>
    </row>
    <row r="18" spans="1:8" ht="42" customHeight="1" x14ac:dyDescent="0.25">
      <c r="A18" s="79" t="s">
        <v>6</v>
      </c>
      <c r="B18" s="79" t="s">
        <v>7</v>
      </c>
      <c r="C18" s="79" t="s">
        <v>8</v>
      </c>
      <c r="D18" s="79" t="s">
        <v>9</v>
      </c>
      <c r="E18" s="79" t="s">
        <v>10</v>
      </c>
      <c r="F18" s="79" t="s">
        <v>11</v>
      </c>
      <c r="G18" s="79" t="s">
        <v>12</v>
      </c>
      <c r="H18" s="79" t="s">
        <v>98</v>
      </c>
    </row>
    <row r="19" spans="1:8" ht="14.1" customHeight="1" x14ac:dyDescent="0.25">
      <c r="A19" s="113" t="s">
        <v>18</v>
      </c>
      <c r="B19" s="104">
        <v>13.352941176470589</v>
      </c>
      <c r="C19" s="104">
        <v>12.099255583126551</v>
      </c>
      <c r="D19" s="104">
        <v>10.712018140589569</v>
      </c>
      <c r="E19" s="104">
        <v>10.425720620842572</v>
      </c>
      <c r="F19" s="104">
        <v>10.425720620842572</v>
      </c>
      <c r="G19" s="104">
        <v>11</v>
      </c>
      <c r="H19" s="104">
        <f>Tabla8[[#This Row],[2015]]-Tabla8[[#This Row],[2014]]+AVERAGE(Tabla8[[#This Row],[2016]:[2015]])</f>
        <v>10.712860310421286</v>
      </c>
    </row>
    <row r="20" spans="1:8" ht="14.1" customHeight="1" x14ac:dyDescent="0.25">
      <c r="A20" s="113" t="s">
        <v>21</v>
      </c>
      <c r="B20" s="104">
        <v>14.591623036649215</v>
      </c>
      <c r="C20" s="104">
        <v>12.022988505747126</v>
      </c>
      <c r="D20" s="104">
        <v>11.096638655462185</v>
      </c>
      <c r="E20" s="104">
        <v>12.861244019138756</v>
      </c>
      <c r="F20" s="104">
        <v>12.861244019138756</v>
      </c>
      <c r="G20" s="104">
        <v>11</v>
      </c>
      <c r="H20" s="104">
        <f>Tabla8[[#This Row],[2015]]-Tabla8[[#This Row],[2014]]+AVERAGE(Tabla8[[#This Row],[2016]:[2015]])</f>
        <v>11.930622009569378</v>
      </c>
    </row>
    <row r="21" spans="1:8" ht="14.1" customHeight="1" x14ac:dyDescent="0.25">
      <c r="A21" s="113" t="s">
        <v>22</v>
      </c>
      <c r="B21" s="104">
        <v>10.248484848484848</v>
      </c>
      <c r="C21" s="104">
        <v>8.7649769585253452</v>
      </c>
      <c r="D21" s="104">
        <v>10.137931034482758</v>
      </c>
      <c r="E21" s="104">
        <v>9.0414746543778808</v>
      </c>
      <c r="F21" s="104">
        <v>9.0414746543778808</v>
      </c>
      <c r="G21" s="104">
        <v>9</v>
      </c>
      <c r="H21" s="104">
        <f>Tabla8[[#This Row],[2015]]-Tabla8[[#This Row],[2014]]+AVERAGE(Tabla8[[#This Row],[2016]:[2015]])</f>
        <v>9.0207373271889395</v>
      </c>
    </row>
    <row r="22" spans="1:8" ht="14.1" customHeight="1" x14ac:dyDescent="0.25">
      <c r="A22" s="113" t="s">
        <v>23</v>
      </c>
      <c r="B22" s="104">
        <v>7.6753246753246751</v>
      </c>
      <c r="C22" s="104">
        <v>7.0568181818181817</v>
      </c>
      <c r="D22" s="104">
        <v>6.8928571428571432</v>
      </c>
      <c r="E22" s="104">
        <v>6.167202572347267</v>
      </c>
      <c r="F22" s="104">
        <v>6.167202572347267</v>
      </c>
      <c r="G22" s="104">
        <v>6</v>
      </c>
      <c r="H22" s="104">
        <f>Tabla8[[#This Row],[2015]]-Tabla8[[#This Row],[2014]]+AVERAGE(Tabla8[[#This Row],[2016]:[2015]])</f>
        <v>6.0836012861736339</v>
      </c>
    </row>
    <row r="23" spans="1:8" ht="14.1" customHeight="1" x14ac:dyDescent="0.25">
      <c r="A23" s="113" t="s">
        <v>24</v>
      </c>
      <c r="B23" s="104">
        <v>12.785340314136125</v>
      </c>
      <c r="C23" s="104">
        <v>11.606606606606606</v>
      </c>
      <c r="D23" s="104">
        <v>14.186379928315413</v>
      </c>
      <c r="E23" s="104">
        <v>11.135493372606774</v>
      </c>
      <c r="F23" s="104">
        <v>11.135493372606774</v>
      </c>
      <c r="G23" s="104">
        <v>11</v>
      </c>
      <c r="H23" s="104">
        <f>Tabla8[[#This Row],[2015]]-Tabla8[[#This Row],[2014]]+AVERAGE(Tabla8[[#This Row],[2016]:[2015]])</f>
        <v>11.067746686303387</v>
      </c>
    </row>
    <row r="24" spans="1:8" ht="14.1" customHeight="1" x14ac:dyDescent="0.25">
      <c r="A24" s="113" t="s">
        <v>25</v>
      </c>
      <c r="B24" s="104">
        <v>10.13663133097762</v>
      </c>
      <c r="C24" s="104">
        <v>10.603926096997691</v>
      </c>
      <c r="D24" s="104">
        <v>10.598130841121495</v>
      </c>
      <c r="E24" s="104">
        <v>10.608505997818975</v>
      </c>
      <c r="F24" s="104">
        <v>10.608505997818975</v>
      </c>
      <c r="G24" s="104">
        <v>9</v>
      </c>
      <c r="H24" s="104">
        <f>Tabla8[[#This Row],[2015]]-Tabla8[[#This Row],[2014]]+AVERAGE(Tabla8[[#This Row],[2016]:[2015]])</f>
        <v>9.8042529989094866</v>
      </c>
    </row>
    <row r="25" spans="1:8" ht="14.1" customHeight="1" x14ac:dyDescent="0.25">
      <c r="A25" s="113" t="s">
        <v>26</v>
      </c>
      <c r="B25" s="104">
        <v>11.702662721893491</v>
      </c>
      <c r="C25" s="104">
        <v>10.422480620155039</v>
      </c>
      <c r="D25" s="104">
        <v>8.3679745493107109</v>
      </c>
      <c r="E25" s="104">
        <v>9.3593380614657207</v>
      </c>
      <c r="F25" s="104">
        <v>9.3593380614657207</v>
      </c>
      <c r="G25" s="104">
        <v>8</v>
      </c>
      <c r="H25" s="104">
        <f>Tabla8[[#This Row],[2015]]-Tabla8[[#This Row],[2014]]+AVERAGE(Tabla8[[#This Row],[2016]:[2015]])</f>
        <v>8.6796690307328603</v>
      </c>
    </row>
    <row r="26" spans="1:8" ht="14.1" customHeight="1" x14ac:dyDescent="0.25">
      <c r="A26" s="113" t="s">
        <v>27</v>
      </c>
      <c r="B26" s="104">
        <v>8.3254716981132084</v>
      </c>
      <c r="C26" s="104">
        <v>7.224806201550388</v>
      </c>
      <c r="D26" s="104">
        <v>6.515570934256055</v>
      </c>
      <c r="E26" s="104">
        <v>6.0894568690095845</v>
      </c>
      <c r="F26" s="104">
        <v>6.0894568690095845</v>
      </c>
      <c r="G26" s="104">
        <v>6</v>
      </c>
      <c r="H26" s="104">
        <f>Tabla8[[#This Row],[2015]]-Tabla8[[#This Row],[2014]]+AVERAGE(Tabla8[[#This Row],[2016]:[2015]])</f>
        <v>6.0447284345047922</v>
      </c>
    </row>
    <row r="27" spans="1:8" ht="14.1" customHeight="1" x14ac:dyDescent="0.25">
      <c r="A27" s="113" t="s">
        <v>28</v>
      </c>
      <c r="B27" s="104">
        <v>9.325396825396826</v>
      </c>
      <c r="C27" s="104">
        <v>9.3937007874015741</v>
      </c>
      <c r="D27" s="104">
        <v>9.8489795918367342</v>
      </c>
      <c r="E27" s="104">
        <v>10.012096774193548</v>
      </c>
      <c r="F27" s="104">
        <v>10.012096774193548</v>
      </c>
      <c r="G27" s="104">
        <v>8</v>
      </c>
      <c r="H27" s="104">
        <f>Tabla8[[#This Row],[2015]]-Tabla8[[#This Row],[2014]]+AVERAGE(Tabla8[[#This Row],[2016]:[2015]])</f>
        <v>9.006048387096774</v>
      </c>
    </row>
    <row r="28" spans="1:8" ht="14.1" customHeight="1" x14ac:dyDescent="0.25">
      <c r="A28" s="113" t="s">
        <v>29</v>
      </c>
      <c r="B28" s="104">
        <v>11.352062588904694</v>
      </c>
      <c r="C28" s="104">
        <v>9.2943480693900398</v>
      </c>
      <c r="D28" s="104">
        <v>9.2044310171198394</v>
      </c>
      <c r="E28" s="104">
        <v>9.0520673813169985</v>
      </c>
      <c r="F28" s="104">
        <v>9.0520673813169985</v>
      </c>
      <c r="G28" s="104">
        <v>8</v>
      </c>
      <c r="H28" s="104">
        <f>Tabla8[[#This Row],[2015]]-Tabla8[[#This Row],[2014]]+AVERAGE(Tabla8[[#This Row],[2016]:[2015]])</f>
        <v>8.5260336906584993</v>
      </c>
    </row>
    <row r="29" spans="1:8" ht="14.1" customHeight="1" x14ac:dyDescent="0.25">
      <c r="A29" s="113" t="s">
        <v>30</v>
      </c>
      <c r="B29" s="104">
        <v>16.495348837209303</v>
      </c>
      <c r="C29" s="104">
        <v>13.844793713163066</v>
      </c>
      <c r="D29" s="104">
        <v>11.506578947368421</v>
      </c>
      <c r="E29" s="104">
        <v>12.171480144404333</v>
      </c>
      <c r="F29" s="104">
        <v>12.171480144404333</v>
      </c>
      <c r="G29" s="104">
        <v>9</v>
      </c>
      <c r="H29" s="104">
        <f>Tabla8[[#This Row],[2015]]-Tabla8[[#This Row],[2014]]+AVERAGE(Tabla8[[#This Row],[2016]:[2015]])</f>
        <v>10.585740072202167</v>
      </c>
    </row>
    <row r="30" spans="1:8" ht="14.1" customHeight="1" x14ac:dyDescent="0.25">
      <c r="A30" s="113" t="s">
        <v>31</v>
      </c>
      <c r="B30" s="104">
        <v>10.464589235127479</v>
      </c>
      <c r="C30" s="104">
        <v>10.63400576368876</v>
      </c>
      <c r="D30" s="104">
        <v>9.7128712871287135</v>
      </c>
      <c r="E30" s="104">
        <v>8.4289156626506028</v>
      </c>
      <c r="F30" s="104">
        <v>8.4289156626506028</v>
      </c>
      <c r="G30" s="104">
        <v>9</v>
      </c>
      <c r="H30" s="104">
        <f>Tabla8[[#This Row],[2015]]-Tabla8[[#This Row],[2014]]+AVERAGE(Tabla8[[#This Row],[2016]:[2015]])</f>
        <v>8.7144578313253014</v>
      </c>
    </row>
    <row r="31" spans="1:8" ht="14.1" customHeight="1" x14ac:dyDescent="0.25">
      <c r="A31" s="113" t="s">
        <v>32</v>
      </c>
      <c r="B31" s="104">
        <v>10.908960573476703</v>
      </c>
      <c r="C31" s="104">
        <v>8.1604872881355934</v>
      </c>
      <c r="D31" s="104">
        <v>7.083333333333333</v>
      </c>
      <c r="E31" s="104">
        <v>6.9480580252690691</v>
      </c>
      <c r="F31" s="104">
        <v>6.9480580252690691</v>
      </c>
      <c r="G31" s="104">
        <v>7</v>
      </c>
      <c r="H31" s="104">
        <f>Tabla8[[#This Row],[2015]]-Tabla8[[#This Row],[2014]]+AVERAGE(Tabla8[[#This Row],[2016]:[2015]])</f>
        <v>6.974029012634535</v>
      </c>
    </row>
    <row r="32" spans="1:8" ht="14.1" customHeight="1" x14ac:dyDescent="0.25">
      <c r="A32" s="113" t="s">
        <v>33</v>
      </c>
      <c r="B32" s="104">
        <v>13.072678331090176</v>
      </c>
      <c r="C32" s="104">
        <v>12.065565565565565</v>
      </c>
      <c r="D32" s="104">
        <v>11.684223480187054</v>
      </c>
      <c r="E32" s="104">
        <v>11.896586856851757</v>
      </c>
      <c r="F32" s="104">
        <v>11.896586856851757</v>
      </c>
      <c r="G32" s="104">
        <v>11</v>
      </c>
      <c r="H32" s="104">
        <f>Tabla8[[#This Row],[2015]]-Tabla8[[#This Row],[2014]]+AVERAGE(Tabla8[[#This Row],[2016]:[2015]])</f>
        <v>11.448293428425877</v>
      </c>
    </row>
    <row r="33" spans="1:8" ht="14.1" customHeight="1" x14ac:dyDescent="0.25">
      <c r="A33" s="113" t="s">
        <v>34</v>
      </c>
      <c r="B33" s="104">
        <v>13.27942794279428</v>
      </c>
      <c r="C33" s="104">
        <v>13.064893617021276</v>
      </c>
      <c r="D33" s="104">
        <v>11.180871212121213</v>
      </c>
      <c r="E33" s="104">
        <v>10.685269899359561</v>
      </c>
      <c r="F33" s="104">
        <v>10.685269899359561</v>
      </c>
      <c r="G33" s="104">
        <v>9</v>
      </c>
      <c r="H33" s="104">
        <f>Tabla8[[#This Row],[2015]]-Tabla8[[#This Row],[2014]]+AVERAGE(Tabla8[[#This Row],[2016]:[2015]])</f>
        <v>9.8426349496797805</v>
      </c>
    </row>
    <row r="34" spans="1:8" ht="14.1" customHeight="1" x14ac:dyDescent="0.25">
      <c r="A34" s="113" t="s">
        <v>35</v>
      </c>
      <c r="B34" s="104">
        <v>10.61344537815126</v>
      </c>
      <c r="C34" s="104">
        <v>9.7300970873786401</v>
      </c>
      <c r="D34" s="104">
        <v>8.3357015985790408</v>
      </c>
      <c r="E34" s="104">
        <v>8.0861486486486491</v>
      </c>
      <c r="F34" s="104">
        <v>8.0861486486486491</v>
      </c>
      <c r="G34" s="104">
        <v>9</v>
      </c>
      <c r="H34" s="104">
        <f>Tabla8[[#This Row],[2015]]-Tabla8[[#This Row],[2014]]+AVERAGE(Tabla8[[#This Row],[2016]:[2015]])</f>
        <v>8.5430743243243246</v>
      </c>
    </row>
    <row r="35" spans="1:8" ht="14.1" customHeight="1" x14ac:dyDescent="0.25">
      <c r="A35" s="113" t="s">
        <v>36</v>
      </c>
      <c r="B35" s="104">
        <v>9.4361370716510908</v>
      </c>
      <c r="C35" s="104">
        <v>9.1107784431137731</v>
      </c>
      <c r="D35" s="104">
        <v>7.2655502392344502</v>
      </c>
      <c r="E35" s="104">
        <v>7.0751879699248121</v>
      </c>
      <c r="F35" s="104">
        <v>7.0751879699248121</v>
      </c>
      <c r="G35" s="104">
        <v>9</v>
      </c>
      <c r="H35" s="104">
        <f>Tabla8[[#This Row],[2015]]-Tabla8[[#This Row],[2014]]+AVERAGE(Tabla8[[#This Row],[2016]:[2015]])</f>
        <v>8.0375939849624061</v>
      </c>
    </row>
    <row r="36" spans="1:8" ht="14.1" customHeight="1" x14ac:dyDescent="0.25">
      <c r="A36" s="113" t="s">
        <v>37</v>
      </c>
      <c r="B36" s="104">
        <v>8.8755787037037042</v>
      </c>
      <c r="C36" s="104">
        <v>8.9742747673782155</v>
      </c>
      <c r="D36" s="104">
        <v>10.094539048737522</v>
      </c>
      <c r="E36" s="104">
        <v>10.248558246828143</v>
      </c>
      <c r="F36" s="104">
        <v>10.248558246828143</v>
      </c>
      <c r="G36" s="104">
        <v>13</v>
      </c>
      <c r="H36" s="104">
        <f>Tabla8[[#This Row],[2015]]-Tabla8[[#This Row],[2014]]+AVERAGE(Tabla8[[#This Row],[2016]:[2015]])</f>
        <v>11.624279123414071</v>
      </c>
    </row>
    <row r="37" spans="1:8" ht="14.1" customHeight="1" x14ac:dyDescent="0.25">
      <c r="A37" s="113" t="s">
        <v>38</v>
      </c>
      <c r="B37" s="104">
        <v>8.1831735889243884</v>
      </c>
      <c r="C37" s="104">
        <v>7.2830917874396137</v>
      </c>
      <c r="D37" s="104">
        <v>8.3165714285714287</v>
      </c>
      <c r="E37" s="104">
        <v>7.984409799554566</v>
      </c>
      <c r="F37" s="104">
        <v>7.984409799554566</v>
      </c>
      <c r="G37" s="104">
        <v>7</v>
      </c>
      <c r="H37" s="104">
        <f>Tabla8[[#This Row],[2015]]-Tabla8[[#This Row],[2014]]+AVERAGE(Tabla8[[#This Row],[2016]:[2015]])</f>
        <v>7.492204899777283</v>
      </c>
    </row>
    <row r="38" spans="1:8" ht="14.1" customHeight="1" x14ac:dyDescent="0.25">
      <c r="A38" s="113" t="s">
        <v>39</v>
      </c>
      <c r="B38" s="104">
        <v>10.296819787985866</v>
      </c>
      <c r="C38" s="104">
        <v>10.650176678445229</v>
      </c>
      <c r="D38" s="104">
        <v>9.1073446327683616</v>
      </c>
      <c r="E38" s="104">
        <v>9.6414565826330527</v>
      </c>
      <c r="F38" s="104">
        <v>9.6414565826330527</v>
      </c>
      <c r="G38" s="104">
        <v>8</v>
      </c>
      <c r="H38" s="104">
        <f>Tabla8[[#This Row],[2015]]-Tabla8[[#This Row],[2014]]+AVERAGE(Tabla8[[#This Row],[2016]:[2015]])</f>
        <v>8.8207282913165272</v>
      </c>
    </row>
    <row r="39" spans="1:8" ht="14.1" customHeight="1" x14ac:dyDescent="0.25">
      <c r="A39" s="113" t="s">
        <v>40</v>
      </c>
      <c r="B39" s="104">
        <v>10.806241872561769</v>
      </c>
      <c r="C39" s="104">
        <v>12.303977272727273</v>
      </c>
      <c r="D39" s="104">
        <v>10.34543325526932</v>
      </c>
      <c r="E39" s="104">
        <v>10.81091877496671</v>
      </c>
      <c r="F39" s="104">
        <v>10.81091877496671</v>
      </c>
      <c r="G39" s="104">
        <v>11</v>
      </c>
      <c r="H39" s="104">
        <f>Tabla8[[#This Row],[2015]]-Tabla8[[#This Row],[2014]]+AVERAGE(Tabla8[[#This Row],[2016]:[2015]])</f>
        <v>10.905459387483354</v>
      </c>
    </row>
    <row r="40" spans="1:8" ht="14.1" customHeight="1" x14ac:dyDescent="0.25">
      <c r="A40" s="113" t="s">
        <v>41</v>
      </c>
      <c r="B40" s="104">
        <v>15.03305785123967</v>
      </c>
      <c r="C40" s="104">
        <v>12.294382022471909</v>
      </c>
      <c r="D40" s="104">
        <v>13.5</v>
      </c>
      <c r="E40" s="104">
        <v>14.86685552407932</v>
      </c>
      <c r="F40" s="104">
        <v>14.86685552407932</v>
      </c>
      <c r="G40" s="104">
        <v>13</v>
      </c>
      <c r="H40" s="104">
        <f>Tabla8[[#This Row],[2015]]-Tabla8[[#This Row],[2014]]+AVERAGE(Tabla8[[#This Row],[2016]:[2015]])</f>
        <v>13.93342776203966</v>
      </c>
    </row>
    <row r="41" spans="1:8" ht="14.1" customHeight="1" x14ac:dyDescent="0.25">
      <c r="A41" s="113" t="s">
        <v>42</v>
      </c>
      <c r="B41" s="104">
        <v>10.318181818181818</v>
      </c>
      <c r="C41" s="104">
        <v>9.9937304075235112</v>
      </c>
      <c r="D41" s="104">
        <v>9.4381338742393517</v>
      </c>
      <c r="E41" s="104">
        <v>9.2561105207226362</v>
      </c>
      <c r="F41" s="104">
        <v>9.2561105207226362</v>
      </c>
      <c r="G41" s="104">
        <v>7</v>
      </c>
      <c r="H41" s="104">
        <f>Tabla8[[#This Row],[2015]]-Tabla8[[#This Row],[2014]]+AVERAGE(Tabla8[[#This Row],[2016]:[2015]])</f>
        <v>8.1280552603613181</v>
      </c>
    </row>
    <row r="42" spans="1:8" ht="14.1" customHeight="1" x14ac:dyDescent="0.25">
      <c r="A42" s="113" t="s">
        <v>43</v>
      </c>
      <c r="B42" s="104">
        <v>13.410569105691057</v>
      </c>
      <c r="C42" s="104">
        <v>13.070759625390219</v>
      </c>
      <c r="D42" s="104">
        <v>12.990936555891238</v>
      </c>
      <c r="E42" s="104">
        <v>12.959764474975467</v>
      </c>
      <c r="F42" s="104">
        <v>12.959764474975467</v>
      </c>
      <c r="G42" s="104">
        <v>18</v>
      </c>
      <c r="H42" s="104">
        <f>Tabla8[[#This Row],[2015]]-Tabla8[[#This Row],[2014]]+AVERAGE(Tabla8[[#This Row],[2016]:[2015]])</f>
        <v>15.479882237487733</v>
      </c>
    </row>
    <row r="43" spans="1:8" ht="14.1" customHeight="1" x14ac:dyDescent="0.25">
      <c r="A43" s="113" t="s">
        <v>44</v>
      </c>
      <c r="B43" s="104">
        <v>14.482758620689655</v>
      </c>
      <c r="C43" s="104">
        <v>13.672680412371134</v>
      </c>
      <c r="D43" s="104">
        <v>13.169082125603865</v>
      </c>
      <c r="E43" s="104">
        <v>11.368209255533198</v>
      </c>
      <c r="F43" s="104">
        <v>11.368209255533198</v>
      </c>
      <c r="G43" s="104">
        <v>12</v>
      </c>
      <c r="H43" s="104">
        <f>Tabla8[[#This Row],[2015]]-Tabla8[[#This Row],[2014]]+AVERAGE(Tabla8[[#This Row],[2016]:[2015]])</f>
        <v>11.684104627766599</v>
      </c>
    </row>
    <row r="44" spans="1:8" ht="14.1" customHeight="1" x14ac:dyDescent="0.25">
      <c r="A44" s="113" t="s">
        <v>45</v>
      </c>
      <c r="B44" s="104">
        <v>8.4039054470709154</v>
      </c>
      <c r="C44" s="104">
        <v>9.3141962421711906</v>
      </c>
      <c r="D44" s="104">
        <v>9.738019169329073</v>
      </c>
      <c r="E44" s="104">
        <v>9.7183246073298424</v>
      </c>
      <c r="F44" s="104">
        <v>9.7183246073298424</v>
      </c>
      <c r="G44" s="104">
        <v>8</v>
      </c>
      <c r="H44" s="104">
        <f>Tabla8[[#This Row],[2015]]-Tabla8[[#This Row],[2014]]+AVERAGE(Tabla8[[#This Row],[2016]:[2015]])</f>
        <v>8.8591623036649203</v>
      </c>
    </row>
    <row r="45" spans="1:8" ht="14.1" customHeight="1" x14ac:dyDescent="0.25">
      <c r="A45" s="113" t="s">
        <v>46</v>
      </c>
      <c r="B45" s="104">
        <v>8.4819672131147534</v>
      </c>
      <c r="C45" s="104">
        <v>7.7531172069825436</v>
      </c>
      <c r="D45" s="104">
        <v>8.6536312849162016</v>
      </c>
      <c r="E45" s="104">
        <v>8.2822580645161299</v>
      </c>
      <c r="F45" s="104">
        <v>8.2822580645161299</v>
      </c>
      <c r="G45" s="104">
        <v>7</v>
      </c>
      <c r="H45" s="104">
        <f>Tabla8[[#This Row],[2015]]-Tabla8[[#This Row],[2014]]+AVERAGE(Tabla8[[#This Row],[2016]:[2015]])</f>
        <v>7.6411290322580649</v>
      </c>
    </row>
    <row r="46" spans="1:8" ht="14.1" customHeight="1" x14ac:dyDescent="0.25">
      <c r="A46" s="113" t="s">
        <v>47</v>
      </c>
      <c r="B46" s="104">
        <v>6.9549211119459056</v>
      </c>
      <c r="C46" s="104">
        <v>6.8555555555555552</v>
      </c>
      <c r="D46" s="104">
        <v>6.9861751152073737</v>
      </c>
      <c r="E46" s="104">
        <v>7.4971240755957274</v>
      </c>
      <c r="F46" s="104">
        <v>7.4971240755957274</v>
      </c>
      <c r="G46" s="104">
        <v>6</v>
      </c>
      <c r="H46" s="104">
        <f>Tabla8[[#This Row],[2015]]-Tabla8[[#This Row],[2014]]+AVERAGE(Tabla8[[#This Row],[2016]:[2015]])</f>
        <v>6.7485620377978641</v>
      </c>
    </row>
    <row r="47" spans="1:8" ht="14.1" customHeight="1" x14ac:dyDescent="0.25">
      <c r="A47" s="113" t="s">
        <v>48</v>
      </c>
      <c r="B47" s="104">
        <v>12.892857142857142</v>
      </c>
      <c r="C47" s="104">
        <v>12.013623978201634</v>
      </c>
      <c r="D47" s="104">
        <v>11.982051282051282</v>
      </c>
      <c r="E47" s="104">
        <v>13.066666666666666</v>
      </c>
      <c r="F47" s="104">
        <v>13.066666666666666</v>
      </c>
      <c r="G47" s="104">
        <v>11</v>
      </c>
      <c r="H47" s="104">
        <f>Tabla8[[#This Row],[2015]]-Tabla8[[#This Row],[2014]]+AVERAGE(Tabla8[[#This Row],[2016]:[2015]])</f>
        <v>12.033333333333333</v>
      </c>
    </row>
    <row r="48" spans="1:8" ht="14.1" customHeight="1" x14ac:dyDescent="0.25">
      <c r="A48" s="113" t="s">
        <v>49</v>
      </c>
      <c r="B48" s="104">
        <v>12.704000000000001</v>
      </c>
      <c r="C48" s="104">
        <v>11.109677419354838</v>
      </c>
      <c r="D48" s="104">
        <v>10.791411042944786</v>
      </c>
      <c r="E48" s="104">
        <v>10.329268292682928</v>
      </c>
      <c r="F48" s="104">
        <v>10.329268292682928</v>
      </c>
      <c r="G48" s="104">
        <v>8</v>
      </c>
      <c r="H48" s="104">
        <f>Tabla8[[#This Row],[2015]]-Tabla8[[#This Row],[2014]]+AVERAGE(Tabla8[[#This Row],[2016]:[2015]])</f>
        <v>9.1646341463414629</v>
      </c>
    </row>
    <row r="49" spans="1:8" ht="11.25" customHeight="1" x14ac:dyDescent="0.25">
      <c r="A49" s="89" t="s">
        <v>50</v>
      </c>
      <c r="B49" s="242">
        <v>11</v>
      </c>
      <c r="C49" s="242">
        <v>10</v>
      </c>
      <c r="D49" s="242">
        <v>10</v>
      </c>
      <c r="E49" s="242">
        <v>10</v>
      </c>
      <c r="F49" s="242">
        <v>10</v>
      </c>
      <c r="G49" s="242">
        <v>9</v>
      </c>
      <c r="H49" s="242">
        <f>Tabla8[[#This Row],[2015]]-Tabla8[[#This Row],[2014]]+AVERAGE(Tabla8[[#This Row],[2016]:[2015]])</f>
        <v>9.5</v>
      </c>
    </row>
    <row r="50" spans="1:8" ht="13.5" customHeight="1" x14ac:dyDescent="0.25">
      <c r="A50" s="113" t="s">
        <v>51</v>
      </c>
      <c r="B50" s="104">
        <v>15.17457627118644</v>
      </c>
      <c r="C50" s="104">
        <v>14.274779195289499</v>
      </c>
      <c r="D50" s="104">
        <v>13.804579168010319</v>
      </c>
      <c r="E50" s="104">
        <v>13.382945736434108</v>
      </c>
      <c r="F50" s="104">
        <v>13.382945736434108</v>
      </c>
      <c r="G50" s="104">
        <v>12</v>
      </c>
      <c r="H50" s="104">
        <f>Tabla8[[#This Row],[2015]]-Tabla8[[#This Row],[2014]]+AVERAGE(Tabla8[[#This Row],[2016]:[2015]])</f>
        <v>12.691472868217055</v>
      </c>
    </row>
    <row r="51" spans="1:8" ht="13.5" customHeight="1" x14ac:dyDescent="0.25">
      <c r="A51" s="113" t="s">
        <v>52</v>
      </c>
      <c r="B51" s="104">
        <v>14.781321184510251</v>
      </c>
      <c r="C51" s="104">
        <v>14.673913043478262</v>
      </c>
      <c r="D51" s="104">
        <v>15.721428571428572</v>
      </c>
      <c r="E51" s="104">
        <v>11.8</v>
      </c>
      <c r="F51" s="104">
        <v>11.8</v>
      </c>
      <c r="G51" s="104">
        <v>10</v>
      </c>
      <c r="H51" s="104">
        <f>Tabla8[[#This Row],[2015]]-Tabla8[[#This Row],[2014]]+AVERAGE(Tabla8[[#This Row],[2016]:[2015]])</f>
        <v>10.9</v>
      </c>
    </row>
    <row r="52" spans="1:8" ht="13.5" customHeight="1" x14ac:dyDescent="0.25">
      <c r="A52" s="89" t="s">
        <v>53</v>
      </c>
      <c r="B52" s="242">
        <v>15</v>
      </c>
      <c r="C52" s="242">
        <v>14</v>
      </c>
      <c r="D52" s="242">
        <v>14</v>
      </c>
      <c r="E52" s="242">
        <v>13</v>
      </c>
      <c r="F52" s="242">
        <v>13</v>
      </c>
      <c r="G52" s="242">
        <v>12</v>
      </c>
      <c r="H52" s="242">
        <f>Tabla8[[#This Row],[2015]]-Tabla8[[#This Row],[2014]]+AVERAGE(Tabla8[[#This Row],[2016]:[2015]])</f>
        <v>12.5</v>
      </c>
    </row>
    <row r="53" spans="1:8" ht="13.5" customHeight="1" x14ac:dyDescent="0.25">
      <c r="A53" s="15"/>
      <c r="B53" s="15"/>
      <c r="C53" s="15"/>
      <c r="D53" s="15"/>
      <c r="E53" s="15"/>
      <c r="F53" s="15"/>
      <c r="G53" s="15"/>
      <c r="H53" s="15"/>
    </row>
    <row r="54" spans="1:8" ht="13.5" customHeight="1" x14ac:dyDescent="0.25">
      <c r="A54" s="15"/>
      <c r="B54" s="15"/>
      <c r="C54" s="15"/>
      <c r="D54" s="15"/>
      <c r="E54" s="15"/>
      <c r="F54" s="15"/>
      <c r="G54" s="15"/>
      <c r="H54" s="15"/>
    </row>
    <row r="55" spans="1:8" ht="13.5" customHeight="1" x14ac:dyDescent="0.25">
      <c r="A55" s="15"/>
      <c r="B55" s="15"/>
      <c r="C55" s="15"/>
      <c r="D55" s="15"/>
      <c r="E55" s="15"/>
      <c r="F55" s="15"/>
      <c r="G55" s="15"/>
      <c r="H55" s="15"/>
    </row>
    <row r="56" spans="1:8" ht="13.5" customHeight="1" x14ac:dyDescent="0.25">
      <c r="A56" s="15"/>
      <c r="B56" s="15"/>
      <c r="C56" s="15"/>
      <c r="D56" s="15"/>
      <c r="E56" s="15"/>
      <c r="F56" s="15"/>
      <c r="G56" s="15"/>
      <c r="H56" s="15"/>
    </row>
    <row r="57" spans="1:8" ht="13.5" customHeight="1" x14ac:dyDescent="0.25">
      <c r="A57" s="15"/>
      <c r="B57" s="15"/>
      <c r="C57" s="15"/>
      <c r="D57" s="15"/>
      <c r="E57" s="15"/>
      <c r="F57" s="15"/>
      <c r="G57" s="15"/>
      <c r="H57" s="15"/>
    </row>
    <row r="58" spans="1:8" ht="13.5" customHeight="1" x14ac:dyDescent="0.25">
      <c r="A58" s="15"/>
      <c r="B58" s="15"/>
      <c r="C58" s="15"/>
      <c r="D58" s="15"/>
      <c r="E58" s="15"/>
      <c r="F58" s="15"/>
      <c r="G58" s="15"/>
      <c r="H58" s="15"/>
    </row>
    <row r="59" spans="1:8" ht="13.5" customHeight="1" x14ac:dyDescent="0.25">
      <c r="A59" s="15"/>
      <c r="B59" s="15"/>
      <c r="C59" s="15"/>
      <c r="D59" s="15"/>
      <c r="E59" s="15"/>
      <c r="F59" s="15"/>
      <c r="G59" s="15"/>
      <c r="H59" s="15"/>
    </row>
    <row r="60" spans="1:8" ht="13.5" customHeight="1" x14ac:dyDescent="0.25">
      <c r="A60" s="15"/>
      <c r="B60" s="15"/>
      <c r="C60" s="15"/>
      <c r="D60" s="15"/>
      <c r="E60" s="15"/>
      <c r="F60" s="15"/>
      <c r="G60" s="15"/>
      <c r="H60" s="15"/>
    </row>
    <row r="61" spans="1:8" ht="13.5" customHeight="1" x14ac:dyDescent="0.25">
      <c r="A61" s="15"/>
      <c r="B61" s="15"/>
      <c r="C61" s="15"/>
      <c r="D61" s="15"/>
      <c r="E61" s="15"/>
      <c r="F61" s="15"/>
      <c r="G61" s="15"/>
      <c r="H61" s="15"/>
    </row>
    <row r="62" spans="1:8" ht="13.5" customHeight="1" x14ac:dyDescent="0.25">
      <c r="A62" s="15"/>
      <c r="B62" s="15"/>
      <c r="C62" s="15"/>
      <c r="D62" s="15"/>
      <c r="E62" s="15"/>
      <c r="F62" s="15"/>
      <c r="G62" s="15"/>
      <c r="H62" s="15"/>
    </row>
    <row r="63" spans="1:8" ht="13.5" customHeight="1" x14ac:dyDescent="0.25">
      <c r="A63" s="15"/>
      <c r="B63" s="15"/>
      <c r="C63" s="15"/>
      <c r="D63" s="15"/>
      <c r="E63" s="15"/>
      <c r="F63" s="15"/>
      <c r="G63" s="15"/>
      <c r="H63" s="15"/>
    </row>
    <row r="64" spans="1:8" ht="13.5" customHeight="1" x14ac:dyDescent="0.25">
      <c r="A64" s="15"/>
      <c r="B64" s="15"/>
      <c r="C64" s="15"/>
      <c r="D64" s="15"/>
      <c r="E64" s="15"/>
      <c r="F64" s="15"/>
      <c r="G64" s="15"/>
      <c r="H64" s="15"/>
    </row>
    <row r="65" spans="1:8" ht="13.5" customHeight="1" x14ac:dyDescent="0.25">
      <c r="A65" s="15"/>
      <c r="B65" s="15"/>
      <c r="C65" s="15"/>
      <c r="D65" s="15"/>
      <c r="E65" s="15"/>
      <c r="F65" s="15"/>
      <c r="G65" s="15"/>
      <c r="H65" s="15"/>
    </row>
    <row r="66" spans="1:8" ht="13.5" customHeight="1" x14ac:dyDescent="0.25">
      <c r="A66" s="15"/>
      <c r="B66" s="15"/>
      <c r="C66" s="15"/>
      <c r="D66" s="15"/>
      <c r="E66" s="15"/>
      <c r="F66" s="15"/>
      <c r="G66" s="15"/>
      <c r="H66" s="15"/>
    </row>
    <row r="67" spans="1:8" ht="13.5" customHeight="1" x14ac:dyDescent="0.25">
      <c r="A67" s="15"/>
      <c r="B67" s="15"/>
      <c r="C67" s="15"/>
      <c r="D67" s="15"/>
      <c r="E67" s="15"/>
      <c r="F67" s="15"/>
      <c r="G67" s="15"/>
      <c r="H67" s="15"/>
    </row>
    <row r="68" spans="1:8" ht="13.5" customHeight="1" x14ac:dyDescent="0.25">
      <c r="A68" s="15"/>
      <c r="B68" s="15"/>
      <c r="C68" s="15"/>
      <c r="D68" s="15"/>
      <c r="E68" s="15"/>
      <c r="F68" s="15"/>
      <c r="G68" s="15"/>
      <c r="H68" s="15"/>
    </row>
    <row r="69" spans="1:8" ht="13.5" customHeight="1" x14ac:dyDescent="0.25">
      <c r="A69" s="15"/>
      <c r="B69" s="15"/>
      <c r="C69" s="15"/>
      <c r="D69" s="15"/>
      <c r="E69" s="15"/>
      <c r="F69" s="15"/>
      <c r="G69" s="15"/>
      <c r="H69" s="15"/>
    </row>
    <row r="70" spans="1:8" ht="13.5" customHeight="1" x14ac:dyDescent="0.25">
      <c r="A70" s="15"/>
      <c r="B70" s="15"/>
      <c r="C70" s="15"/>
      <c r="D70" s="15"/>
      <c r="E70" s="15"/>
      <c r="F70" s="15"/>
      <c r="G70" s="15"/>
      <c r="H70" s="15"/>
    </row>
    <row r="71" spans="1:8" ht="13.5" customHeight="1" x14ac:dyDescent="0.25">
      <c r="A71" s="15"/>
      <c r="B71" s="15"/>
      <c r="C71" s="15"/>
      <c r="D71" s="15"/>
      <c r="E71" s="15"/>
      <c r="F71" s="15"/>
      <c r="G71" s="15"/>
      <c r="H71" s="15"/>
    </row>
    <row r="72" spans="1:8" ht="13.5" customHeight="1" x14ac:dyDescent="0.25">
      <c r="A72" s="15"/>
      <c r="B72" s="15"/>
      <c r="C72" s="15"/>
      <c r="D72" s="15"/>
      <c r="E72" s="15"/>
      <c r="F72" s="15"/>
      <c r="G72" s="15"/>
      <c r="H72" s="15"/>
    </row>
    <row r="73" spans="1:8" ht="13.5" customHeight="1" x14ac:dyDescent="0.25">
      <c r="A73" s="15"/>
      <c r="B73" s="15"/>
      <c r="C73" s="15"/>
      <c r="D73" s="15"/>
      <c r="E73" s="15"/>
      <c r="F73" s="15"/>
      <c r="G73" s="15"/>
      <c r="H73" s="15"/>
    </row>
    <row r="74" spans="1:8" ht="13.5" customHeight="1" x14ac:dyDescent="0.25">
      <c r="A74" s="15"/>
      <c r="B74" s="15"/>
      <c r="C74" s="15"/>
      <c r="D74" s="15"/>
      <c r="E74" s="15"/>
      <c r="F74" s="15"/>
      <c r="G74" s="15"/>
      <c r="H74" s="15"/>
    </row>
    <row r="75" spans="1:8" ht="13.5" customHeight="1" x14ac:dyDescent="0.25">
      <c r="A75" s="15"/>
      <c r="B75" s="15"/>
      <c r="C75" s="15"/>
      <c r="D75" s="15"/>
      <c r="E75" s="15"/>
      <c r="F75" s="15"/>
      <c r="G75" s="15"/>
      <c r="H75" s="15"/>
    </row>
    <row r="76" spans="1:8" ht="13.5" customHeight="1" x14ac:dyDescent="0.25">
      <c r="A76" s="15"/>
      <c r="B76" s="15"/>
      <c r="C76" s="15"/>
      <c r="D76" s="15"/>
      <c r="E76" s="15"/>
      <c r="F76" s="15"/>
      <c r="G76" s="15"/>
      <c r="H76" s="15"/>
    </row>
    <row r="77" spans="1:8" ht="13.5" customHeight="1" x14ac:dyDescent="0.25">
      <c r="A77" s="15"/>
      <c r="B77" s="15"/>
      <c r="C77" s="15"/>
      <c r="D77" s="15"/>
      <c r="E77" s="15"/>
      <c r="F77" s="15"/>
      <c r="G77" s="15"/>
      <c r="H77" s="15"/>
    </row>
    <row r="78" spans="1:8" ht="13.5" customHeight="1" x14ac:dyDescent="0.25">
      <c r="A78" s="15"/>
      <c r="B78" s="15"/>
      <c r="C78" s="15"/>
      <c r="D78" s="15"/>
      <c r="E78" s="15"/>
      <c r="F78" s="15"/>
      <c r="G78" s="15"/>
      <c r="H78" s="15"/>
    </row>
    <row r="79" spans="1:8" ht="13.5" customHeight="1" x14ac:dyDescent="0.25">
      <c r="A79" s="15"/>
      <c r="B79" s="15"/>
      <c r="C79" s="15"/>
      <c r="D79" s="15"/>
      <c r="E79" s="15"/>
      <c r="F79" s="15"/>
      <c r="G79" s="15"/>
      <c r="H79" s="15"/>
    </row>
    <row r="80" spans="1:8" ht="13.5" customHeight="1" x14ac:dyDescent="0.25">
      <c r="A80" s="15"/>
      <c r="B80" s="15"/>
      <c r="C80" s="15"/>
      <c r="D80" s="15"/>
      <c r="E80" s="15"/>
      <c r="F80" s="15"/>
      <c r="G80" s="15"/>
      <c r="H80" s="15"/>
    </row>
    <row r="81" spans="1:8" ht="13.5" customHeight="1" x14ac:dyDescent="0.25">
      <c r="A81" s="15"/>
      <c r="B81" s="15"/>
      <c r="C81" s="15"/>
      <c r="D81" s="15"/>
      <c r="E81" s="15"/>
      <c r="F81" s="15"/>
      <c r="G81" s="15"/>
      <c r="H81" s="15"/>
    </row>
    <row r="82" spans="1:8" ht="13.5" customHeight="1" x14ac:dyDescent="0.25">
      <c r="A82" s="15"/>
      <c r="B82" s="15"/>
      <c r="C82" s="15"/>
      <c r="D82" s="15"/>
      <c r="E82" s="15"/>
      <c r="F82" s="15"/>
      <c r="G82" s="15"/>
      <c r="H82" s="15"/>
    </row>
    <row r="83" spans="1:8" ht="13.5" customHeight="1" x14ac:dyDescent="0.25">
      <c r="A83" s="15"/>
      <c r="B83" s="15"/>
      <c r="C83" s="15"/>
      <c r="D83" s="15"/>
      <c r="E83" s="15"/>
      <c r="F83" s="15"/>
      <c r="G83" s="15"/>
      <c r="H83" s="15"/>
    </row>
    <row r="84" spans="1:8" ht="13.5" customHeight="1" x14ac:dyDescent="0.25">
      <c r="A84" s="15"/>
      <c r="B84" s="15"/>
      <c r="C84" s="15"/>
      <c r="D84" s="15"/>
      <c r="E84" s="15"/>
      <c r="F84" s="15"/>
      <c r="G84" s="15"/>
      <c r="H84" s="15"/>
    </row>
    <row r="85" spans="1:8" ht="13.5" customHeight="1" x14ac:dyDescent="0.25">
      <c r="A85" s="15"/>
      <c r="B85" s="15"/>
      <c r="C85" s="15"/>
      <c r="D85" s="15"/>
      <c r="E85" s="15"/>
      <c r="F85" s="15"/>
      <c r="G85" s="15"/>
      <c r="H85" s="15"/>
    </row>
    <row r="86" spans="1:8" ht="13.5" customHeight="1" x14ac:dyDescent="0.25">
      <c r="A86" s="15"/>
      <c r="B86" s="15"/>
      <c r="C86" s="15"/>
      <c r="D86" s="15"/>
      <c r="E86" s="15"/>
      <c r="F86" s="15"/>
      <c r="G86" s="15"/>
      <c r="H86" s="15"/>
    </row>
    <row r="87" spans="1:8" ht="13.5" customHeight="1" x14ac:dyDescent="0.25">
      <c r="A87" s="15"/>
      <c r="B87" s="15"/>
      <c r="C87" s="15"/>
      <c r="D87" s="15"/>
      <c r="E87" s="15"/>
      <c r="F87" s="15"/>
      <c r="G87" s="15"/>
      <c r="H87" s="15"/>
    </row>
    <row r="88" spans="1:8" ht="13.5" customHeight="1" x14ac:dyDescent="0.25">
      <c r="A88" s="15"/>
      <c r="B88" s="15"/>
      <c r="C88" s="15"/>
      <c r="D88" s="15"/>
      <c r="E88" s="15"/>
      <c r="F88" s="15"/>
      <c r="G88" s="15"/>
      <c r="H88" s="15"/>
    </row>
    <row r="89" spans="1:8" ht="13.5" customHeight="1" x14ac:dyDescent="0.25">
      <c r="A89" s="15"/>
      <c r="B89" s="15"/>
      <c r="C89" s="15"/>
      <c r="D89" s="15"/>
      <c r="E89" s="15"/>
      <c r="F89" s="15"/>
      <c r="G89" s="15"/>
      <c r="H89" s="15"/>
    </row>
    <row r="90" spans="1:8" ht="13.5" customHeight="1" x14ac:dyDescent="0.25">
      <c r="A90" s="15"/>
      <c r="B90" s="15"/>
      <c r="C90" s="15"/>
      <c r="D90" s="15"/>
      <c r="E90" s="15"/>
      <c r="F90" s="15"/>
      <c r="G90" s="15"/>
      <c r="H90" s="15"/>
    </row>
    <row r="91" spans="1:8" ht="13.5" customHeight="1" x14ac:dyDescent="0.25">
      <c r="A91" s="15"/>
      <c r="B91" s="15"/>
      <c r="C91" s="15"/>
      <c r="D91" s="15"/>
      <c r="E91" s="15"/>
      <c r="F91" s="15"/>
      <c r="G91" s="15"/>
      <c r="H91" s="15"/>
    </row>
    <row r="92" spans="1:8" ht="13.5" customHeight="1" x14ac:dyDescent="0.25">
      <c r="A92" s="15"/>
      <c r="B92" s="15"/>
      <c r="C92" s="15"/>
      <c r="D92" s="15"/>
      <c r="E92" s="15"/>
      <c r="F92" s="15"/>
      <c r="G92" s="15"/>
      <c r="H92" s="15"/>
    </row>
    <row r="93" spans="1:8" ht="13.5" customHeight="1" x14ac:dyDescent="0.25">
      <c r="A93" s="15"/>
      <c r="B93" s="15"/>
      <c r="C93" s="15"/>
      <c r="D93" s="15"/>
      <c r="E93" s="15"/>
      <c r="F93" s="15"/>
      <c r="G93" s="15"/>
      <c r="H93" s="15"/>
    </row>
    <row r="94" spans="1:8" ht="13.5" customHeight="1" x14ac:dyDescent="0.25">
      <c r="A94" s="15"/>
      <c r="B94" s="15"/>
      <c r="C94" s="15"/>
      <c r="D94" s="15"/>
      <c r="E94" s="15"/>
      <c r="F94" s="15"/>
      <c r="G94" s="15"/>
      <c r="H94" s="15"/>
    </row>
    <row r="95" spans="1:8" ht="13.5" customHeight="1" x14ac:dyDescent="0.25">
      <c r="A95" s="15"/>
      <c r="B95" s="15"/>
      <c r="C95" s="15"/>
      <c r="D95" s="15"/>
      <c r="E95" s="15"/>
      <c r="F95" s="15"/>
      <c r="G95" s="15"/>
      <c r="H95" s="15"/>
    </row>
    <row r="96" spans="1:8" ht="13.5" customHeight="1" x14ac:dyDescent="0.25">
      <c r="A96" s="15"/>
      <c r="B96" s="15"/>
      <c r="C96" s="15"/>
      <c r="D96" s="15"/>
      <c r="E96" s="15"/>
      <c r="F96" s="15"/>
      <c r="G96" s="15"/>
      <c r="H96" s="15"/>
    </row>
    <row r="97" spans="1:8" ht="13.5" customHeight="1" x14ac:dyDescent="0.25">
      <c r="A97" s="15"/>
      <c r="B97" s="15"/>
      <c r="C97" s="15"/>
      <c r="D97" s="15"/>
      <c r="E97" s="15"/>
      <c r="F97" s="15"/>
      <c r="G97" s="15"/>
      <c r="H97" s="15"/>
    </row>
    <row r="98" spans="1:8" ht="13.5" customHeight="1" x14ac:dyDescent="0.25">
      <c r="A98" s="15"/>
      <c r="B98" s="15"/>
      <c r="C98" s="15"/>
      <c r="D98" s="15"/>
      <c r="E98" s="15"/>
      <c r="F98" s="15"/>
      <c r="G98" s="15"/>
      <c r="H98" s="15"/>
    </row>
    <row r="99" spans="1:8" ht="13.5" customHeight="1" x14ac:dyDescent="0.25">
      <c r="A99" s="15"/>
      <c r="B99" s="15"/>
      <c r="C99" s="15"/>
      <c r="D99" s="15"/>
      <c r="E99" s="15"/>
      <c r="F99" s="15"/>
      <c r="G99" s="15"/>
      <c r="H99" s="15"/>
    </row>
    <row r="100" spans="1:8" ht="13.5" customHeight="1" x14ac:dyDescent="0.25">
      <c r="A100" s="15"/>
      <c r="B100" s="15"/>
      <c r="C100" s="15"/>
      <c r="D100" s="15"/>
      <c r="E100" s="15"/>
      <c r="F100" s="15"/>
      <c r="G100" s="15"/>
      <c r="H100" s="15"/>
    </row>
    <row r="101" spans="1:8" ht="13.5" customHeight="1" x14ac:dyDescent="0.25">
      <c r="A101" s="15"/>
      <c r="B101" s="15"/>
      <c r="C101" s="15"/>
      <c r="D101" s="15"/>
      <c r="E101" s="15"/>
      <c r="F101" s="15"/>
      <c r="G101" s="15"/>
      <c r="H101" s="15"/>
    </row>
    <row r="102" spans="1:8" ht="13.5" customHeight="1" x14ac:dyDescent="0.25">
      <c r="A102" s="15"/>
      <c r="B102" s="15"/>
      <c r="C102" s="15"/>
      <c r="D102" s="15"/>
      <c r="E102" s="15"/>
      <c r="F102" s="15"/>
      <c r="G102" s="15"/>
      <c r="H102" s="15"/>
    </row>
    <row r="103" spans="1:8" ht="13.5" customHeight="1" x14ac:dyDescent="0.25">
      <c r="A103" s="15"/>
      <c r="B103" s="15"/>
      <c r="C103" s="15"/>
      <c r="D103" s="15"/>
      <c r="E103" s="15"/>
      <c r="F103" s="15"/>
      <c r="G103" s="15"/>
      <c r="H103" s="15"/>
    </row>
    <row r="104" spans="1:8" ht="13.5" customHeight="1" x14ac:dyDescent="0.25">
      <c r="A104" s="15"/>
      <c r="B104" s="15"/>
      <c r="C104" s="15"/>
      <c r="D104" s="15"/>
      <c r="E104" s="15"/>
      <c r="F104" s="15"/>
      <c r="G104" s="15"/>
      <c r="H104" s="15"/>
    </row>
    <row r="105" spans="1:8" ht="13.5" customHeight="1" x14ac:dyDescent="0.25">
      <c r="A105" s="15"/>
      <c r="B105" s="15"/>
      <c r="C105" s="15"/>
      <c r="D105" s="15"/>
      <c r="E105" s="15"/>
      <c r="F105" s="15"/>
      <c r="G105" s="15"/>
      <c r="H105" s="15"/>
    </row>
    <row r="106" spans="1:8" ht="13.5" customHeight="1" x14ac:dyDescent="0.25">
      <c r="A106" s="15"/>
      <c r="B106" s="15"/>
      <c r="C106" s="15"/>
      <c r="D106" s="15"/>
      <c r="E106" s="15"/>
      <c r="F106" s="15"/>
      <c r="G106" s="15"/>
      <c r="H106" s="15"/>
    </row>
    <row r="107" spans="1:8" ht="13.5" customHeight="1" x14ac:dyDescent="0.25">
      <c r="A107" s="15"/>
      <c r="B107" s="15"/>
      <c r="C107" s="15"/>
      <c r="D107" s="15"/>
      <c r="E107" s="15"/>
      <c r="F107" s="15"/>
      <c r="G107" s="15"/>
      <c r="H107" s="15"/>
    </row>
    <row r="108" spans="1:8" ht="13.5" customHeight="1" x14ac:dyDescent="0.25">
      <c r="A108" s="15"/>
      <c r="B108" s="15"/>
      <c r="C108" s="15"/>
      <c r="D108" s="15"/>
      <c r="E108" s="15"/>
      <c r="F108" s="15"/>
      <c r="G108" s="15"/>
      <c r="H108" s="15"/>
    </row>
    <row r="109" spans="1:8" ht="13.5" customHeight="1" x14ac:dyDescent="0.25">
      <c r="A109" s="15"/>
      <c r="B109" s="15"/>
      <c r="C109" s="15"/>
      <c r="D109" s="15"/>
      <c r="E109" s="15"/>
      <c r="F109" s="15"/>
      <c r="G109" s="15"/>
      <c r="H109" s="15"/>
    </row>
    <row r="110" spans="1:8" ht="13.5" customHeight="1" x14ac:dyDescent="0.25">
      <c r="A110" s="15"/>
      <c r="B110" s="15"/>
      <c r="C110" s="15"/>
      <c r="D110" s="15"/>
      <c r="E110" s="15"/>
      <c r="F110" s="15"/>
      <c r="G110" s="15"/>
      <c r="H110" s="15"/>
    </row>
    <row r="111" spans="1:8" ht="13.5" customHeight="1" x14ac:dyDescent="0.25">
      <c r="A111" s="15"/>
      <c r="B111" s="15"/>
      <c r="C111" s="15"/>
      <c r="D111" s="15"/>
      <c r="E111" s="15"/>
      <c r="F111" s="15"/>
      <c r="G111" s="15"/>
      <c r="H111" s="15"/>
    </row>
    <row r="112" spans="1:8" ht="13.5" customHeight="1" x14ac:dyDescent="0.25">
      <c r="A112" s="15"/>
      <c r="B112" s="15"/>
      <c r="C112" s="15"/>
      <c r="D112" s="15"/>
      <c r="E112" s="15"/>
      <c r="F112" s="15"/>
      <c r="G112" s="15"/>
      <c r="H112" s="15"/>
    </row>
    <row r="113" spans="1:8" ht="13.5" customHeight="1" x14ac:dyDescent="0.25">
      <c r="A113" s="15"/>
      <c r="B113" s="15"/>
      <c r="C113" s="15"/>
      <c r="D113" s="15"/>
      <c r="E113" s="15"/>
      <c r="F113" s="15"/>
      <c r="G113" s="15"/>
      <c r="H113" s="15"/>
    </row>
    <row r="114" spans="1:8" ht="13.5" customHeight="1" x14ac:dyDescent="0.25">
      <c r="A114" s="15"/>
      <c r="B114" s="15"/>
      <c r="C114" s="15"/>
      <c r="D114" s="15"/>
      <c r="E114" s="15"/>
      <c r="F114" s="15"/>
      <c r="G114" s="15"/>
      <c r="H114" s="15"/>
    </row>
    <row r="115" spans="1:8" ht="13.5" customHeight="1" x14ac:dyDescent="0.25">
      <c r="A115" s="15"/>
      <c r="B115" s="15"/>
      <c r="C115" s="15"/>
      <c r="D115" s="15"/>
      <c r="E115" s="15"/>
      <c r="F115" s="15"/>
      <c r="G115" s="15"/>
      <c r="H115" s="15"/>
    </row>
    <row r="116" spans="1:8" ht="13.5" customHeight="1" x14ac:dyDescent="0.25">
      <c r="A116" s="15"/>
      <c r="B116" s="15"/>
      <c r="C116" s="15"/>
      <c r="D116" s="15"/>
      <c r="E116" s="15"/>
      <c r="F116" s="15"/>
      <c r="G116" s="15"/>
      <c r="H116" s="15"/>
    </row>
    <row r="117" spans="1:8" ht="13.5" customHeight="1" x14ac:dyDescent="0.25">
      <c r="A117" s="15"/>
      <c r="B117" s="15"/>
      <c r="C117" s="15"/>
      <c r="D117" s="15"/>
      <c r="E117" s="15"/>
      <c r="F117" s="15"/>
      <c r="G117" s="15"/>
      <c r="H117" s="15"/>
    </row>
    <row r="118" spans="1:8" ht="13.5" customHeight="1" x14ac:dyDescent="0.25">
      <c r="A118" s="15"/>
      <c r="B118" s="15"/>
      <c r="C118" s="15"/>
      <c r="D118" s="15"/>
      <c r="E118" s="15"/>
      <c r="F118" s="15"/>
      <c r="G118" s="15"/>
      <c r="H118" s="15"/>
    </row>
    <row r="119" spans="1:8" ht="13.5" customHeight="1" x14ac:dyDescent="0.25">
      <c r="A119" s="15"/>
      <c r="B119" s="15"/>
      <c r="C119" s="15"/>
      <c r="D119" s="15"/>
      <c r="E119" s="15"/>
      <c r="F119" s="15"/>
      <c r="G119" s="15"/>
      <c r="H119" s="15"/>
    </row>
    <row r="120" spans="1:8" ht="13.5" customHeight="1" x14ac:dyDescent="0.25">
      <c r="A120" s="15"/>
      <c r="B120" s="15"/>
      <c r="C120" s="15"/>
      <c r="D120" s="15"/>
      <c r="E120" s="15"/>
      <c r="F120" s="15"/>
      <c r="G120" s="15"/>
      <c r="H120" s="15"/>
    </row>
    <row r="121" spans="1:8" ht="13.5" customHeight="1" x14ac:dyDescent="0.25">
      <c r="A121" s="15"/>
      <c r="B121" s="15"/>
      <c r="C121" s="15"/>
      <c r="D121" s="15"/>
      <c r="E121" s="15"/>
      <c r="F121" s="15"/>
      <c r="G121" s="15"/>
      <c r="H121" s="15"/>
    </row>
    <row r="122" spans="1:8" ht="13.5" customHeight="1" x14ac:dyDescent="0.25">
      <c r="A122" s="15"/>
      <c r="B122" s="15"/>
      <c r="C122" s="15"/>
      <c r="D122" s="15"/>
      <c r="E122" s="15"/>
      <c r="F122" s="15"/>
      <c r="G122" s="15"/>
      <c r="H122" s="15"/>
    </row>
    <row r="123" spans="1:8" ht="13.5" customHeight="1" x14ac:dyDescent="0.25">
      <c r="A123" s="15"/>
      <c r="B123" s="15"/>
      <c r="C123" s="15"/>
      <c r="D123" s="15"/>
      <c r="E123" s="15"/>
      <c r="F123" s="15"/>
      <c r="G123" s="15"/>
      <c r="H123" s="15"/>
    </row>
    <row r="124" spans="1:8" ht="13.5" customHeight="1" x14ac:dyDescent="0.25">
      <c r="A124" s="15"/>
      <c r="B124" s="15"/>
      <c r="C124" s="15"/>
      <c r="D124" s="15"/>
      <c r="E124" s="15"/>
      <c r="F124" s="15"/>
      <c r="G124" s="15"/>
      <c r="H124" s="15"/>
    </row>
    <row r="125" spans="1:8" ht="13.5" customHeight="1" x14ac:dyDescent="0.25">
      <c r="A125" s="15"/>
      <c r="B125" s="15"/>
      <c r="C125" s="15"/>
      <c r="D125" s="15"/>
      <c r="E125" s="15"/>
      <c r="F125" s="15"/>
      <c r="G125" s="15"/>
      <c r="H125" s="15"/>
    </row>
    <row r="126" spans="1:8" ht="13.5" customHeight="1" x14ac:dyDescent="0.25">
      <c r="A126" s="15"/>
      <c r="B126" s="15"/>
      <c r="C126" s="15"/>
      <c r="D126" s="15"/>
      <c r="E126" s="15"/>
      <c r="F126" s="15"/>
      <c r="G126" s="15"/>
      <c r="H126" s="15"/>
    </row>
    <row r="127" spans="1:8" ht="13.5" customHeight="1" x14ac:dyDescent="0.25">
      <c r="A127" s="15"/>
      <c r="B127" s="15"/>
      <c r="C127" s="15"/>
      <c r="D127" s="15"/>
      <c r="E127" s="15"/>
      <c r="F127" s="15"/>
      <c r="G127" s="15"/>
      <c r="H127" s="15"/>
    </row>
    <row r="128" spans="1:8" ht="13.5" customHeight="1" x14ac:dyDescent="0.25">
      <c r="A128" s="15"/>
      <c r="B128" s="15"/>
      <c r="C128" s="15"/>
      <c r="D128" s="15"/>
      <c r="E128" s="15"/>
      <c r="F128" s="15"/>
      <c r="G128" s="15"/>
      <c r="H128" s="15"/>
    </row>
    <row r="129" spans="1:8" ht="13.5" customHeight="1" x14ac:dyDescent="0.25">
      <c r="A129" s="15"/>
      <c r="B129" s="15"/>
      <c r="C129" s="15"/>
      <c r="D129" s="15"/>
      <c r="E129" s="15"/>
      <c r="F129" s="15"/>
      <c r="G129" s="15"/>
      <c r="H129" s="15"/>
    </row>
    <row r="130" spans="1:8" ht="13.5" customHeight="1" x14ac:dyDescent="0.25">
      <c r="A130" s="15"/>
      <c r="B130" s="15"/>
      <c r="C130" s="15"/>
      <c r="D130" s="15"/>
      <c r="E130" s="15"/>
      <c r="F130" s="15"/>
      <c r="G130" s="15"/>
      <c r="H130" s="15"/>
    </row>
    <row r="131" spans="1:8" ht="13.5" customHeight="1" x14ac:dyDescent="0.25">
      <c r="A131" s="15"/>
      <c r="B131" s="15"/>
      <c r="C131" s="15"/>
      <c r="D131" s="15"/>
      <c r="E131" s="15"/>
      <c r="F131" s="15"/>
      <c r="G131" s="15"/>
      <c r="H131" s="15"/>
    </row>
    <row r="132" spans="1:8" ht="13.5" customHeight="1" x14ac:dyDescent="0.25">
      <c r="A132" s="15"/>
      <c r="B132" s="15"/>
      <c r="C132" s="15"/>
      <c r="D132" s="15"/>
      <c r="E132" s="15"/>
      <c r="F132" s="15"/>
      <c r="G132" s="15"/>
      <c r="H132" s="15"/>
    </row>
    <row r="133" spans="1:8" ht="13.5" customHeight="1" x14ac:dyDescent="0.25">
      <c r="A133" s="15"/>
      <c r="B133" s="15"/>
      <c r="C133" s="15"/>
      <c r="D133" s="15"/>
      <c r="E133" s="15"/>
      <c r="F133" s="15"/>
      <c r="G133" s="15"/>
      <c r="H133" s="15"/>
    </row>
    <row r="134" spans="1:8" ht="13.5" customHeight="1" x14ac:dyDescent="0.25">
      <c r="A134" s="15"/>
      <c r="B134" s="15"/>
      <c r="C134" s="15"/>
      <c r="D134" s="15"/>
      <c r="E134" s="15"/>
      <c r="F134" s="15"/>
      <c r="G134" s="15"/>
      <c r="H134" s="15"/>
    </row>
    <row r="135" spans="1:8" ht="13.5" customHeight="1" x14ac:dyDescent="0.25">
      <c r="A135" s="15"/>
      <c r="B135" s="15"/>
      <c r="C135" s="15"/>
      <c r="D135" s="15"/>
      <c r="E135" s="15"/>
      <c r="F135" s="15"/>
      <c r="G135" s="15"/>
      <c r="H135" s="15"/>
    </row>
    <row r="136" spans="1:8" ht="13.5" customHeight="1" x14ac:dyDescent="0.25">
      <c r="A136" s="15"/>
      <c r="B136" s="15"/>
      <c r="C136" s="15"/>
      <c r="D136" s="15"/>
      <c r="E136" s="15"/>
      <c r="F136" s="15"/>
      <c r="G136" s="15"/>
      <c r="H136" s="15"/>
    </row>
    <row r="137" spans="1:8" ht="13.5" customHeight="1" x14ac:dyDescent="0.25">
      <c r="A137" s="15"/>
      <c r="B137" s="15"/>
      <c r="C137" s="15"/>
      <c r="D137" s="15"/>
      <c r="E137" s="15"/>
      <c r="F137" s="15"/>
      <c r="G137" s="15"/>
      <c r="H137" s="15"/>
    </row>
    <row r="138" spans="1:8" ht="13.5" customHeight="1" x14ac:dyDescent="0.25">
      <c r="A138" s="15"/>
      <c r="B138" s="15"/>
      <c r="C138" s="15"/>
      <c r="D138" s="15"/>
      <c r="E138" s="15"/>
      <c r="F138" s="15"/>
      <c r="G138" s="15"/>
      <c r="H138" s="15"/>
    </row>
    <row r="139" spans="1:8" ht="13.5" customHeight="1" x14ac:dyDescent="0.25">
      <c r="A139" s="15"/>
      <c r="B139" s="15"/>
      <c r="C139" s="15"/>
      <c r="D139" s="15"/>
      <c r="E139" s="15"/>
      <c r="F139" s="15"/>
      <c r="G139" s="15"/>
      <c r="H139" s="15"/>
    </row>
    <row r="140" spans="1:8" ht="13.5" customHeight="1" x14ac:dyDescent="0.25">
      <c r="A140" s="15"/>
      <c r="B140" s="15"/>
      <c r="C140" s="15"/>
      <c r="D140" s="15"/>
      <c r="E140" s="15"/>
      <c r="F140" s="15"/>
      <c r="G140" s="15"/>
      <c r="H140" s="15"/>
    </row>
    <row r="141" spans="1:8" ht="13.5" customHeight="1" x14ac:dyDescent="0.25">
      <c r="A141" s="15"/>
      <c r="B141" s="15"/>
      <c r="C141" s="15"/>
      <c r="D141" s="15"/>
      <c r="E141" s="15"/>
      <c r="F141" s="15"/>
      <c r="G141" s="15"/>
      <c r="H141" s="15"/>
    </row>
    <row r="142" spans="1:8" x14ac:dyDescent="0.25">
      <c r="A142" s="15"/>
      <c r="B142" s="15"/>
      <c r="C142" s="15"/>
      <c r="D142" s="15"/>
      <c r="E142" s="15"/>
      <c r="F142" s="15"/>
      <c r="G142" s="15"/>
      <c r="H142" s="15"/>
    </row>
    <row r="143" spans="1:8" x14ac:dyDescent="0.25">
      <c r="A143" s="15"/>
      <c r="B143" s="15"/>
      <c r="C143" s="15"/>
      <c r="D143" s="15"/>
      <c r="E143" s="15"/>
      <c r="F143" s="15"/>
      <c r="G143" s="15"/>
      <c r="H143" s="15"/>
    </row>
    <row r="144" spans="1:8" x14ac:dyDescent="0.25">
      <c r="A144" s="15"/>
      <c r="B144" s="15"/>
      <c r="C144" s="15"/>
      <c r="D144" s="15"/>
      <c r="E144" s="15"/>
      <c r="F144" s="15"/>
      <c r="G144" s="15"/>
      <c r="H144" s="15"/>
    </row>
    <row r="145" spans="1:8" x14ac:dyDescent="0.25">
      <c r="A145" s="15"/>
      <c r="B145" s="15"/>
      <c r="C145" s="15"/>
      <c r="D145" s="15"/>
      <c r="E145" s="15"/>
      <c r="F145" s="15"/>
      <c r="G145" s="15"/>
      <c r="H145" s="15"/>
    </row>
    <row r="146" spans="1:8" x14ac:dyDescent="0.25">
      <c r="A146" s="15"/>
      <c r="B146" s="15"/>
      <c r="C146" s="15"/>
      <c r="D146" s="15"/>
      <c r="E146" s="15"/>
      <c r="F146" s="15"/>
      <c r="G146" s="15"/>
      <c r="H146" s="15"/>
    </row>
    <row r="147" spans="1:8" x14ac:dyDescent="0.25">
      <c r="A147" s="15"/>
      <c r="B147" s="15"/>
      <c r="C147" s="15"/>
      <c r="D147" s="15"/>
      <c r="E147" s="15"/>
      <c r="F147" s="15"/>
      <c r="G147" s="15"/>
      <c r="H147" s="15"/>
    </row>
    <row r="148" spans="1:8" ht="15.75" x14ac:dyDescent="0.25">
      <c r="A148" s="48"/>
      <c r="B148" s="48"/>
      <c r="C148" s="48"/>
      <c r="D148" s="48"/>
      <c r="E148" s="48"/>
      <c r="F148" s="48"/>
      <c r="G148" s="48"/>
      <c r="H148" s="48"/>
    </row>
    <row r="149" spans="1:8" ht="15.75" x14ac:dyDescent="0.25">
      <c r="A149" s="48"/>
      <c r="B149" s="48"/>
      <c r="C149" s="48"/>
      <c r="D149" s="48"/>
      <c r="E149" s="48"/>
      <c r="F149" s="48"/>
      <c r="G149" s="48"/>
      <c r="H149" s="48"/>
    </row>
    <row r="150" spans="1:8" ht="15.75" x14ac:dyDescent="0.25">
      <c r="A150" s="48"/>
      <c r="B150" s="48"/>
      <c r="C150" s="48"/>
      <c r="D150" s="48"/>
      <c r="E150" s="48"/>
      <c r="F150" s="48"/>
      <c r="G150" s="48"/>
      <c r="H150" s="48"/>
    </row>
    <row r="151" spans="1:8" ht="15.75" x14ac:dyDescent="0.25">
      <c r="A151" s="48"/>
      <c r="B151" s="48"/>
      <c r="C151" s="48"/>
      <c r="D151" s="48"/>
      <c r="E151" s="48"/>
      <c r="F151" s="48"/>
      <c r="G151" s="48"/>
      <c r="H151" s="48"/>
    </row>
    <row r="152" spans="1:8" ht="15.75" x14ac:dyDescent="0.25">
      <c r="A152" s="48"/>
      <c r="B152" s="48"/>
      <c r="C152" s="48"/>
      <c r="D152" s="48"/>
      <c r="E152" s="48"/>
      <c r="F152" s="48"/>
      <c r="G152" s="48"/>
      <c r="H152" s="48"/>
    </row>
    <row r="153" spans="1:8" ht="15.75" x14ac:dyDescent="0.25">
      <c r="A153" s="48"/>
      <c r="B153" s="48"/>
      <c r="C153" s="48"/>
      <c r="D153" s="48"/>
      <c r="E153" s="48"/>
      <c r="F153" s="48"/>
      <c r="G153" s="48"/>
      <c r="H153" s="48"/>
    </row>
    <row r="154" spans="1:8" ht="15.75" x14ac:dyDescent="0.25">
      <c r="A154" s="48"/>
      <c r="B154" s="48"/>
      <c r="C154" s="48"/>
      <c r="D154" s="48"/>
      <c r="E154" s="48"/>
      <c r="F154" s="48"/>
      <c r="G154" s="48"/>
      <c r="H154" s="48"/>
    </row>
    <row r="155" spans="1:8" ht="15.75" x14ac:dyDescent="0.25">
      <c r="A155" s="48"/>
      <c r="B155" s="48"/>
      <c r="C155" s="48"/>
      <c r="D155" s="48"/>
      <c r="E155" s="48"/>
      <c r="F155" s="48"/>
      <c r="G155" s="48"/>
      <c r="H155" s="48"/>
    </row>
    <row r="156" spans="1:8" ht="15.75" x14ac:dyDescent="0.25">
      <c r="A156" s="48"/>
      <c r="B156" s="48"/>
      <c r="C156" s="48"/>
      <c r="D156" s="48"/>
      <c r="E156" s="48"/>
      <c r="F156" s="48"/>
      <c r="G156" s="48"/>
      <c r="H156" s="48"/>
    </row>
    <row r="157" spans="1:8" ht="15.75" x14ac:dyDescent="0.25">
      <c r="A157" s="48"/>
      <c r="B157" s="48"/>
      <c r="C157" s="48"/>
      <c r="D157" s="48"/>
      <c r="E157" s="48"/>
      <c r="F157" s="48"/>
      <c r="G157" s="48"/>
      <c r="H157" s="48"/>
    </row>
    <row r="158" spans="1:8" ht="15.75" x14ac:dyDescent="0.25">
      <c r="A158" s="48"/>
      <c r="B158" s="48"/>
      <c r="C158" s="48"/>
      <c r="D158" s="48"/>
      <c r="E158" s="48"/>
      <c r="F158" s="48"/>
      <c r="G158" s="48"/>
      <c r="H158" s="48"/>
    </row>
    <row r="159" spans="1:8" ht="15.75" x14ac:dyDescent="0.25">
      <c r="A159" s="48"/>
      <c r="B159" s="48"/>
      <c r="C159" s="48"/>
      <c r="D159" s="48"/>
      <c r="E159" s="48"/>
      <c r="F159" s="48"/>
      <c r="G159" s="48"/>
      <c r="H159" s="48"/>
    </row>
    <row r="160" spans="1:8" ht="15.75" x14ac:dyDescent="0.25">
      <c r="A160" s="48"/>
      <c r="B160" s="48"/>
      <c r="C160" s="48"/>
      <c r="D160" s="48"/>
      <c r="E160" s="48"/>
      <c r="F160" s="48"/>
      <c r="G160" s="48"/>
      <c r="H160" s="48"/>
    </row>
    <row r="161" spans="1:8" ht="15.75" x14ac:dyDescent="0.25">
      <c r="A161" s="48"/>
      <c r="B161" s="48"/>
      <c r="C161" s="48"/>
      <c r="D161" s="48"/>
      <c r="E161" s="48"/>
      <c r="F161" s="48"/>
      <c r="G161" s="48"/>
      <c r="H161" s="48"/>
    </row>
    <row r="162" spans="1:8" ht="15.75" x14ac:dyDescent="0.25">
      <c r="A162" s="48"/>
      <c r="B162" s="48"/>
      <c r="C162" s="48"/>
      <c r="D162" s="48"/>
      <c r="E162" s="48"/>
      <c r="F162" s="48"/>
      <c r="G162" s="48"/>
      <c r="H162" s="48"/>
    </row>
  </sheetData>
  <dataConsolidate/>
  <mergeCells count="1">
    <mergeCell ref="A7:H7"/>
  </mergeCells>
  <conditionalFormatting sqref="H19:H48 H50:H51">
    <cfRule type="colorScale" priority="1">
      <colorScale>
        <cfvo type="min"/>
        <cfvo type="percentile" val="50"/>
        <cfvo type="max"/>
        <color rgb="FF63BE7B"/>
        <color rgb="FFFFEB84"/>
        <color rgb="FFF8696B"/>
      </colorScale>
    </cfRule>
  </conditionalFormatting>
  <printOptions horizontalCentered="1"/>
  <pageMargins left="0.59055118110236227" right="0.59055118110236227" top="0.35433070866141736" bottom="0.35433070866141736" header="0.31496062992125984" footer="0.31496062992125984"/>
  <pageSetup orientation="portrait" r:id="rId1"/>
  <drawing r:id="rId2"/>
  <legacyDrawingHF r:id="rId3"/>
  <tableParts count="2">
    <tablePart r:id="rId4"/>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topLeftCell="A35" workbookViewId="0">
      <selection activeCell="G30" sqref="G30"/>
    </sheetView>
  </sheetViews>
  <sheetFormatPr baseColWidth="10" defaultRowHeight="14.25" x14ac:dyDescent="0.2"/>
  <cols>
    <col min="1" max="1" width="21.140625" style="424" customWidth="1"/>
    <col min="2" max="2" width="14.140625" style="424" customWidth="1"/>
    <col min="3" max="3" width="13" style="410" customWidth="1"/>
    <col min="4" max="4" width="17.42578125" style="410" customWidth="1"/>
    <col min="5" max="5" width="18.42578125" style="410" bestFit="1" customWidth="1"/>
    <col min="6" max="251" width="11.42578125" style="410"/>
    <col min="252" max="252" width="21.140625" style="410" customWidth="1"/>
    <col min="253" max="253" width="14.140625" style="410" customWidth="1"/>
    <col min="254" max="254" width="12" style="410" customWidth="1"/>
    <col min="255" max="255" width="11.5703125" style="410" customWidth="1"/>
    <col min="256" max="256" width="12.28515625" style="410" customWidth="1"/>
    <col min="257" max="257" width="26.140625" style="410" customWidth="1"/>
    <col min="258" max="507" width="11.42578125" style="410"/>
    <col min="508" max="508" width="21.140625" style="410" customWidth="1"/>
    <col min="509" max="509" width="14.140625" style="410" customWidth="1"/>
    <col min="510" max="510" width="12" style="410" customWidth="1"/>
    <col min="511" max="511" width="11.5703125" style="410" customWidth="1"/>
    <col min="512" max="512" width="12.28515625" style="410" customWidth="1"/>
    <col min="513" max="513" width="26.140625" style="410" customWidth="1"/>
    <col min="514" max="763" width="11.42578125" style="410"/>
    <col min="764" max="764" width="21.140625" style="410" customWidth="1"/>
    <col min="765" max="765" width="14.140625" style="410" customWidth="1"/>
    <col min="766" max="766" width="12" style="410" customWidth="1"/>
    <col min="767" max="767" width="11.5703125" style="410" customWidth="1"/>
    <col min="768" max="768" width="12.28515625" style="410" customWidth="1"/>
    <col min="769" max="769" width="26.140625" style="410" customWidth="1"/>
    <col min="770" max="1019" width="11.42578125" style="410"/>
    <col min="1020" max="1020" width="21.140625" style="410" customWidth="1"/>
    <col min="1021" max="1021" width="14.140625" style="410" customWidth="1"/>
    <col min="1022" max="1022" width="12" style="410" customWidth="1"/>
    <col min="1023" max="1023" width="11.5703125" style="410" customWidth="1"/>
    <col min="1024" max="1024" width="12.28515625" style="410" customWidth="1"/>
    <col min="1025" max="1025" width="26.140625" style="410" customWidth="1"/>
    <col min="1026" max="1275" width="11.42578125" style="410"/>
    <col min="1276" max="1276" width="21.140625" style="410" customWidth="1"/>
    <col min="1277" max="1277" width="14.140625" style="410" customWidth="1"/>
    <col min="1278" max="1278" width="12" style="410" customWidth="1"/>
    <col min="1279" max="1279" width="11.5703125" style="410" customWidth="1"/>
    <col min="1280" max="1280" width="12.28515625" style="410" customWidth="1"/>
    <col min="1281" max="1281" width="26.140625" style="410" customWidth="1"/>
    <col min="1282" max="1531" width="11.42578125" style="410"/>
    <col min="1532" max="1532" width="21.140625" style="410" customWidth="1"/>
    <col min="1533" max="1533" width="14.140625" style="410" customWidth="1"/>
    <col min="1534" max="1534" width="12" style="410" customWidth="1"/>
    <col min="1535" max="1535" width="11.5703125" style="410" customWidth="1"/>
    <col min="1536" max="1536" width="12.28515625" style="410" customWidth="1"/>
    <col min="1537" max="1537" width="26.140625" style="410" customWidth="1"/>
    <col min="1538" max="1787" width="11.42578125" style="410"/>
    <col min="1788" max="1788" width="21.140625" style="410" customWidth="1"/>
    <col min="1789" max="1789" width="14.140625" style="410" customWidth="1"/>
    <col min="1790" max="1790" width="12" style="410" customWidth="1"/>
    <col min="1791" max="1791" width="11.5703125" style="410" customWidth="1"/>
    <col min="1792" max="1792" width="12.28515625" style="410" customWidth="1"/>
    <col min="1793" max="1793" width="26.140625" style="410" customWidth="1"/>
    <col min="1794" max="2043" width="11.42578125" style="410"/>
    <col min="2044" max="2044" width="21.140625" style="410" customWidth="1"/>
    <col min="2045" max="2045" width="14.140625" style="410" customWidth="1"/>
    <col min="2046" max="2046" width="12" style="410" customWidth="1"/>
    <col min="2047" max="2047" width="11.5703125" style="410" customWidth="1"/>
    <col min="2048" max="2048" width="12.28515625" style="410" customWidth="1"/>
    <col min="2049" max="2049" width="26.140625" style="410" customWidth="1"/>
    <col min="2050" max="2299" width="11.42578125" style="410"/>
    <col min="2300" max="2300" width="21.140625" style="410" customWidth="1"/>
    <col min="2301" max="2301" width="14.140625" style="410" customWidth="1"/>
    <col min="2302" max="2302" width="12" style="410" customWidth="1"/>
    <col min="2303" max="2303" width="11.5703125" style="410" customWidth="1"/>
    <col min="2304" max="2304" width="12.28515625" style="410" customWidth="1"/>
    <col min="2305" max="2305" width="26.140625" style="410" customWidth="1"/>
    <col min="2306" max="2555" width="11.42578125" style="410"/>
    <col min="2556" max="2556" width="21.140625" style="410" customWidth="1"/>
    <col min="2557" max="2557" width="14.140625" style="410" customWidth="1"/>
    <col min="2558" max="2558" width="12" style="410" customWidth="1"/>
    <col min="2559" max="2559" width="11.5703125" style="410" customWidth="1"/>
    <col min="2560" max="2560" width="12.28515625" style="410" customWidth="1"/>
    <col min="2561" max="2561" width="26.140625" style="410" customWidth="1"/>
    <col min="2562" max="2811" width="11.42578125" style="410"/>
    <col min="2812" max="2812" width="21.140625" style="410" customWidth="1"/>
    <col min="2813" max="2813" width="14.140625" style="410" customWidth="1"/>
    <col min="2814" max="2814" width="12" style="410" customWidth="1"/>
    <col min="2815" max="2815" width="11.5703125" style="410" customWidth="1"/>
    <col min="2816" max="2816" width="12.28515625" style="410" customWidth="1"/>
    <col min="2817" max="2817" width="26.140625" style="410" customWidth="1"/>
    <col min="2818" max="3067" width="11.42578125" style="410"/>
    <col min="3068" max="3068" width="21.140625" style="410" customWidth="1"/>
    <col min="3069" max="3069" width="14.140625" style="410" customWidth="1"/>
    <col min="3070" max="3070" width="12" style="410" customWidth="1"/>
    <col min="3071" max="3071" width="11.5703125" style="410" customWidth="1"/>
    <col min="3072" max="3072" width="12.28515625" style="410" customWidth="1"/>
    <col min="3073" max="3073" width="26.140625" style="410" customWidth="1"/>
    <col min="3074" max="3323" width="11.42578125" style="410"/>
    <col min="3324" max="3324" width="21.140625" style="410" customWidth="1"/>
    <col min="3325" max="3325" width="14.140625" style="410" customWidth="1"/>
    <col min="3326" max="3326" width="12" style="410" customWidth="1"/>
    <col min="3327" max="3327" width="11.5703125" style="410" customWidth="1"/>
    <col min="3328" max="3328" width="12.28515625" style="410" customWidth="1"/>
    <col min="3329" max="3329" width="26.140625" style="410" customWidth="1"/>
    <col min="3330" max="3579" width="11.42578125" style="410"/>
    <col min="3580" max="3580" width="21.140625" style="410" customWidth="1"/>
    <col min="3581" max="3581" width="14.140625" style="410" customWidth="1"/>
    <col min="3582" max="3582" width="12" style="410" customWidth="1"/>
    <col min="3583" max="3583" width="11.5703125" style="410" customWidth="1"/>
    <col min="3584" max="3584" width="12.28515625" style="410" customWidth="1"/>
    <col min="3585" max="3585" width="26.140625" style="410" customWidth="1"/>
    <col min="3586" max="3835" width="11.42578125" style="410"/>
    <col min="3836" max="3836" width="21.140625" style="410" customWidth="1"/>
    <col min="3837" max="3837" width="14.140625" style="410" customWidth="1"/>
    <col min="3838" max="3838" width="12" style="410" customWidth="1"/>
    <col min="3839" max="3839" width="11.5703125" style="410" customWidth="1"/>
    <col min="3840" max="3840" width="12.28515625" style="410" customWidth="1"/>
    <col min="3841" max="3841" width="26.140625" style="410" customWidth="1"/>
    <col min="3842" max="4091" width="11.42578125" style="410"/>
    <col min="4092" max="4092" width="21.140625" style="410" customWidth="1"/>
    <col min="4093" max="4093" width="14.140625" style="410" customWidth="1"/>
    <col min="4094" max="4094" width="12" style="410" customWidth="1"/>
    <col min="4095" max="4095" width="11.5703125" style="410" customWidth="1"/>
    <col min="4096" max="4096" width="12.28515625" style="410" customWidth="1"/>
    <col min="4097" max="4097" width="26.140625" style="410" customWidth="1"/>
    <col min="4098" max="4347" width="11.42578125" style="410"/>
    <col min="4348" max="4348" width="21.140625" style="410" customWidth="1"/>
    <col min="4349" max="4349" width="14.140625" style="410" customWidth="1"/>
    <col min="4350" max="4350" width="12" style="410" customWidth="1"/>
    <col min="4351" max="4351" width="11.5703125" style="410" customWidth="1"/>
    <col min="4352" max="4352" width="12.28515625" style="410" customWidth="1"/>
    <col min="4353" max="4353" width="26.140625" style="410" customWidth="1"/>
    <col min="4354" max="4603" width="11.42578125" style="410"/>
    <col min="4604" max="4604" width="21.140625" style="410" customWidth="1"/>
    <col min="4605" max="4605" width="14.140625" style="410" customWidth="1"/>
    <col min="4606" max="4606" width="12" style="410" customWidth="1"/>
    <col min="4607" max="4607" width="11.5703125" style="410" customWidth="1"/>
    <col min="4608" max="4608" width="12.28515625" style="410" customWidth="1"/>
    <col min="4609" max="4609" width="26.140625" style="410" customWidth="1"/>
    <col min="4610" max="4859" width="11.42578125" style="410"/>
    <col min="4860" max="4860" width="21.140625" style="410" customWidth="1"/>
    <col min="4861" max="4861" width="14.140625" style="410" customWidth="1"/>
    <col min="4862" max="4862" width="12" style="410" customWidth="1"/>
    <col min="4863" max="4863" width="11.5703125" style="410" customWidth="1"/>
    <col min="4864" max="4864" width="12.28515625" style="410" customWidth="1"/>
    <col min="4865" max="4865" width="26.140625" style="410" customWidth="1"/>
    <col min="4866" max="5115" width="11.42578125" style="410"/>
    <col min="5116" max="5116" width="21.140625" style="410" customWidth="1"/>
    <col min="5117" max="5117" width="14.140625" style="410" customWidth="1"/>
    <col min="5118" max="5118" width="12" style="410" customWidth="1"/>
    <col min="5119" max="5119" width="11.5703125" style="410" customWidth="1"/>
    <col min="5120" max="5120" width="12.28515625" style="410" customWidth="1"/>
    <col min="5121" max="5121" width="26.140625" style="410" customWidth="1"/>
    <col min="5122" max="5371" width="11.42578125" style="410"/>
    <col min="5372" max="5372" width="21.140625" style="410" customWidth="1"/>
    <col min="5373" max="5373" width="14.140625" style="410" customWidth="1"/>
    <col min="5374" max="5374" width="12" style="410" customWidth="1"/>
    <col min="5375" max="5375" width="11.5703125" style="410" customWidth="1"/>
    <col min="5376" max="5376" width="12.28515625" style="410" customWidth="1"/>
    <col min="5377" max="5377" width="26.140625" style="410" customWidth="1"/>
    <col min="5378" max="5627" width="11.42578125" style="410"/>
    <col min="5628" max="5628" width="21.140625" style="410" customWidth="1"/>
    <col min="5629" max="5629" width="14.140625" style="410" customWidth="1"/>
    <col min="5630" max="5630" width="12" style="410" customWidth="1"/>
    <col min="5631" max="5631" width="11.5703125" style="410" customWidth="1"/>
    <col min="5632" max="5632" width="12.28515625" style="410" customWidth="1"/>
    <col min="5633" max="5633" width="26.140625" style="410" customWidth="1"/>
    <col min="5634" max="5883" width="11.42578125" style="410"/>
    <col min="5884" max="5884" width="21.140625" style="410" customWidth="1"/>
    <col min="5885" max="5885" width="14.140625" style="410" customWidth="1"/>
    <col min="5886" max="5886" width="12" style="410" customWidth="1"/>
    <col min="5887" max="5887" width="11.5703125" style="410" customWidth="1"/>
    <col min="5888" max="5888" width="12.28515625" style="410" customWidth="1"/>
    <col min="5889" max="5889" width="26.140625" style="410" customWidth="1"/>
    <col min="5890" max="6139" width="11.42578125" style="410"/>
    <col min="6140" max="6140" width="21.140625" style="410" customWidth="1"/>
    <col min="6141" max="6141" width="14.140625" style="410" customWidth="1"/>
    <col min="6142" max="6142" width="12" style="410" customWidth="1"/>
    <col min="6143" max="6143" width="11.5703125" style="410" customWidth="1"/>
    <col min="6144" max="6144" width="12.28515625" style="410" customWidth="1"/>
    <col min="6145" max="6145" width="26.140625" style="410" customWidth="1"/>
    <col min="6146" max="6395" width="11.42578125" style="410"/>
    <col min="6396" max="6396" width="21.140625" style="410" customWidth="1"/>
    <col min="6397" max="6397" width="14.140625" style="410" customWidth="1"/>
    <col min="6398" max="6398" width="12" style="410" customWidth="1"/>
    <col min="6399" max="6399" width="11.5703125" style="410" customWidth="1"/>
    <col min="6400" max="6400" width="12.28515625" style="410" customWidth="1"/>
    <col min="6401" max="6401" width="26.140625" style="410" customWidth="1"/>
    <col min="6402" max="6651" width="11.42578125" style="410"/>
    <col min="6652" max="6652" width="21.140625" style="410" customWidth="1"/>
    <col min="6653" max="6653" width="14.140625" style="410" customWidth="1"/>
    <col min="6654" max="6654" width="12" style="410" customWidth="1"/>
    <col min="6655" max="6655" width="11.5703125" style="410" customWidth="1"/>
    <col min="6656" max="6656" width="12.28515625" style="410" customWidth="1"/>
    <col min="6657" max="6657" width="26.140625" style="410" customWidth="1"/>
    <col min="6658" max="6907" width="11.42578125" style="410"/>
    <col min="6908" max="6908" width="21.140625" style="410" customWidth="1"/>
    <col min="6909" max="6909" width="14.140625" style="410" customWidth="1"/>
    <col min="6910" max="6910" width="12" style="410" customWidth="1"/>
    <col min="6911" max="6911" width="11.5703125" style="410" customWidth="1"/>
    <col min="6912" max="6912" width="12.28515625" style="410" customWidth="1"/>
    <col min="6913" max="6913" width="26.140625" style="410" customWidth="1"/>
    <col min="6914" max="7163" width="11.42578125" style="410"/>
    <col min="7164" max="7164" width="21.140625" style="410" customWidth="1"/>
    <col min="7165" max="7165" width="14.140625" style="410" customWidth="1"/>
    <col min="7166" max="7166" width="12" style="410" customWidth="1"/>
    <col min="7167" max="7167" width="11.5703125" style="410" customWidth="1"/>
    <col min="7168" max="7168" width="12.28515625" style="410" customWidth="1"/>
    <col min="7169" max="7169" width="26.140625" style="410" customWidth="1"/>
    <col min="7170" max="7419" width="11.42578125" style="410"/>
    <col min="7420" max="7420" width="21.140625" style="410" customWidth="1"/>
    <col min="7421" max="7421" width="14.140625" style="410" customWidth="1"/>
    <col min="7422" max="7422" width="12" style="410" customWidth="1"/>
    <col min="7423" max="7423" width="11.5703125" style="410" customWidth="1"/>
    <col min="7424" max="7424" width="12.28515625" style="410" customWidth="1"/>
    <col min="7425" max="7425" width="26.140625" style="410" customWidth="1"/>
    <col min="7426" max="7675" width="11.42578125" style="410"/>
    <col min="7676" max="7676" width="21.140625" style="410" customWidth="1"/>
    <col min="7677" max="7677" width="14.140625" style="410" customWidth="1"/>
    <col min="7678" max="7678" width="12" style="410" customWidth="1"/>
    <col min="7679" max="7679" width="11.5703125" style="410" customWidth="1"/>
    <col min="7680" max="7680" width="12.28515625" style="410" customWidth="1"/>
    <col min="7681" max="7681" width="26.140625" style="410" customWidth="1"/>
    <col min="7682" max="7931" width="11.42578125" style="410"/>
    <col min="7932" max="7932" width="21.140625" style="410" customWidth="1"/>
    <col min="7933" max="7933" width="14.140625" style="410" customWidth="1"/>
    <col min="7934" max="7934" width="12" style="410" customWidth="1"/>
    <col min="7935" max="7935" width="11.5703125" style="410" customWidth="1"/>
    <col min="7936" max="7936" width="12.28515625" style="410" customWidth="1"/>
    <col min="7937" max="7937" width="26.140625" style="410" customWidth="1"/>
    <col min="7938" max="8187" width="11.42578125" style="410"/>
    <col min="8188" max="8188" width="21.140625" style="410" customWidth="1"/>
    <col min="8189" max="8189" width="14.140625" style="410" customWidth="1"/>
    <col min="8190" max="8190" width="12" style="410" customWidth="1"/>
    <col min="8191" max="8191" width="11.5703125" style="410" customWidth="1"/>
    <col min="8192" max="8192" width="12.28515625" style="410" customWidth="1"/>
    <col min="8193" max="8193" width="26.140625" style="410" customWidth="1"/>
    <col min="8194" max="8443" width="11.42578125" style="410"/>
    <col min="8444" max="8444" width="21.140625" style="410" customWidth="1"/>
    <col min="8445" max="8445" width="14.140625" style="410" customWidth="1"/>
    <col min="8446" max="8446" width="12" style="410" customWidth="1"/>
    <col min="8447" max="8447" width="11.5703125" style="410" customWidth="1"/>
    <col min="8448" max="8448" width="12.28515625" style="410" customWidth="1"/>
    <col min="8449" max="8449" width="26.140625" style="410" customWidth="1"/>
    <col min="8450" max="8699" width="11.42578125" style="410"/>
    <col min="8700" max="8700" width="21.140625" style="410" customWidth="1"/>
    <col min="8701" max="8701" width="14.140625" style="410" customWidth="1"/>
    <col min="8702" max="8702" width="12" style="410" customWidth="1"/>
    <col min="8703" max="8703" width="11.5703125" style="410" customWidth="1"/>
    <col min="8704" max="8704" width="12.28515625" style="410" customWidth="1"/>
    <col min="8705" max="8705" width="26.140625" style="410" customWidth="1"/>
    <col min="8706" max="8955" width="11.42578125" style="410"/>
    <col min="8956" max="8956" width="21.140625" style="410" customWidth="1"/>
    <col min="8957" max="8957" width="14.140625" style="410" customWidth="1"/>
    <col min="8958" max="8958" width="12" style="410" customWidth="1"/>
    <col min="8959" max="8959" width="11.5703125" style="410" customWidth="1"/>
    <col min="8960" max="8960" width="12.28515625" style="410" customWidth="1"/>
    <col min="8961" max="8961" width="26.140625" style="410" customWidth="1"/>
    <col min="8962" max="9211" width="11.42578125" style="410"/>
    <col min="9212" max="9212" width="21.140625" style="410" customWidth="1"/>
    <col min="9213" max="9213" width="14.140625" style="410" customWidth="1"/>
    <col min="9214" max="9214" width="12" style="410" customWidth="1"/>
    <col min="9215" max="9215" width="11.5703125" style="410" customWidth="1"/>
    <col min="9216" max="9216" width="12.28515625" style="410" customWidth="1"/>
    <col min="9217" max="9217" width="26.140625" style="410" customWidth="1"/>
    <col min="9218" max="9467" width="11.42578125" style="410"/>
    <col min="9468" max="9468" width="21.140625" style="410" customWidth="1"/>
    <col min="9469" max="9469" width="14.140625" style="410" customWidth="1"/>
    <col min="9470" max="9470" width="12" style="410" customWidth="1"/>
    <col min="9471" max="9471" width="11.5703125" style="410" customWidth="1"/>
    <col min="9472" max="9472" width="12.28515625" style="410" customWidth="1"/>
    <col min="9473" max="9473" width="26.140625" style="410" customWidth="1"/>
    <col min="9474" max="9723" width="11.42578125" style="410"/>
    <col min="9724" max="9724" width="21.140625" style="410" customWidth="1"/>
    <col min="9725" max="9725" width="14.140625" style="410" customWidth="1"/>
    <col min="9726" max="9726" width="12" style="410" customWidth="1"/>
    <col min="9727" max="9727" width="11.5703125" style="410" customWidth="1"/>
    <col min="9728" max="9728" width="12.28515625" style="410" customWidth="1"/>
    <col min="9729" max="9729" width="26.140625" style="410" customWidth="1"/>
    <col min="9730" max="9979" width="11.42578125" style="410"/>
    <col min="9980" max="9980" width="21.140625" style="410" customWidth="1"/>
    <col min="9981" max="9981" width="14.140625" style="410" customWidth="1"/>
    <col min="9982" max="9982" width="12" style="410" customWidth="1"/>
    <col min="9983" max="9983" width="11.5703125" style="410" customWidth="1"/>
    <col min="9984" max="9984" width="12.28515625" style="410" customWidth="1"/>
    <col min="9985" max="9985" width="26.140625" style="410" customWidth="1"/>
    <col min="9986" max="10235" width="11.42578125" style="410"/>
    <col min="10236" max="10236" width="21.140625" style="410" customWidth="1"/>
    <col min="10237" max="10237" width="14.140625" style="410" customWidth="1"/>
    <col min="10238" max="10238" width="12" style="410" customWidth="1"/>
    <col min="10239" max="10239" width="11.5703125" style="410" customWidth="1"/>
    <col min="10240" max="10240" width="12.28515625" style="410" customWidth="1"/>
    <col min="10241" max="10241" width="26.140625" style="410" customWidth="1"/>
    <col min="10242" max="10491" width="11.42578125" style="410"/>
    <col min="10492" max="10492" width="21.140625" style="410" customWidth="1"/>
    <col min="10493" max="10493" width="14.140625" style="410" customWidth="1"/>
    <col min="10494" max="10494" width="12" style="410" customWidth="1"/>
    <col min="10495" max="10495" width="11.5703125" style="410" customWidth="1"/>
    <col min="10496" max="10496" width="12.28515625" style="410" customWidth="1"/>
    <col min="10497" max="10497" width="26.140625" style="410" customWidth="1"/>
    <col min="10498" max="10747" width="11.42578125" style="410"/>
    <col min="10748" max="10748" width="21.140625" style="410" customWidth="1"/>
    <col min="10749" max="10749" width="14.140625" style="410" customWidth="1"/>
    <col min="10750" max="10750" width="12" style="410" customWidth="1"/>
    <col min="10751" max="10751" width="11.5703125" style="410" customWidth="1"/>
    <col min="10752" max="10752" width="12.28515625" style="410" customWidth="1"/>
    <col min="10753" max="10753" width="26.140625" style="410" customWidth="1"/>
    <col min="10754" max="11003" width="11.42578125" style="410"/>
    <col min="11004" max="11004" width="21.140625" style="410" customWidth="1"/>
    <col min="11005" max="11005" width="14.140625" style="410" customWidth="1"/>
    <col min="11006" max="11006" width="12" style="410" customWidth="1"/>
    <col min="11007" max="11007" width="11.5703125" style="410" customWidth="1"/>
    <col min="11008" max="11008" width="12.28515625" style="410" customWidth="1"/>
    <col min="11009" max="11009" width="26.140625" style="410" customWidth="1"/>
    <col min="11010" max="11259" width="11.42578125" style="410"/>
    <col min="11260" max="11260" width="21.140625" style="410" customWidth="1"/>
    <col min="11261" max="11261" width="14.140625" style="410" customWidth="1"/>
    <col min="11262" max="11262" width="12" style="410" customWidth="1"/>
    <col min="11263" max="11263" width="11.5703125" style="410" customWidth="1"/>
    <col min="11264" max="11264" width="12.28515625" style="410" customWidth="1"/>
    <col min="11265" max="11265" width="26.140625" style="410" customWidth="1"/>
    <col min="11266" max="11515" width="11.42578125" style="410"/>
    <col min="11516" max="11516" width="21.140625" style="410" customWidth="1"/>
    <col min="11517" max="11517" width="14.140625" style="410" customWidth="1"/>
    <col min="11518" max="11518" width="12" style="410" customWidth="1"/>
    <col min="11519" max="11519" width="11.5703125" style="410" customWidth="1"/>
    <col min="11520" max="11520" width="12.28515625" style="410" customWidth="1"/>
    <col min="11521" max="11521" width="26.140625" style="410" customWidth="1"/>
    <col min="11522" max="11771" width="11.42578125" style="410"/>
    <col min="11772" max="11772" width="21.140625" style="410" customWidth="1"/>
    <col min="11773" max="11773" width="14.140625" style="410" customWidth="1"/>
    <col min="11774" max="11774" width="12" style="410" customWidth="1"/>
    <col min="11775" max="11775" width="11.5703125" style="410" customWidth="1"/>
    <col min="11776" max="11776" width="12.28515625" style="410" customWidth="1"/>
    <col min="11777" max="11777" width="26.140625" style="410" customWidth="1"/>
    <col min="11778" max="12027" width="11.42578125" style="410"/>
    <col min="12028" max="12028" width="21.140625" style="410" customWidth="1"/>
    <col min="12029" max="12029" width="14.140625" style="410" customWidth="1"/>
    <col min="12030" max="12030" width="12" style="410" customWidth="1"/>
    <col min="12031" max="12031" width="11.5703125" style="410" customWidth="1"/>
    <col min="12032" max="12032" width="12.28515625" style="410" customWidth="1"/>
    <col min="12033" max="12033" width="26.140625" style="410" customWidth="1"/>
    <col min="12034" max="12283" width="11.42578125" style="410"/>
    <col min="12284" max="12284" width="21.140625" style="410" customWidth="1"/>
    <col min="12285" max="12285" width="14.140625" style="410" customWidth="1"/>
    <col min="12286" max="12286" width="12" style="410" customWidth="1"/>
    <col min="12287" max="12287" width="11.5703125" style="410" customWidth="1"/>
    <col min="12288" max="12288" width="12.28515625" style="410" customWidth="1"/>
    <col min="12289" max="12289" width="26.140625" style="410" customWidth="1"/>
    <col min="12290" max="12539" width="11.42578125" style="410"/>
    <col min="12540" max="12540" width="21.140625" style="410" customWidth="1"/>
    <col min="12541" max="12541" width="14.140625" style="410" customWidth="1"/>
    <col min="12542" max="12542" width="12" style="410" customWidth="1"/>
    <col min="12543" max="12543" width="11.5703125" style="410" customWidth="1"/>
    <col min="12544" max="12544" width="12.28515625" style="410" customWidth="1"/>
    <col min="12545" max="12545" width="26.140625" style="410" customWidth="1"/>
    <col min="12546" max="12795" width="11.42578125" style="410"/>
    <col min="12796" max="12796" width="21.140625" style="410" customWidth="1"/>
    <col min="12797" max="12797" width="14.140625" style="410" customWidth="1"/>
    <col min="12798" max="12798" width="12" style="410" customWidth="1"/>
    <col min="12799" max="12799" width="11.5703125" style="410" customWidth="1"/>
    <col min="12800" max="12800" width="12.28515625" style="410" customWidth="1"/>
    <col min="12801" max="12801" width="26.140625" style="410" customWidth="1"/>
    <col min="12802" max="13051" width="11.42578125" style="410"/>
    <col min="13052" max="13052" width="21.140625" style="410" customWidth="1"/>
    <col min="13053" max="13053" width="14.140625" style="410" customWidth="1"/>
    <col min="13054" max="13054" width="12" style="410" customWidth="1"/>
    <col min="13055" max="13055" width="11.5703125" style="410" customWidth="1"/>
    <col min="13056" max="13056" width="12.28515625" style="410" customWidth="1"/>
    <col min="13057" max="13057" width="26.140625" style="410" customWidth="1"/>
    <col min="13058" max="13307" width="11.42578125" style="410"/>
    <col min="13308" max="13308" width="21.140625" style="410" customWidth="1"/>
    <col min="13309" max="13309" width="14.140625" style="410" customWidth="1"/>
    <col min="13310" max="13310" width="12" style="410" customWidth="1"/>
    <col min="13311" max="13311" width="11.5703125" style="410" customWidth="1"/>
    <col min="13312" max="13312" width="12.28515625" style="410" customWidth="1"/>
    <col min="13313" max="13313" width="26.140625" style="410" customWidth="1"/>
    <col min="13314" max="13563" width="11.42578125" style="410"/>
    <col min="13564" max="13564" width="21.140625" style="410" customWidth="1"/>
    <col min="13565" max="13565" width="14.140625" style="410" customWidth="1"/>
    <col min="13566" max="13566" width="12" style="410" customWidth="1"/>
    <col min="13567" max="13567" width="11.5703125" style="410" customWidth="1"/>
    <col min="13568" max="13568" width="12.28515625" style="410" customWidth="1"/>
    <col min="13569" max="13569" width="26.140625" style="410" customWidth="1"/>
    <col min="13570" max="13819" width="11.42578125" style="410"/>
    <col min="13820" max="13820" width="21.140625" style="410" customWidth="1"/>
    <col min="13821" max="13821" width="14.140625" style="410" customWidth="1"/>
    <col min="13822" max="13822" width="12" style="410" customWidth="1"/>
    <col min="13823" max="13823" width="11.5703125" style="410" customWidth="1"/>
    <col min="13824" max="13824" width="12.28515625" style="410" customWidth="1"/>
    <col min="13825" max="13825" width="26.140625" style="410" customWidth="1"/>
    <col min="13826" max="14075" width="11.42578125" style="410"/>
    <col min="14076" max="14076" width="21.140625" style="410" customWidth="1"/>
    <col min="14077" max="14077" width="14.140625" style="410" customWidth="1"/>
    <col min="14078" max="14078" width="12" style="410" customWidth="1"/>
    <col min="14079" max="14079" width="11.5703125" style="410" customWidth="1"/>
    <col min="14080" max="14080" width="12.28515625" style="410" customWidth="1"/>
    <col min="14081" max="14081" width="26.140625" style="410" customWidth="1"/>
    <col min="14082" max="14331" width="11.42578125" style="410"/>
    <col min="14332" max="14332" width="21.140625" style="410" customWidth="1"/>
    <col min="14333" max="14333" width="14.140625" style="410" customWidth="1"/>
    <col min="14334" max="14334" width="12" style="410" customWidth="1"/>
    <col min="14335" max="14335" width="11.5703125" style="410" customWidth="1"/>
    <col min="14336" max="14336" width="12.28515625" style="410" customWidth="1"/>
    <col min="14337" max="14337" width="26.140625" style="410" customWidth="1"/>
    <col min="14338" max="14587" width="11.42578125" style="410"/>
    <col min="14588" max="14588" width="21.140625" style="410" customWidth="1"/>
    <col min="14589" max="14589" width="14.140625" style="410" customWidth="1"/>
    <col min="14590" max="14590" width="12" style="410" customWidth="1"/>
    <col min="14591" max="14591" width="11.5703125" style="410" customWidth="1"/>
    <col min="14592" max="14592" width="12.28515625" style="410" customWidth="1"/>
    <col min="14593" max="14593" width="26.140625" style="410" customWidth="1"/>
    <col min="14594" max="14843" width="11.42578125" style="410"/>
    <col min="14844" max="14844" width="21.140625" style="410" customWidth="1"/>
    <col min="14845" max="14845" width="14.140625" style="410" customWidth="1"/>
    <col min="14846" max="14846" width="12" style="410" customWidth="1"/>
    <col min="14847" max="14847" width="11.5703125" style="410" customWidth="1"/>
    <col min="14848" max="14848" width="12.28515625" style="410" customWidth="1"/>
    <col min="14849" max="14849" width="26.140625" style="410" customWidth="1"/>
    <col min="14850" max="15099" width="11.42578125" style="410"/>
    <col min="15100" max="15100" width="21.140625" style="410" customWidth="1"/>
    <col min="15101" max="15101" width="14.140625" style="410" customWidth="1"/>
    <col min="15102" max="15102" width="12" style="410" customWidth="1"/>
    <col min="15103" max="15103" width="11.5703125" style="410" customWidth="1"/>
    <col min="15104" max="15104" width="12.28515625" style="410" customWidth="1"/>
    <col min="15105" max="15105" width="26.140625" style="410" customWidth="1"/>
    <col min="15106" max="15355" width="11.42578125" style="410"/>
    <col min="15356" max="15356" width="21.140625" style="410" customWidth="1"/>
    <col min="15357" max="15357" width="14.140625" style="410" customWidth="1"/>
    <col min="15358" max="15358" width="12" style="410" customWidth="1"/>
    <col min="15359" max="15359" width="11.5703125" style="410" customWidth="1"/>
    <col min="15360" max="15360" width="12.28515625" style="410" customWidth="1"/>
    <col min="15361" max="15361" width="26.140625" style="410" customWidth="1"/>
    <col min="15362" max="15611" width="11.42578125" style="410"/>
    <col min="15612" max="15612" width="21.140625" style="410" customWidth="1"/>
    <col min="15613" max="15613" width="14.140625" style="410" customWidth="1"/>
    <col min="15614" max="15614" width="12" style="410" customWidth="1"/>
    <col min="15615" max="15615" width="11.5703125" style="410" customWidth="1"/>
    <col min="15616" max="15616" width="12.28515625" style="410" customWidth="1"/>
    <col min="15617" max="15617" width="26.140625" style="410" customWidth="1"/>
    <col min="15618" max="15867" width="11.42578125" style="410"/>
    <col min="15868" max="15868" width="21.140625" style="410" customWidth="1"/>
    <col min="15869" max="15869" width="14.140625" style="410" customWidth="1"/>
    <col min="15870" max="15870" width="12" style="410" customWidth="1"/>
    <col min="15871" max="15871" width="11.5703125" style="410" customWidth="1"/>
    <col min="15872" max="15872" width="12.28515625" style="410" customWidth="1"/>
    <col min="15873" max="15873" width="26.140625" style="410" customWidth="1"/>
    <col min="15874" max="16123" width="11.42578125" style="410"/>
    <col min="16124" max="16124" width="21.140625" style="410" customWidth="1"/>
    <col min="16125" max="16125" width="14.140625" style="410" customWidth="1"/>
    <col min="16126" max="16126" width="12" style="410" customWidth="1"/>
    <col min="16127" max="16127" width="11.5703125" style="410" customWidth="1"/>
    <col min="16128" max="16128" width="12.28515625" style="410" customWidth="1"/>
    <col min="16129" max="16129" width="26.140625" style="410" customWidth="1"/>
    <col min="16130" max="16384" width="11.42578125" style="410"/>
  </cols>
  <sheetData>
    <row r="1" spans="1:4" x14ac:dyDescent="0.2">
      <c r="A1" s="76"/>
      <c r="B1" s="77"/>
      <c r="C1" s="76"/>
      <c r="D1" s="76"/>
    </row>
    <row r="2" spans="1:4" x14ac:dyDescent="0.2">
      <c r="A2" s="76"/>
      <c r="B2" s="77"/>
      <c r="C2" s="76"/>
      <c r="D2" s="76"/>
    </row>
    <row r="3" spans="1:4" x14ac:dyDescent="0.2">
      <c r="A3" s="76"/>
      <c r="B3" s="75"/>
      <c r="C3" s="73"/>
      <c r="D3" s="73"/>
    </row>
    <row r="4" spans="1:4" x14ac:dyDescent="0.2">
      <c r="A4" s="501"/>
      <c r="B4" s="501"/>
      <c r="C4" s="501"/>
      <c r="D4" s="501"/>
    </row>
    <row r="5" spans="1:4" x14ac:dyDescent="0.2">
      <c r="A5" s="409"/>
      <c r="B5" s="409"/>
      <c r="C5" s="409"/>
      <c r="D5" s="409"/>
    </row>
    <row r="6" spans="1:4" ht="17.25" customHeight="1" x14ac:dyDescent="0.2">
      <c r="A6" s="547" t="s">
        <v>272</v>
      </c>
      <c r="B6" s="547"/>
      <c r="C6" s="547"/>
      <c r="D6" s="547"/>
    </row>
    <row r="7" spans="1:4" ht="8.25" customHeight="1" x14ac:dyDescent="0.2">
      <c r="A7" s="411"/>
      <c r="B7" s="411"/>
      <c r="C7" s="411"/>
      <c r="D7" s="411"/>
    </row>
    <row r="8" spans="1:4" ht="15" customHeight="1" x14ac:dyDescent="0.2">
      <c r="A8" s="412"/>
      <c r="B8" s="412"/>
      <c r="C8" s="413"/>
      <c r="D8" s="413"/>
    </row>
    <row r="9" spans="1:4" ht="24" customHeight="1" x14ac:dyDescent="0.2">
      <c r="A9" s="548" t="s">
        <v>72</v>
      </c>
      <c r="B9" s="521" t="s">
        <v>273</v>
      </c>
    </row>
    <row r="10" spans="1:4" ht="24" customHeight="1" x14ac:dyDescent="0.2">
      <c r="A10" s="549"/>
      <c r="B10" s="522"/>
    </row>
    <row r="11" spans="1:4" ht="10.5" customHeight="1" x14ac:dyDescent="0.2">
      <c r="A11" s="412"/>
      <c r="B11" s="412"/>
      <c r="C11" s="413"/>
      <c r="D11" s="413"/>
    </row>
    <row r="12" spans="1:4" ht="46.5" customHeight="1" x14ac:dyDescent="0.2">
      <c r="A12" s="414" t="s">
        <v>71</v>
      </c>
      <c r="B12" s="415" t="s">
        <v>69</v>
      </c>
      <c r="C12" s="415" t="s">
        <v>274</v>
      </c>
      <c r="D12" s="414" t="s">
        <v>273</v>
      </c>
    </row>
    <row r="13" spans="1:4" ht="15.75" customHeight="1" x14ac:dyDescent="0.2">
      <c r="A13" s="416" t="s">
        <v>13</v>
      </c>
      <c r="B13" s="417">
        <f>SUM(B14:B45)</f>
        <v>307921</v>
      </c>
      <c r="C13" s="417">
        <f>SUM(C14:C45)</f>
        <v>31861</v>
      </c>
      <c r="D13" s="418">
        <f t="shared" ref="D13:D45" si="0">IF(C13=0,0,(B13/C13))</f>
        <v>9.6645114717052198</v>
      </c>
    </row>
    <row r="14" spans="1:4" ht="12" customHeight="1" x14ac:dyDescent="0.2">
      <c r="A14" s="122" t="s">
        <v>18</v>
      </c>
      <c r="B14" s="419">
        <v>4628</v>
      </c>
      <c r="C14" s="419">
        <v>429</v>
      </c>
      <c r="D14" s="420">
        <f>IF(C14=0,0,(B14/C14))</f>
        <v>10.787878787878787</v>
      </c>
    </row>
    <row r="15" spans="1:4" ht="12" customHeight="1" x14ac:dyDescent="0.2">
      <c r="A15" s="122" t="s">
        <v>21</v>
      </c>
      <c r="B15" s="419">
        <v>8090</v>
      </c>
      <c r="C15" s="419">
        <v>749</v>
      </c>
      <c r="D15" s="420">
        <f t="shared" si="0"/>
        <v>10.801068090787718</v>
      </c>
    </row>
    <row r="16" spans="1:4" ht="12" customHeight="1" x14ac:dyDescent="0.2">
      <c r="A16" s="122" t="s">
        <v>22</v>
      </c>
      <c r="B16" s="419">
        <v>1878</v>
      </c>
      <c r="C16" s="421">
        <v>217</v>
      </c>
      <c r="D16" s="420">
        <f t="shared" si="0"/>
        <v>8.654377880184331</v>
      </c>
    </row>
    <row r="17" spans="1:4" ht="12" customHeight="1" x14ac:dyDescent="0.2">
      <c r="A17" s="122" t="s">
        <v>23</v>
      </c>
      <c r="B17" s="419">
        <v>1835</v>
      </c>
      <c r="C17" s="419">
        <v>331</v>
      </c>
      <c r="D17" s="420">
        <f t="shared" si="0"/>
        <v>5.5438066465256801</v>
      </c>
    </row>
    <row r="18" spans="1:4" ht="12" customHeight="1" x14ac:dyDescent="0.2">
      <c r="A18" s="122" t="s">
        <v>24</v>
      </c>
      <c r="B18" s="419">
        <v>7553</v>
      </c>
      <c r="C18" s="419">
        <v>714</v>
      </c>
      <c r="D18" s="420">
        <f t="shared" si="0"/>
        <v>10.578431372549019</v>
      </c>
    </row>
    <row r="19" spans="1:4" ht="12" customHeight="1" x14ac:dyDescent="0.2">
      <c r="A19" s="122" t="s">
        <v>25</v>
      </c>
      <c r="B19" s="419">
        <v>9095</v>
      </c>
      <c r="C19" s="419">
        <v>983</v>
      </c>
      <c r="D19" s="420">
        <f t="shared" si="0"/>
        <v>9.2522889114954214</v>
      </c>
    </row>
    <row r="20" spans="1:4" ht="12" customHeight="1" x14ac:dyDescent="0.2">
      <c r="A20" s="122" t="s">
        <v>59</v>
      </c>
      <c r="B20" s="419">
        <v>9358</v>
      </c>
      <c r="C20" s="419">
        <v>1141</v>
      </c>
      <c r="D20" s="420">
        <f t="shared" si="0"/>
        <v>8.201577563540754</v>
      </c>
    </row>
    <row r="21" spans="1:4" ht="12" customHeight="1" x14ac:dyDescent="0.2">
      <c r="A21" s="122" t="s">
        <v>27</v>
      </c>
      <c r="B21" s="419">
        <v>1986</v>
      </c>
      <c r="C21" s="419">
        <v>320</v>
      </c>
      <c r="D21" s="420">
        <f t="shared" si="0"/>
        <v>6.2062499999999998</v>
      </c>
    </row>
    <row r="22" spans="1:4" ht="12" customHeight="1" x14ac:dyDescent="0.2">
      <c r="A22" s="122" t="s">
        <v>51</v>
      </c>
      <c r="B22" s="419">
        <v>44532</v>
      </c>
      <c r="C22" s="421">
        <v>3705</v>
      </c>
      <c r="D22" s="420">
        <f>IF(C22=0,0,(B22/C22))</f>
        <v>12.019433198380566</v>
      </c>
    </row>
    <row r="23" spans="1:4" ht="12" customHeight="1" x14ac:dyDescent="0.2">
      <c r="A23" s="122" t="s">
        <v>28</v>
      </c>
      <c r="B23" s="419">
        <v>2142</v>
      </c>
      <c r="C23" s="419">
        <v>260</v>
      </c>
      <c r="D23" s="420">
        <f t="shared" si="0"/>
        <v>8.2384615384615376</v>
      </c>
    </row>
    <row r="24" spans="1:4" ht="12" customHeight="1" x14ac:dyDescent="0.2">
      <c r="A24" s="122" t="s">
        <v>29</v>
      </c>
      <c r="B24" s="419">
        <v>17266</v>
      </c>
      <c r="C24" s="419">
        <v>2187</v>
      </c>
      <c r="D24" s="420">
        <f t="shared" si="0"/>
        <v>7.8948331047096483</v>
      </c>
    </row>
    <row r="25" spans="1:4" ht="12" customHeight="1" x14ac:dyDescent="0.2">
      <c r="A25" s="122" t="s">
        <v>30</v>
      </c>
      <c r="B25" s="419">
        <v>6290</v>
      </c>
      <c r="C25" s="419">
        <v>719</v>
      </c>
      <c r="D25" s="420">
        <f t="shared" si="0"/>
        <v>8.7482614742698193</v>
      </c>
    </row>
    <row r="26" spans="1:4" ht="12" customHeight="1" x14ac:dyDescent="0.2">
      <c r="A26" s="122" t="s">
        <v>31</v>
      </c>
      <c r="B26" s="419">
        <v>3715</v>
      </c>
      <c r="C26" s="419">
        <v>428</v>
      </c>
      <c r="D26" s="420">
        <f t="shared" si="0"/>
        <v>8.6799065420560755</v>
      </c>
    </row>
    <row r="27" spans="1:4" ht="12" customHeight="1" x14ac:dyDescent="0.2">
      <c r="A27" s="122" t="s">
        <v>32</v>
      </c>
      <c r="B27" s="419">
        <v>14712</v>
      </c>
      <c r="C27" s="419">
        <v>2084</v>
      </c>
      <c r="D27" s="420">
        <f t="shared" si="0"/>
        <v>7.0595009596928984</v>
      </c>
    </row>
    <row r="28" spans="1:4" ht="12" customHeight="1" x14ac:dyDescent="0.2">
      <c r="A28" s="122" t="s">
        <v>33</v>
      </c>
      <c r="B28" s="419">
        <v>48274</v>
      </c>
      <c r="C28" s="419">
        <v>4445</v>
      </c>
      <c r="D28" s="420">
        <f t="shared" si="0"/>
        <v>10.86029246344207</v>
      </c>
    </row>
    <row r="29" spans="1:4" ht="12" customHeight="1" x14ac:dyDescent="0.2">
      <c r="A29" s="122" t="s">
        <v>58</v>
      </c>
      <c r="B29" s="419">
        <v>11186</v>
      </c>
      <c r="C29" s="419">
        <v>1204</v>
      </c>
      <c r="D29" s="420">
        <f t="shared" si="0"/>
        <v>9.2906976744186043</v>
      </c>
    </row>
    <row r="30" spans="1:4" ht="12" customHeight="1" x14ac:dyDescent="0.2">
      <c r="A30" s="122" t="s">
        <v>35</v>
      </c>
      <c r="B30" s="419">
        <v>4719</v>
      </c>
      <c r="C30" s="419">
        <v>532</v>
      </c>
      <c r="D30" s="420">
        <f t="shared" si="0"/>
        <v>8.8703007518797001</v>
      </c>
    </row>
    <row r="31" spans="1:4" ht="12" customHeight="1" x14ac:dyDescent="0.2">
      <c r="A31" s="122" t="s">
        <v>36</v>
      </c>
      <c r="B31" s="419">
        <v>3195</v>
      </c>
      <c r="C31" s="421">
        <v>361</v>
      </c>
      <c r="D31" s="420">
        <f t="shared" si="0"/>
        <v>8.8504155124653732</v>
      </c>
    </row>
    <row r="32" spans="1:4" ht="12" customHeight="1" x14ac:dyDescent="0.2">
      <c r="A32" s="122" t="s">
        <v>37</v>
      </c>
      <c r="B32" s="419">
        <v>20067</v>
      </c>
      <c r="C32" s="419">
        <v>1549</v>
      </c>
      <c r="D32" s="420">
        <f t="shared" si="0"/>
        <v>12.954809554551323</v>
      </c>
    </row>
    <row r="33" spans="1:4" ht="12" customHeight="1" x14ac:dyDescent="0.2">
      <c r="A33" s="122" t="s">
        <v>52</v>
      </c>
      <c r="B33" s="419">
        <v>6379</v>
      </c>
      <c r="C33" s="419">
        <v>637</v>
      </c>
      <c r="D33" s="420">
        <f>IF(C33=0,0,(B33/C33))</f>
        <v>10.014128728414443</v>
      </c>
    </row>
    <row r="34" spans="1:4" ht="12" customHeight="1" x14ac:dyDescent="0.2">
      <c r="A34" s="122" t="s">
        <v>38</v>
      </c>
      <c r="B34" s="419">
        <v>7260</v>
      </c>
      <c r="C34" s="419">
        <v>1005</v>
      </c>
      <c r="D34" s="420">
        <f t="shared" si="0"/>
        <v>7.2238805970149258</v>
      </c>
    </row>
    <row r="35" spans="1:4" ht="12" customHeight="1" x14ac:dyDescent="0.2">
      <c r="A35" s="122" t="s">
        <v>57</v>
      </c>
      <c r="B35" s="419">
        <v>3418</v>
      </c>
      <c r="C35" s="419">
        <v>449</v>
      </c>
      <c r="D35" s="420">
        <f t="shared" si="0"/>
        <v>7.6124721603563472</v>
      </c>
    </row>
    <row r="36" spans="1:4" ht="12" customHeight="1" x14ac:dyDescent="0.2">
      <c r="A36" s="122" t="s">
        <v>40</v>
      </c>
      <c r="B36" s="419">
        <v>8129</v>
      </c>
      <c r="C36" s="421">
        <v>771</v>
      </c>
      <c r="D36" s="420">
        <f t="shared" si="0"/>
        <v>10.543450064850843</v>
      </c>
    </row>
    <row r="37" spans="1:4" ht="12" customHeight="1" x14ac:dyDescent="0.2">
      <c r="A37" s="122" t="s">
        <v>41</v>
      </c>
      <c r="B37" s="419">
        <v>5400</v>
      </c>
      <c r="C37" s="419">
        <v>427</v>
      </c>
      <c r="D37" s="420">
        <f t="shared" si="0"/>
        <v>12.646370023419204</v>
      </c>
    </row>
    <row r="38" spans="1:4" ht="12" customHeight="1" x14ac:dyDescent="0.2">
      <c r="A38" s="122" t="s">
        <v>42</v>
      </c>
      <c r="B38" s="419">
        <v>7854</v>
      </c>
      <c r="C38" s="419">
        <v>1117</v>
      </c>
      <c r="D38" s="420">
        <f t="shared" si="0"/>
        <v>7.0313339301700983</v>
      </c>
    </row>
    <row r="39" spans="1:4" ht="12" customHeight="1" x14ac:dyDescent="0.2">
      <c r="A39" s="122" t="s">
        <v>43</v>
      </c>
      <c r="B39" s="419">
        <v>15385</v>
      </c>
      <c r="C39" s="419">
        <v>857</v>
      </c>
      <c r="D39" s="420">
        <f t="shared" si="0"/>
        <v>17.952158693115518</v>
      </c>
    </row>
    <row r="40" spans="1:4" ht="12" customHeight="1" x14ac:dyDescent="0.2">
      <c r="A40" s="122" t="s">
        <v>44</v>
      </c>
      <c r="B40" s="419">
        <v>5584</v>
      </c>
      <c r="C40" s="421">
        <v>484</v>
      </c>
      <c r="D40" s="420">
        <f t="shared" si="0"/>
        <v>11.537190082644628</v>
      </c>
    </row>
    <row r="41" spans="1:4" ht="12" customHeight="1" x14ac:dyDescent="0.2">
      <c r="A41" s="122" t="s">
        <v>45</v>
      </c>
      <c r="B41" s="419">
        <v>8929</v>
      </c>
      <c r="C41" s="421">
        <v>1077</v>
      </c>
      <c r="D41" s="420">
        <f t="shared" si="0"/>
        <v>8.290622098421542</v>
      </c>
    </row>
    <row r="42" spans="1:4" ht="12" customHeight="1" x14ac:dyDescent="0.2">
      <c r="A42" s="122" t="s">
        <v>46</v>
      </c>
      <c r="B42" s="419">
        <v>3036</v>
      </c>
      <c r="C42" s="419">
        <v>455</v>
      </c>
      <c r="D42" s="420">
        <f t="shared" si="0"/>
        <v>6.6725274725274728</v>
      </c>
    </row>
    <row r="43" spans="1:4" ht="12" customHeight="1" x14ac:dyDescent="0.2">
      <c r="A43" s="122" t="s">
        <v>56</v>
      </c>
      <c r="B43" s="419">
        <v>9302</v>
      </c>
      <c r="C43" s="419">
        <v>1543</v>
      </c>
      <c r="D43" s="420">
        <f t="shared" si="0"/>
        <v>6.0285158781594292</v>
      </c>
    </row>
    <row r="44" spans="1:4" ht="12" customHeight="1" x14ac:dyDescent="0.2">
      <c r="A44" s="122" t="s">
        <v>48</v>
      </c>
      <c r="B44" s="419">
        <v>5114</v>
      </c>
      <c r="C44" s="421">
        <v>484</v>
      </c>
      <c r="D44" s="420">
        <f t="shared" si="0"/>
        <v>10.566115702479339</v>
      </c>
    </row>
    <row r="45" spans="1:4" ht="12" customHeight="1" x14ac:dyDescent="0.2">
      <c r="A45" s="122" t="s">
        <v>49</v>
      </c>
      <c r="B45" s="419">
        <v>1610</v>
      </c>
      <c r="C45" s="419">
        <v>197</v>
      </c>
      <c r="D45" s="420">
        <f t="shared" si="0"/>
        <v>8.1725888324873104</v>
      </c>
    </row>
    <row r="46" spans="1:4" x14ac:dyDescent="0.2">
      <c r="A46" s="422"/>
      <c r="B46" s="423"/>
      <c r="C46" s="423"/>
    </row>
    <row r="47" spans="1:4" x14ac:dyDescent="0.2">
      <c r="A47" s="550" t="s">
        <v>55</v>
      </c>
      <c r="B47" s="551"/>
      <c r="C47" s="551"/>
      <c r="D47" s="552"/>
    </row>
    <row r="48" spans="1:4" x14ac:dyDescent="0.2">
      <c r="A48" s="553"/>
      <c r="B48" s="554"/>
      <c r="C48" s="554"/>
      <c r="D48" s="555"/>
    </row>
    <row r="49" spans="1:4" x14ac:dyDescent="0.2">
      <c r="A49" s="553"/>
      <c r="B49" s="554"/>
      <c r="C49" s="554"/>
      <c r="D49" s="555"/>
    </row>
    <row r="50" spans="1:4" x14ac:dyDescent="0.2">
      <c r="A50" s="553"/>
      <c r="B50" s="554"/>
      <c r="C50" s="554"/>
      <c r="D50" s="555"/>
    </row>
    <row r="51" spans="1:4" x14ac:dyDescent="0.2">
      <c r="A51" s="553"/>
      <c r="B51" s="554"/>
      <c r="C51" s="554"/>
      <c r="D51" s="555"/>
    </row>
    <row r="52" spans="1:4" x14ac:dyDescent="0.2">
      <c r="A52" s="553"/>
      <c r="B52" s="554"/>
      <c r="C52" s="554"/>
      <c r="D52" s="555"/>
    </row>
    <row r="53" spans="1:4" x14ac:dyDescent="0.2">
      <c r="A53" s="556"/>
      <c r="B53" s="557"/>
      <c r="C53" s="557"/>
      <c r="D53" s="558"/>
    </row>
  </sheetData>
  <sheetProtection selectLockedCells="1"/>
  <mergeCells count="5">
    <mergeCell ref="A4:D4"/>
    <mergeCell ref="A6:D6"/>
    <mergeCell ref="A9:A10"/>
    <mergeCell ref="B9:B10"/>
    <mergeCell ref="A47:D53"/>
  </mergeCells>
  <printOptions horizontalCentered="1" verticalCentered="1"/>
  <pageMargins left="0.23622047244094491" right="0.23622047244094491" top="0.19685039370078741" bottom="0.19685039370078741" header="0.31496062992125984" footer="0.31496062992125984"/>
  <pageSetup scale="9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6"/>
  <sheetViews>
    <sheetView showGridLines="0" zoomScaleNormal="100" zoomScaleSheetLayoutView="90" workbookViewId="0">
      <selection activeCell="L1" sqref="L1"/>
    </sheetView>
  </sheetViews>
  <sheetFormatPr baseColWidth="10" defaultRowHeight="15" x14ac:dyDescent="0.25"/>
  <cols>
    <col min="1" max="1" width="20.7109375" customWidth="1"/>
    <col min="2" max="7" width="9.7109375" style="1" customWidth="1"/>
    <col min="8" max="8" width="12.7109375" customWidth="1"/>
    <col min="10" max="10" width="0" style="1" hidden="1" customWidth="1"/>
    <col min="253" max="253" width="6.85546875" customWidth="1"/>
    <col min="254" max="254" width="11.7109375" customWidth="1"/>
    <col min="255" max="260" width="7.7109375" customWidth="1"/>
    <col min="261" max="261" width="8.7109375" customWidth="1"/>
    <col min="262" max="264" width="13.7109375" customWidth="1"/>
    <col min="509" max="509" width="6.85546875" customWidth="1"/>
    <col min="510" max="510" width="11.7109375" customWidth="1"/>
    <col min="511" max="516" width="7.7109375" customWidth="1"/>
    <col min="517" max="517" width="8.7109375" customWidth="1"/>
    <col min="518" max="520" width="13.7109375" customWidth="1"/>
    <col min="765" max="765" width="6.85546875" customWidth="1"/>
    <col min="766" max="766" width="11.7109375" customWidth="1"/>
    <col min="767" max="772" width="7.7109375" customWidth="1"/>
    <col min="773" max="773" width="8.7109375" customWidth="1"/>
    <col min="774" max="776" width="13.7109375" customWidth="1"/>
    <col min="1021" max="1021" width="6.85546875" customWidth="1"/>
    <col min="1022" max="1022" width="11.7109375" customWidth="1"/>
    <col min="1023" max="1028" width="7.7109375" customWidth="1"/>
    <col min="1029" max="1029" width="8.7109375" customWidth="1"/>
    <col min="1030" max="1032" width="13.7109375" customWidth="1"/>
    <col min="1277" max="1277" width="6.85546875" customWidth="1"/>
    <col min="1278" max="1278" width="11.7109375" customWidth="1"/>
    <col min="1279" max="1284" width="7.7109375" customWidth="1"/>
    <col min="1285" max="1285" width="8.7109375" customWidth="1"/>
    <col min="1286" max="1288" width="13.7109375" customWidth="1"/>
    <col min="1533" max="1533" width="6.85546875" customWidth="1"/>
    <col min="1534" max="1534" width="11.7109375" customWidth="1"/>
    <col min="1535" max="1540" width="7.7109375" customWidth="1"/>
    <col min="1541" max="1541" width="8.7109375" customWidth="1"/>
    <col min="1542" max="1544" width="13.7109375" customWidth="1"/>
    <col min="1789" max="1789" width="6.85546875" customWidth="1"/>
    <col min="1790" max="1790" width="11.7109375" customWidth="1"/>
    <col min="1791" max="1796" width="7.7109375" customWidth="1"/>
    <col min="1797" max="1797" width="8.7109375" customWidth="1"/>
    <col min="1798" max="1800" width="13.7109375" customWidth="1"/>
    <col min="2045" max="2045" width="6.85546875" customWidth="1"/>
    <col min="2046" max="2046" width="11.7109375" customWidth="1"/>
    <col min="2047" max="2052" width="7.7109375" customWidth="1"/>
    <col min="2053" max="2053" width="8.7109375" customWidth="1"/>
    <col min="2054" max="2056" width="13.7109375" customWidth="1"/>
    <col min="2301" max="2301" width="6.85546875" customWidth="1"/>
    <col min="2302" max="2302" width="11.7109375" customWidth="1"/>
    <col min="2303" max="2308" width="7.7109375" customWidth="1"/>
    <col min="2309" max="2309" width="8.7109375" customWidth="1"/>
    <col min="2310" max="2312" width="13.7109375" customWidth="1"/>
    <col min="2557" max="2557" width="6.85546875" customWidth="1"/>
    <col min="2558" max="2558" width="11.7109375" customWidth="1"/>
    <col min="2559" max="2564" width="7.7109375" customWidth="1"/>
    <col min="2565" max="2565" width="8.7109375" customWidth="1"/>
    <col min="2566" max="2568" width="13.7109375" customWidth="1"/>
    <col min="2813" max="2813" width="6.85546875" customWidth="1"/>
    <col min="2814" max="2814" width="11.7109375" customWidth="1"/>
    <col min="2815" max="2820" width="7.7109375" customWidth="1"/>
    <col min="2821" max="2821" width="8.7109375" customWidth="1"/>
    <col min="2822" max="2824" width="13.7109375" customWidth="1"/>
    <col min="3069" max="3069" width="6.85546875" customWidth="1"/>
    <col min="3070" max="3070" width="11.7109375" customWidth="1"/>
    <col min="3071" max="3076" width="7.7109375" customWidth="1"/>
    <col min="3077" max="3077" width="8.7109375" customWidth="1"/>
    <col min="3078" max="3080" width="13.7109375" customWidth="1"/>
    <col min="3325" max="3325" width="6.85546875" customWidth="1"/>
    <col min="3326" max="3326" width="11.7109375" customWidth="1"/>
    <col min="3327" max="3332" width="7.7109375" customWidth="1"/>
    <col min="3333" max="3333" width="8.7109375" customWidth="1"/>
    <col min="3334" max="3336" width="13.7109375" customWidth="1"/>
    <col min="3581" max="3581" width="6.85546875" customWidth="1"/>
    <col min="3582" max="3582" width="11.7109375" customWidth="1"/>
    <col min="3583" max="3588" width="7.7109375" customWidth="1"/>
    <col min="3589" max="3589" width="8.7109375" customWidth="1"/>
    <col min="3590" max="3592" width="13.7109375" customWidth="1"/>
    <col min="3837" max="3837" width="6.85546875" customWidth="1"/>
    <col min="3838" max="3838" width="11.7109375" customWidth="1"/>
    <col min="3839" max="3844" width="7.7109375" customWidth="1"/>
    <col min="3845" max="3845" width="8.7109375" customWidth="1"/>
    <col min="3846" max="3848" width="13.7109375" customWidth="1"/>
    <col min="4093" max="4093" width="6.85546875" customWidth="1"/>
    <col min="4094" max="4094" width="11.7109375" customWidth="1"/>
    <col min="4095" max="4100" width="7.7109375" customWidth="1"/>
    <col min="4101" max="4101" width="8.7109375" customWidth="1"/>
    <col min="4102" max="4104" width="13.7109375" customWidth="1"/>
    <col min="4349" max="4349" width="6.85546875" customWidth="1"/>
    <col min="4350" max="4350" width="11.7109375" customWidth="1"/>
    <col min="4351" max="4356" width="7.7109375" customWidth="1"/>
    <col min="4357" max="4357" width="8.7109375" customWidth="1"/>
    <col min="4358" max="4360" width="13.7109375" customWidth="1"/>
    <col min="4605" max="4605" width="6.85546875" customWidth="1"/>
    <col min="4606" max="4606" width="11.7109375" customWidth="1"/>
    <col min="4607" max="4612" width="7.7109375" customWidth="1"/>
    <col min="4613" max="4613" width="8.7109375" customWidth="1"/>
    <col min="4614" max="4616" width="13.7109375" customWidth="1"/>
    <col min="4861" max="4861" width="6.85546875" customWidth="1"/>
    <col min="4862" max="4862" width="11.7109375" customWidth="1"/>
    <col min="4863" max="4868" width="7.7109375" customWidth="1"/>
    <col min="4869" max="4869" width="8.7109375" customWidth="1"/>
    <col min="4870" max="4872" width="13.7109375" customWidth="1"/>
    <col min="5117" max="5117" width="6.85546875" customWidth="1"/>
    <col min="5118" max="5118" width="11.7109375" customWidth="1"/>
    <col min="5119" max="5124" width="7.7109375" customWidth="1"/>
    <col min="5125" max="5125" width="8.7109375" customWidth="1"/>
    <col min="5126" max="5128" width="13.7109375" customWidth="1"/>
    <col min="5373" max="5373" width="6.85546875" customWidth="1"/>
    <col min="5374" max="5374" width="11.7109375" customWidth="1"/>
    <col min="5375" max="5380" width="7.7109375" customWidth="1"/>
    <col min="5381" max="5381" width="8.7109375" customWidth="1"/>
    <col min="5382" max="5384" width="13.7109375" customWidth="1"/>
    <col min="5629" max="5629" width="6.85546875" customWidth="1"/>
    <col min="5630" max="5630" width="11.7109375" customWidth="1"/>
    <col min="5631" max="5636" width="7.7109375" customWidth="1"/>
    <col min="5637" max="5637" width="8.7109375" customWidth="1"/>
    <col min="5638" max="5640" width="13.7109375" customWidth="1"/>
    <col min="5885" max="5885" width="6.85546875" customWidth="1"/>
    <col min="5886" max="5886" width="11.7109375" customWidth="1"/>
    <col min="5887" max="5892" width="7.7109375" customWidth="1"/>
    <col min="5893" max="5893" width="8.7109375" customWidth="1"/>
    <col min="5894" max="5896" width="13.7109375" customWidth="1"/>
    <col min="6141" max="6141" width="6.85546875" customWidth="1"/>
    <col min="6142" max="6142" width="11.7109375" customWidth="1"/>
    <col min="6143" max="6148" width="7.7109375" customWidth="1"/>
    <col min="6149" max="6149" width="8.7109375" customWidth="1"/>
    <col min="6150" max="6152" width="13.7109375" customWidth="1"/>
    <col min="6397" max="6397" width="6.85546875" customWidth="1"/>
    <col min="6398" max="6398" width="11.7109375" customWidth="1"/>
    <col min="6399" max="6404" width="7.7109375" customWidth="1"/>
    <col min="6405" max="6405" width="8.7109375" customWidth="1"/>
    <col min="6406" max="6408" width="13.7109375" customWidth="1"/>
    <col min="6653" max="6653" width="6.85546875" customWidth="1"/>
    <col min="6654" max="6654" width="11.7109375" customWidth="1"/>
    <col min="6655" max="6660" width="7.7109375" customWidth="1"/>
    <col min="6661" max="6661" width="8.7109375" customWidth="1"/>
    <col min="6662" max="6664" width="13.7109375" customWidth="1"/>
    <col min="6909" max="6909" width="6.85546875" customWidth="1"/>
    <col min="6910" max="6910" width="11.7109375" customWidth="1"/>
    <col min="6911" max="6916" width="7.7109375" customWidth="1"/>
    <col min="6917" max="6917" width="8.7109375" customWidth="1"/>
    <col min="6918" max="6920" width="13.7109375" customWidth="1"/>
    <col min="7165" max="7165" width="6.85546875" customWidth="1"/>
    <col min="7166" max="7166" width="11.7109375" customWidth="1"/>
    <col min="7167" max="7172" width="7.7109375" customWidth="1"/>
    <col min="7173" max="7173" width="8.7109375" customWidth="1"/>
    <col min="7174" max="7176" width="13.7109375" customWidth="1"/>
    <col min="7421" max="7421" width="6.85546875" customWidth="1"/>
    <col min="7422" max="7422" width="11.7109375" customWidth="1"/>
    <col min="7423" max="7428" width="7.7109375" customWidth="1"/>
    <col min="7429" max="7429" width="8.7109375" customWidth="1"/>
    <col min="7430" max="7432" width="13.7109375" customWidth="1"/>
    <col min="7677" max="7677" width="6.85546875" customWidth="1"/>
    <col min="7678" max="7678" width="11.7109375" customWidth="1"/>
    <col min="7679" max="7684" width="7.7109375" customWidth="1"/>
    <col min="7685" max="7685" width="8.7109375" customWidth="1"/>
    <col min="7686" max="7688" width="13.7109375" customWidth="1"/>
    <col min="7933" max="7933" width="6.85546875" customWidth="1"/>
    <col min="7934" max="7934" width="11.7109375" customWidth="1"/>
    <col min="7935" max="7940" width="7.7109375" customWidth="1"/>
    <col min="7941" max="7941" width="8.7109375" customWidth="1"/>
    <col min="7942" max="7944" width="13.7109375" customWidth="1"/>
    <col min="8189" max="8189" width="6.85546875" customWidth="1"/>
    <col min="8190" max="8190" width="11.7109375" customWidth="1"/>
    <col min="8191" max="8196" width="7.7109375" customWidth="1"/>
    <col min="8197" max="8197" width="8.7109375" customWidth="1"/>
    <col min="8198" max="8200" width="13.7109375" customWidth="1"/>
    <col min="8445" max="8445" width="6.85546875" customWidth="1"/>
    <col min="8446" max="8446" width="11.7109375" customWidth="1"/>
    <col min="8447" max="8452" width="7.7109375" customWidth="1"/>
    <col min="8453" max="8453" width="8.7109375" customWidth="1"/>
    <col min="8454" max="8456" width="13.7109375" customWidth="1"/>
    <col min="8701" max="8701" width="6.85546875" customWidth="1"/>
    <col min="8702" max="8702" width="11.7109375" customWidth="1"/>
    <col min="8703" max="8708" width="7.7109375" customWidth="1"/>
    <col min="8709" max="8709" width="8.7109375" customWidth="1"/>
    <col min="8710" max="8712" width="13.7109375" customWidth="1"/>
    <col min="8957" max="8957" width="6.85546875" customWidth="1"/>
    <col min="8958" max="8958" width="11.7109375" customWidth="1"/>
    <col min="8959" max="8964" width="7.7109375" customWidth="1"/>
    <col min="8965" max="8965" width="8.7109375" customWidth="1"/>
    <col min="8966" max="8968" width="13.7109375" customWidth="1"/>
    <col min="9213" max="9213" width="6.85546875" customWidth="1"/>
    <col min="9214" max="9214" width="11.7109375" customWidth="1"/>
    <col min="9215" max="9220" width="7.7109375" customWidth="1"/>
    <col min="9221" max="9221" width="8.7109375" customWidth="1"/>
    <col min="9222" max="9224" width="13.7109375" customWidth="1"/>
    <col min="9469" max="9469" width="6.85546875" customWidth="1"/>
    <col min="9470" max="9470" width="11.7109375" customWidth="1"/>
    <col min="9471" max="9476" width="7.7109375" customWidth="1"/>
    <col min="9477" max="9477" width="8.7109375" customWidth="1"/>
    <col min="9478" max="9480" width="13.7109375" customWidth="1"/>
    <col min="9725" max="9725" width="6.85546875" customWidth="1"/>
    <col min="9726" max="9726" width="11.7109375" customWidth="1"/>
    <col min="9727" max="9732" width="7.7109375" customWidth="1"/>
    <col min="9733" max="9733" width="8.7109375" customWidth="1"/>
    <col min="9734" max="9736" width="13.7109375" customWidth="1"/>
    <col min="9981" max="9981" width="6.85546875" customWidth="1"/>
    <col min="9982" max="9982" width="11.7109375" customWidth="1"/>
    <col min="9983" max="9988" width="7.7109375" customWidth="1"/>
    <col min="9989" max="9989" width="8.7109375" customWidth="1"/>
    <col min="9990" max="9992" width="13.7109375" customWidth="1"/>
    <col min="10237" max="10237" width="6.85546875" customWidth="1"/>
    <col min="10238" max="10238" width="11.7109375" customWidth="1"/>
    <col min="10239" max="10244" width="7.7109375" customWidth="1"/>
    <col min="10245" max="10245" width="8.7109375" customWidth="1"/>
    <col min="10246" max="10248" width="13.7109375" customWidth="1"/>
    <col min="10493" max="10493" width="6.85546875" customWidth="1"/>
    <col min="10494" max="10494" width="11.7109375" customWidth="1"/>
    <col min="10495" max="10500" width="7.7109375" customWidth="1"/>
    <col min="10501" max="10501" width="8.7109375" customWidth="1"/>
    <col min="10502" max="10504" width="13.7109375" customWidth="1"/>
    <col min="10749" max="10749" width="6.85546875" customWidth="1"/>
    <col min="10750" max="10750" width="11.7109375" customWidth="1"/>
    <col min="10751" max="10756" width="7.7109375" customWidth="1"/>
    <col min="10757" max="10757" width="8.7109375" customWidth="1"/>
    <col min="10758" max="10760" width="13.7109375" customWidth="1"/>
    <col min="11005" max="11005" width="6.85546875" customWidth="1"/>
    <col min="11006" max="11006" width="11.7109375" customWidth="1"/>
    <col min="11007" max="11012" width="7.7109375" customWidth="1"/>
    <col min="11013" max="11013" width="8.7109375" customWidth="1"/>
    <col min="11014" max="11016" width="13.7109375" customWidth="1"/>
    <col min="11261" max="11261" width="6.85546875" customWidth="1"/>
    <col min="11262" max="11262" width="11.7109375" customWidth="1"/>
    <col min="11263" max="11268" width="7.7109375" customWidth="1"/>
    <col min="11269" max="11269" width="8.7109375" customWidth="1"/>
    <col min="11270" max="11272" width="13.7109375" customWidth="1"/>
    <col min="11517" max="11517" width="6.85546875" customWidth="1"/>
    <col min="11518" max="11518" width="11.7109375" customWidth="1"/>
    <col min="11519" max="11524" width="7.7109375" customWidth="1"/>
    <col min="11525" max="11525" width="8.7109375" customWidth="1"/>
    <col min="11526" max="11528" width="13.7109375" customWidth="1"/>
    <col min="11773" max="11773" width="6.85546875" customWidth="1"/>
    <col min="11774" max="11774" width="11.7109375" customWidth="1"/>
    <col min="11775" max="11780" width="7.7109375" customWidth="1"/>
    <col min="11781" max="11781" width="8.7109375" customWidth="1"/>
    <col min="11782" max="11784" width="13.7109375" customWidth="1"/>
    <col min="12029" max="12029" width="6.85546875" customWidth="1"/>
    <col min="12030" max="12030" width="11.7109375" customWidth="1"/>
    <col min="12031" max="12036" width="7.7109375" customWidth="1"/>
    <col min="12037" max="12037" width="8.7109375" customWidth="1"/>
    <col min="12038" max="12040" width="13.7109375" customWidth="1"/>
    <col min="12285" max="12285" width="6.85546875" customWidth="1"/>
    <col min="12286" max="12286" width="11.7109375" customWidth="1"/>
    <col min="12287" max="12292" width="7.7109375" customWidth="1"/>
    <col min="12293" max="12293" width="8.7109375" customWidth="1"/>
    <col min="12294" max="12296" width="13.7109375" customWidth="1"/>
    <col min="12541" max="12541" width="6.85546875" customWidth="1"/>
    <col min="12542" max="12542" width="11.7109375" customWidth="1"/>
    <col min="12543" max="12548" width="7.7109375" customWidth="1"/>
    <col min="12549" max="12549" width="8.7109375" customWidth="1"/>
    <col min="12550" max="12552" width="13.7109375" customWidth="1"/>
    <col min="12797" max="12797" width="6.85546875" customWidth="1"/>
    <col min="12798" max="12798" width="11.7109375" customWidth="1"/>
    <col min="12799" max="12804" width="7.7109375" customWidth="1"/>
    <col min="12805" max="12805" width="8.7109375" customWidth="1"/>
    <col min="12806" max="12808" width="13.7109375" customWidth="1"/>
    <col min="13053" max="13053" width="6.85546875" customWidth="1"/>
    <col min="13054" max="13054" width="11.7109375" customWidth="1"/>
    <col min="13055" max="13060" width="7.7109375" customWidth="1"/>
    <col min="13061" max="13061" width="8.7109375" customWidth="1"/>
    <col min="13062" max="13064" width="13.7109375" customWidth="1"/>
    <col min="13309" max="13309" width="6.85546875" customWidth="1"/>
    <col min="13310" max="13310" width="11.7109375" customWidth="1"/>
    <col min="13311" max="13316" width="7.7109375" customWidth="1"/>
    <col min="13317" max="13317" width="8.7109375" customWidth="1"/>
    <col min="13318" max="13320" width="13.7109375" customWidth="1"/>
    <col min="13565" max="13565" width="6.85546875" customWidth="1"/>
    <col min="13566" max="13566" width="11.7109375" customWidth="1"/>
    <col min="13567" max="13572" width="7.7109375" customWidth="1"/>
    <col min="13573" max="13573" width="8.7109375" customWidth="1"/>
    <col min="13574" max="13576" width="13.7109375" customWidth="1"/>
    <col min="13821" max="13821" width="6.85546875" customWidth="1"/>
    <col min="13822" max="13822" width="11.7109375" customWidth="1"/>
    <col min="13823" max="13828" width="7.7109375" customWidth="1"/>
    <col min="13829" max="13829" width="8.7109375" customWidth="1"/>
    <col min="13830" max="13832" width="13.7109375" customWidth="1"/>
    <col min="14077" max="14077" width="6.85546875" customWidth="1"/>
    <col min="14078" max="14078" width="11.7109375" customWidth="1"/>
    <col min="14079" max="14084" width="7.7109375" customWidth="1"/>
    <col min="14085" max="14085" width="8.7109375" customWidth="1"/>
    <col min="14086" max="14088" width="13.7109375" customWidth="1"/>
    <col min="14333" max="14333" width="6.85546875" customWidth="1"/>
    <col min="14334" max="14334" width="11.7109375" customWidth="1"/>
    <col min="14335" max="14340" width="7.7109375" customWidth="1"/>
    <col min="14341" max="14341" width="8.7109375" customWidth="1"/>
    <col min="14342" max="14344" width="13.7109375" customWidth="1"/>
    <col min="14589" max="14589" width="6.85546875" customWidth="1"/>
    <col min="14590" max="14590" width="11.7109375" customWidth="1"/>
    <col min="14591" max="14596" width="7.7109375" customWidth="1"/>
    <col min="14597" max="14597" width="8.7109375" customWidth="1"/>
    <col min="14598" max="14600" width="13.7109375" customWidth="1"/>
    <col min="14845" max="14845" width="6.85546875" customWidth="1"/>
    <col min="14846" max="14846" width="11.7109375" customWidth="1"/>
    <col min="14847" max="14852" width="7.7109375" customWidth="1"/>
    <col min="14853" max="14853" width="8.7109375" customWidth="1"/>
    <col min="14854" max="14856" width="13.7109375" customWidth="1"/>
    <col min="15101" max="15101" width="6.85546875" customWidth="1"/>
    <col min="15102" max="15102" width="11.7109375" customWidth="1"/>
    <col min="15103" max="15108" width="7.7109375" customWidth="1"/>
    <col min="15109" max="15109" width="8.7109375" customWidth="1"/>
    <col min="15110" max="15112" width="13.7109375" customWidth="1"/>
    <col min="15357" max="15357" width="6.85546875" customWidth="1"/>
    <col min="15358" max="15358" width="11.7109375" customWidth="1"/>
    <col min="15359" max="15364" width="7.7109375" customWidth="1"/>
    <col min="15365" max="15365" width="8.7109375" customWidth="1"/>
    <col min="15366" max="15368" width="13.7109375" customWidth="1"/>
    <col min="15613" max="15613" width="6.85546875" customWidth="1"/>
    <col min="15614" max="15614" width="11.7109375" customWidth="1"/>
    <col min="15615" max="15620" width="7.7109375" customWidth="1"/>
    <col min="15621" max="15621" width="8.7109375" customWidth="1"/>
    <col min="15622" max="15624" width="13.7109375" customWidth="1"/>
    <col min="15869" max="15869" width="6.85546875" customWidth="1"/>
    <col min="15870" max="15870" width="11.7109375" customWidth="1"/>
    <col min="15871" max="15876" width="7.7109375" customWidth="1"/>
    <col min="15877" max="15877" width="8.7109375" customWidth="1"/>
    <col min="15878" max="15880" width="13.7109375" customWidth="1"/>
    <col min="16125" max="16125" width="6.85546875" customWidth="1"/>
    <col min="16126" max="16126" width="11.7109375" customWidth="1"/>
    <col min="16127" max="16132" width="7.7109375" customWidth="1"/>
    <col min="16133" max="16133" width="8.7109375" customWidth="1"/>
    <col min="16134" max="16136" width="13.7109375" customWidth="1"/>
  </cols>
  <sheetData>
    <row r="1" spans="1:10" ht="15" customHeight="1" x14ac:dyDescent="0.25"/>
    <row r="2" spans="1:10" ht="15" customHeight="1" x14ac:dyDescent="0.25"/>
    <row r="3" spans="1:10" ht="15" customHeight="1" x14ac:dyDescent="0.25"/>
    <row r="4" spans="1:10" ht="15" customHeight="1" x14ac:dyDescent="0.25"/>
    <row r="5" spans="1:10" s="5" customFormat="1" ht="14.25" customHeight="1" x14ac:dyDescent="0.25">
      <c r="A5" s="2"/>
      <c r="B5" s="4"/>
      <c r="C5" s="4"/>
      <c r="D5" s="4"/>
      <c r="E5" s="4"/>
      <c r="F5" s="4"/>
      <c r="G5" s="4"/>
      <c r="H5" s="3"/>
      <c r="J5" s="129"/>
    </row>
    <row r="6" spans="1:10" s="5" customFormat="1" ht="9" customHeight="1" x14ac:dyDescent="0.25">
      <c r="A6" s="6"/>
      <c r="B6" s="129"/>
      <c r="C6" s="129"/>
      <c r="D6" s="129"/>
      <c r="E6" s="129"/>
      <c r="F6" s="129"/>
      <c r="G6" s="129"/>
      <c r="J6" s="129"/>
    </row>
    <row r="7" spans="1:10" ht="15.75" customHeight="1" x14ac:dyDescent="0.25">
      <c r="A7" s="497" t="s">
        <v>88</v>
      </c>
      <c r="B7" s="497"/>
      <c r="C7" s="497"/>
      <c r="D7" s="497"/>
      <c r="E7" s="497"/>
      <c r="F7" s="497"/>
      <c r="G7" s="497"/>
      <c r="H7" s="497"/>
      <c r="I7" s="78"/>
    </row>
    <row r="8" spans="1:10" ht="6.75" customHeight="1" x14ac:dyDescent="0.25">
      <c r="A8" s="48"/>
      <c r="B8" s="49"/>
      <c r="C8" s="49"/>
      <c r="D8" s="49"/>
      <c r="E8" s="49"/>
      <c r="F8" s="49"/>
      <c r="G8" s="49"/>
      <c r="H8" s="48"/>
    </row>
    <row r="9" spans="1:10" ht="21.95" customHeight="1" x14ac:dyDescent="0.25">
      <c r="A9" s="130" t="s">
        <v>1</v>
      </c>
      <c r="B9" s="130" t="s">
        <v>2</v>
      </c>
      <c r="C9" s="131"/>
      <c r="D9" s="131"/>
      <c r="E9" s="49"/>
      <c r="F9" s="49"/>
      <c r="G9" s="49"/>
      <c r="H9" s="48"/>
    </row>
    <row r="10" spans="1:10" ht="15.95" customHeight="1" x14ac:dyDescent="0.25">
      <c r="A10" s="132" t="s">
        <v>89</v>
      </c>
      <c r="B10" s="133">
        <v>7.1191992123771257</v>
      </c>
      <c r="C10" s="134"/>
      <c r="D10" s="134"/>
      <c r="E10" s="49"/>
      <c r="F10" s="49"/>
      <c r="G10" s="49"/>
      <c r="H10" s="48"/>
    </row>
    <row r="11" spans="1:10" ht="15.95" customHeight="1" x14ac:dyDescent="0.25">
      <c r="A11" s="132" t="s">
        <v>90</v>
      </c>
      <c r="B11" s="133">
        <v>7</v>
      </c>
      <c r="C11" s="135"/>
      <c r="D11" s="134"/>
      <c r="E11" s="49"/>
      <c r="F11" s="49"/>
      <c r="G11" s="49"/>
      <c r="H11" s="48"/>
      <c r="I11" s="136"/>
    </row>
    <row r="12" spans="1:10" ht="15.95" customHeight="1" x14ac:dyDescent="0.25">
      <c r="A12" s="132" t="s">
        <v>91</v>
      </c>
      <c r="B12" s="133">
        <v>6.7917765054328934</v>
      </c>
      <c r="C12" s="134"/>
      <c r="D12" s="134"/>
      <c r="E12" s="49"/>
      <c r="F12" s="49"/>
      <c r="G12" s="49"/>
      <c r="H12" s="48"/>
      <c r="I12" s="136"/>
    </row>
    <row r="13" spans="1:10" ht="15.95" customHeight="1" x14ac:dyDescent="0.25">
      <c r="A13" s="132" t="s">
        <v>92</v>
      </c>
      <c r="B13" s="133">
        <v>6.5755004782569069</v>
      </c>
      <c r="C13" s="134"/>
      <c r="D13" s="134"/>
      <c r="E13" s="49"/>
      <c r="F13" s="49"/>
      <c r="G13" s="49"/>
      <c r="H13" s="48"/>
      <c r="J13" s="137"/>
    </row>
    <row r="14" spans="1:10" ht="15.95" customHeight="1" x14ac:dyDescent="0.25">
      <c r="A14" s="132" t="s">
        <v>87</v>
      </c>
      <c r="B14" s="133">
        <v>6.4057953167104937</v>
      </c>
      <c r="C14" s="134"/>
      <c r="D14" s="134"/>
      <c r="E14" s="49"/>
      <c r="F14" s="49"/>
      <c r="G14" s="49"/>
      <c r="H14" s="48"/>
    </row>
    <row r="15" spans="1:10" ht="15.95" customHeight="1" x14ac:dyDescent="0.25">
      <c r="A15" s="132" t="s">
        <v>94</v>
      </c>
      <c r="B15" s="133">
        <v>6.1</v>
      </c>
      <c r="C15" s="134"/>
      <c r="D15" s="134"/>
      <c r="E15" s="49"/>
      <c r="F15" s="49"/>
      <c r="G15" s="49"/>
      <c r="H15" s="48"/>
    </row>
    <row r="16" spans="1:10" ht="16.5" customHeight="1" x14ac:dyDescent="0.25">
      <c r="A16" s="130" t="s">
        <v>95</v>
      </c>
      <c r="B16" s="138">
        <f>B15-B14</f>
        <v>-0.30579531671049409</v>
      </c>
      <c r="C16" s="134"/>
      <c r="D16" s="134"/>
      <c r="E16" s="49"/>
      <c r="F16" s="49"/>
      <c r="G16" s="49"/>
      <c r="H16" s="48"/>
    </row>
    <row r="17" spans="1:10" ht="7.5" customHeight="1" x14ac:dyDescent="0.25">
      <c r="A17" s="48"/>
      <c r="B17" s="49"/>
      <c r="C17" s="49"/>
      <c r="D17" s="49"/>
      <c r="E17" s="49"/>
      <c r="F17" s="49"/>
      <c r="G17" s="49"/>
      <c r="H17" s="48"/>
    </row>
    <row r="18" spans="1:10" ht="32.25" customHeight="1" x14ac:dyDescent="0.25">
      <c r="A18" s="79" t="s">
        <v>75</v>
      </c>
      <c r="B18" s="79" t="s">
        <v>7</v>
      </c>
      <c r="C18" s="79" t="s">
        <v>8</v>
      </c>
      <c r="D18" s="79" t="s">
        <v>9</v>
      </c>
      <c r="E18" s="79" t="s">
        <v>10</v>
      </c>
      <c r="F18" s="79" t="s">
        <v>11</v>
      </c>
      <c r="G18" s="79" t="s">
        <v>12</v>
      </c>
      <c r="H18" s="79" t="s">
        <v>77</v>
      </c>
      <c r="J18" s="1" t="s">
        <v>93</v>
      </c>
    </row>
    <row r="19" spans="1:10" ht="14.1" customHeight="1" x14ac:dyDescent="0.25">
      <c r="A19" s="87" t="s">
        <v>18</v>
      </c>
      <c r="B19" s="88">
        <v>10.387017507934884</v>
      </c>
      <c r="C19" s="88">
        <v>9.1136385920188268</v>
      </c>
      <c r="D19" s="88">
        <v>7.8840605842048328</v>
      </c>
      <c r="E19" s="88">
        <v>8.1956378056840702</v>
      </c>
      <c r="F19" s="88">
        <v>7.2356823678924282</v>
      </c>
      <c r="G19" s="88">
        <v>6.6299453200385976</v>
      </c>
      <c r="H19" s="139">
        <f t="shared" ref="H19:H47" si="0">G19-F19</f>
        <v>-0.60573704785383065</v>
      </c>
      <c r="J19" s="1">
        <f>RANK(Tabla7[[#This Row],[Variación
último año]],$H$19:$H$52)</f>
        <v>27</v>
      </c>
    </row>
    <row r="20" spans="1:10" ht="14.1" customHeight="1" x14ac:dyDescent="0.25">
      <c r="A20" s="87" t="s">
        <v>21</v>
      </c>
      <c r="B20" s="88">
        <v>7.3148033254746254</v>
      </c>
      <c r="C20" s="88">
        <v>6.8752258945423872</v>
      </c>
      <c r="D20" s="88">
        <v>6.1360552244970199</v>
      </c>
      <c r="E20" s="88">
        <v>6.2649358594451989</v>
      </c>
      <c r="F20" s="88">
        <v>6.6453104239092839</v>
      </c>
      <c r="G20" s="88">
        <v>5.2768363299238574</v>
      </c>
      <c r="H20" s="139">
        <f t="shared" si="0"/>
        <v>-1.3684740939854265</v>
      </c>
      <c r="J20" s="1">
        <f>RANK(Tabla7[[#This Row],[Variación
último año]],$H$19:$H$52)</f>
        <v>33</v>
      </c>
    </row>
    <row r="21" spans="1:10" ht="14.1" customHeight="1" x14ac:dyDescent="0.25">
      <c r="A21" s="87" t="s">
        <v>22</v>
      </c>
      <c r="B21" s="88">
        <v>6.1637340638499634</v>
      </c>
      <c r="C21" s="88">
        <v>8.3204034134988358</v>
      </c>
      <c r="D21" s="88">
        <v>8.4134386599409918</v>
      </c>
      <c r="E21" s="88">
        <v>6.6336077844311374</v>
      </c>
      <c r="F21" s="88">
        <v>5.483549351944168</v>
      </c>
      <c r="G21" s="88">
        <v>5.9483726150392817</v>
      </c>
      <c r="H21" s="139">
        <f t="shared" si="0"/>
        <v>0.46482326309511368</v>
      </c>
      <c r="J21" s="1">
        <f>RANK(Tabla7[[#This Row],[Variación
último año]],$H$19:$H$52)</f>
        <v>2</v>
      </c>
    </row>
    <row r="22" spans="1:10" ht="14.1" customHeight="1" x14ac:dyDescent="0.25">
      <c r="A22" s="87" t="s">
        <v>23</v>
      </c>
      <c r="B22" s="88">
        <v>6.3043121823249715</v>
      </c>
      <c r="C22" s="88">
        <v>6.4599275070479258</v>
      </c>
      <c r="D22" s="88">
        <v>6.5043959622272869</v>
      </c>
      <c r="E22" s="88">
        <v>6.0729736348053214</v>
      </c>
      <c r="F22" s="88">
        <v>5.6629314883056328</v>
      </c>
      <c r="G22" s="88">
        <v>5.0842490842490848</v>
      </c>
      <c r="H22" s="139">
        <f t="shared" si="0"/>
        <v>-0.57868240405654792</v>
      </c>
      <c r="J22" s="1">
        <f>RANK(Tabla7[[#This Row],[Variación
último año]],$H$19:$H$52)</f>
        <v>25</v>
      </c>
    </row>
    <row r="23" spans="1:10" ht="14.1" customHeight="1" x14ac:dyDescent="0.25">
      <c r="A23" s="87" t="s">
        <v>24</v>
      </c>
      <c r="B23" s="88">
        <v>3.7275472897790491</v>
      </c>
      <c r="C23" s="88">
        <v>3.386206086241335</v>
      </c>
      <c r="D23" s="88">
        <v>3.5830351381474745</v>
      </c>
      <c r="E23" s="88">
        <v>3.1853205179124635</v>
      </c>
      <c r="F23" s="88">
        <v>2.9963275005400734</v>
      </c>
      <c r="G23" s="88">
        <v>2.9708660759070393</v>
      </c>
      <c r="H23" s="139">
        <f t="shared" si="0"/>
        <v>-2.5461424633034024E-2</v>
      </c>
      <c r="J23" s="1">
        <f>RANK(Tabla7[[#This Row],[Variación
último año]],$H$19:$H$52)</f>
        <v>6</v>
      </c>
    </row>
    <row r="24" spans="1:10" ht="14.1" customHeight="1" x14ac:dyDescent="0.25">
      <c r="A24" s="87" t="s">
        <v>25</v>
      </c>
      <c r="B24" s="88">
        <v>8.123110061720725</v>
      </c>
      <c r="C24" s="88">
        <v>8.2495919450944921</v>
      </c>
      <c r="D24" s="88">
        <v>6.8172530371140923</v>
      </c>
      <c r="E24" s="88">
        <v>7.2966084351919038</v>
      </c>
      <c r="F24" s="88">
        <v>7.3509756749532214</v>
      </c>
      <c r="G24" s="88">
        <v>6.2808303644834194</v>
      </c>
      <c r="H24" s="139">
        <f t="shared" si="0"/>
        <v>-1.070145310469802</v>
      </c>
      <c r="J24" s="1">
        <f>RANK(Tabla7[[#This Row],[Variación
último año]],$H$19:$H$52)</f>
        <v>30</v>
      </c>
    </row>
    <row r="25" spans="1:10" ht="14.1" customHeight="1" x14ac:dyDescent="0.25">
      <c r="A25" s="87" t="s">
        <v>26</v>
      </c>
      <c r="B25" s="88">
        <v>7.4732546597551561</v>
      </c>
      <c r="C25" s="88">
        <v>7.9731743666169894</v>
      </c>
      <c r="D25" s="88">
        <v>7.2993545103301489</v>
      </c>
      <c r="E25" s="88">
        <v>7.5536904468032589</v>
      </c>
      <c r="F25" s="88">
        <v>9.2700927009270089</v>
      </c>
      <c r="G25" s="88">
        <v>8.1256461582455302</v>
      </c>
      <c r="H25" s="139">
        <f t="shared" si="0"/>
        <v>-1.1444465426814787</v>
      </c>
      <c r="J25" s="1">
        <f>RANK(Tabla7[[#This Row],[Variación
último año]],$H$19:$H$52)</f>
        <v>32</v>
      </c>
    </row>
    <row r="26" spans="1:10" ht="14.1" customHeight="1" x14ac:dyDescent="0.25">
      <c r="A26" s="87" t="s">
        <v>27</v>
      </c>
      <c r="B26" s="88">
        <v>8.3152790673682038</v>
      </c>
      <c r="C26" s="88">
        <v>8.8449751664377043</v>
      </c>
      <c r="D26" s="88">
        <v>9.1225314183123878</v>
      </c>
      <c r="E26" s="88">
        <v>9.9480236915266538</v>
      </c>
      <c r="F26" s="88">
        <v>9.1228432689327406</v>
      </c>
      <c r="G26" s="88">
        <v>8.5264408793820561</v>
      </c>
      <c r="H26" s="139">
        <f t="shared" si="0"/>
        <v>-0.59640238955068448</v>
      </c>
      <c r="J26" s="1">
        <f>RANK(Tabla7[[#This Row],[Variación
último año]],$H$19:$H$52)</f>
        <v>26</v>
      </c>
    </row>
    <row r="27" spans="1:10" ht="14.1" customHeight="1" x14ac:dyDescent="0.25">
      <c r="A27" s="87" t="s">
        <v>28</v>
      </c>
      <c r="B27" s="88">
        <v>3.7363500107058738</v>
      </c>
      <c r="C27" s="88">
        <v>4.1300033699030214</v>
      </c>
      <c r="D27" s="88">
        <v>3.6342946552398567</v>
      </c>
      <c r="E27" s="88">
        <v>3.5722998640783468</v>
      </c>
      <c r="F27" s="88">
        <v>3.3359469669969348</v>
      </c>
      <c r="G27" s="88">
        <v>3.0314876679223826</v>
      </c>
      <c r="H27" s="139">
        <f t="shared" si="0"/>
        <v>-0.30445929907455227</v>
      </c>
      <c r="J27" s="1">
        <f>RANK(Tabla7[[#This Row],[Variación
último año]],$H$19:$H$52)</f>
        <v>20</v>
      </c>
    </row>
    <row r="28" spans="1:10" ht="14.1" customHeight="1" x14ac:dyDescent="0.25">
      <c r="A28" s="87" t="s">
        <v>29</v>
      </c>
      <c r="B28" s="88">
        <v>7.0866230037681683</v>
      </c>
      <c r="C28" s="88">
        <v>7.3935016460588168</v>
      </c>
      <c r="D28" s="88">
        <v>8.6937339259004176</v>
      </c>
      <c r="E28" s="88">
        <v>6.7518752257708075</v>
      </c>
      <c r="F28" s="88">
        <v>6.4496757146288735</v>
      </c>
      <c r="G28" s="88">
        <v>6.9195465421880513</v>
      </c>
      <c r="H28" s="139">
        <f t="shared" si="0"/>
        <v>0.46987082755917786</v>
      </c>
      <c r="J28" s="1">
        <f>RANK(Tabla7[[#This Row],[Variación
último año]],$H$19:$H$52)</f>
        <v>1</v>
      </c>
    </row>
    <row r="29" spans="1:10" ht="14.1" customHeight="1" x14ac:dyDescent="0.25">
      <c r="A29" s="87" t="s">
        <v>30</v>
      </c>
      <c r="B29" s="88">
        <v>5.4136484940907357</v>
      </c>
      <c r="C29" s="88">
        <v>4.7729332393515254</v>
      </c>
      <c r="D29" s="88">
        <v>4.7291681097180858</v>
      </c>
      <c r="E29" s="88">
        <v>4.4062565027398213</v>
      </c>
      <c r="F29" s="88">
        <v>4.174217135590526</v>
      </c>
      <c r="G29" s="88">
        <v>3.5442361636760316</v>
      </c>
      <c r="H29" s="139">
        <f t="shared" si="0"/>
        <v>-0.62998097191449443</v>
      </c>
      <c r="J29" s="1">
        <f>RANK(Tabla7[[#This Row],[Variación
último año]],$H$19:$H$52)</f>
        <v>28</v>
      </c>
    </row>
    <row r="30" spans="1:10" ht="14.1" customHeight="1" x14ac:dyDescent="0.25">
      <c r="A30" s="87" t="s">
        <v>31</v>
      </c>
      <c r="B30" s="88">
        <v>3.4617555448711248</v>
      </c>
      <c r="C30" s="88">
        <v>3.220417829654064</v>
      </c>
      <c r="D30" s="88">
        <v>3.5578039475866645</v>
      </c>
      <c r="E30" s="88">
        <v>2.8869466006560316</v>
      </c>
      <c r="F30" s="88">
        <v>3.2089038476248755</v>
      </c>
      <c r="G30" s="88">
        <v>2.9987326673624572</v>
      </c>
      <c r="H30" s="139">
        <f t="shared" si="0"/>
        <v>-0.21017118026241821</v>
      </c>
      <c r="J30" s="1">
        <f>RANK(Tabla7[[#This Row],[Variación
último año]],$H$19:$H$52)</f>
        <v>16</v>
      </c>
    </row>
    <row r="31" spans="1:10" ht="14.1" customHeight="1" x14ac:dyDescent="0.25">
      <c r="A31" s="87" t="s">
        <v>32</v>
      </c>
      <c r="B31" s="88">
        <v>5.8433954658015468</v>
      </c>
      <c r="C31" s="88">
        <v>5.718882414015658</v>
      </c>
      <c r="D31" s="88">
        <v>5.1232242545273001</v>
      </c>
      <c r="E31" s="88">
        <v>5.2167628768479943</v>
      </c>
      <c r="F31" s="88">
        <v>4.410152314348367</v>
      </c>
      <c r="G31" s="88">
        <v>4.2958399821872568</v>
      </c>
      <c r="H31" s="139">
        <f t="shared" si="0"/>
        <v>-0.11431233216111014</v>
      </c>
      <c r="J31" s="1">
        <f>RANK(Tabla7[[#This Row],[Variación
último año]],$H$19:$H$52)</f>
        <v>10</v>
      </c>
    </row>
    <row r="32" spans="1:10" ht="14.1" customHeight="1" x14ac:dyDescent="0.25">
      <c r="A32" s="87" t="s">
        <v>33</v>
      </c>
      <c r="B32" s="88">
        <v>8.5446386995724506</v>
      </c>
      <c r="C32" s="88">
        <v>8.0943323205125033</v>
      </c>
      <c r="D32" s="88">
        <v>7.8630130305074815</v>
      </c>
      <c r="E32" s="88">
        <v>7.6915125806541393</v>
      </c>
      <c r="F32" s="88">
        <v>7.4055585682323413</v>
      </c>
      <c r="G32" s="88">
        <v>7.1067102045432051</v>
      </c>
      <c r="H32" s="139">
        <f t="shared" si="0"/>
        <v>-0.29884836368913614</v>
      </c>
      <c r="J32" s="1">
        <f>RANK(Tabla7[[#This Row],[Variación
último año]],$H$19:$H$52)</f>
        <v>18</v>
      </c>
    </row>
    <row r="33" spans="1:14" ht="14.1" customHeight="1" x14ac:dyDescent="0.25">
      <c r="A33" s="87" t="s">
        <v>34</v>
      </c>
      <c r="B33" s="88">
        <v>8.7190287837537035</v>
      </c>
      <c r="C33" s="88">
        <v>8.039670151206975</v>
      </c>
      <c r="D33" s="88">
        <v>7.5687305761415242</v>
      </c>
      <c r="E33" s="88">
        <v>7.2204523733673138</v>
      </c>
      <c r="F33" s="88">
        <v>6.3137480247090938</v>
      </c>
      <c r="G33" s="88">
        <v>6.4532811517226927</v>
      </c>
      <c r="H33" s="139">
        <f t="shared" si="0"/>
        <v>0.13953312701359888</v>
      </c>
      <c r="J33" s="1">
        <f>RANK(Tabla7[[#This Row],[Variación
último año]],$H$19:$H$52)</f>
        <v>4</v>
      </c>
    </row>
    <row r="34" spans="1:14" ht="14.1" customHeight="1" x14ac:dyDescent="0.25">
      <c r="A34" s="87" t="s">
        <v>35</v>
      </c>
      <c r="B34" s="88">
        <v>7.12991357680513</v>
      </c>
      <c r="C34" s="88">
        <v>6.5521191294387178</v>
      </c>
      <c r="D34" s="88">
        <v>6.1783353568056114</v>
      </c>
      <c r="E34" s="88">
        <v>6.8344963440285804</v>
      </c>
      <c r="F34" s="88">
        <v>5.9311871598561012</v>
      </c>
      <c r="G34" s="88">
        <v>5.3681761039933669</v>
      </c>
      <c r="H34" s="139">
        <f t="shared" si="0"/>
        <v>-0.56301105586273437</v>
      </c>
      <c r="J34" s="1">
        <f>RANK(Tabla7[[#This Row],[Variación
último año]],$H$19:$H$52)</f>
        <v>23</v>
      </c>
    </row>
    <row r="35" spans="1:14" ht="14.1" customHeight="1" x14ac:dyDescent="0.25">
      <c r="A35" s="87" t="s">
        <v>36</v>
      </c>
      <c r="B35" s="88">
        <v>6.8805499856774563</v>
      </c>
      <c r="C35" s="88">
        <v>7.4024304744099085</v>
      </c>
      <c r="D35" s="88">
        <v>6.7625978005143068</v>
      </c>
      <c r="E35" s="88">
        <v>5.865086989006298</v>
      </c>
      <c r="F35" s="88">
        <v>6.185163437071834</v>
      </c>
      <c r="G35" s="88">
        <v>6.0495313440536584</v>
      </c>
      <c r="H35" s="139">
        <f t="shared" si="0"/>
        <v>-0.13563209301817558</v>
      </c>
      <c r="J35" s="1">
        <f>RANK(Tabla7[[#This Row],[Variación
último año]],$H$19:$H$52)</f>
        <v>12</v>
      </c>
    </row>
    <row r="36" spans="1:14" ht="14.1" customHeight="1" x14ac:dyDescent="0.25">
      <c r="A36" s="87" t="s">
        <v>37</v>
      </c>
      <c r="B36" s="88">
        <v>10.040758513036943</v>
      </c>
      <c r="C36" s="88">
        <v>10.273596462818761</v>
      </c>
      <c r="D36" s="88">
        <v>9.995078281921332</v>
      </c>
      <c r="E36" s="88">
        <v>10.05308873789293</v>
      </c>
      <c r="F36" s="88">
        <v>9.8653901526058156</v>
      </c>
      <c r="G36" s="88">
        <v>10.017095902498207</v>
      </c>
      <c r="H36" s="139">
        <f t="shared" si="0"/>
        <v>0.15170574989239149</v>
      </c>
      <c r="J36" s="1">
        <f>RANK(Tabla7[[#This Row],[Variación
último año]],$H$19:$H$52)</f>
        <v>3</v>
      </c>
    </row>
    <row r="37" spans="1:14" ht="14.1" customHeight="1" x14ac:dyDescent="0.25">
      <c r="A37" s="87" t="s">
        <v>38</v>
      </c>
      <c r="B37" s="88">
        <v>3.2533300595420784</v>
      </c>
      <c r="C37" s="88">
        <v>2.8679091557185048</v>
      </c>
      <c r="D37" s="88">
        <v>2.8345710859641873</v>
      </c>
      <c r="E37" s="88">
        <v>2.8121507264889032</v>
      </c>
      <c r="F37" s="88">
        <v>2.582499039112689</v>
      </c>
      <c r="G37" s="88">
        <v>2.5010887824301622</v>
      </c>
      <c r="H37" s="139">
        <f t="shared" si="0"/>
        <v>-8.1410256682526771E-2</v>
      </c>
      <c r="J37" s="1">
        <f>RANK(Tabla7[[#This Row],[Variación
último año]],$H$19:$H$52)</f>
        <v>9</v>
      </c>
    </row>
    <row r="38" spans="1:14" ht="14.1" customHeight="1" x14ac:dyDescent="0.25">
      <c r="A38" s="87" t="s">
        <v>39</v>
      </c>
      <c r="B38" s="88">
        <v>4.3111992071357781</v>
      </c>
      <c r="C38" s="88">
        <v>4.3396226415094334</v>
      </c>
      <c r="D38" s="88">
        <v>4.7294687686527856</v>
      </c>
      <c r="E38" s="88">
        <v>5.096685082872928</v>
      </c>
      <c r="F38" s="88">
        <v>4.2041490728841566</v>
      </c>
      <c r="G38" s="88">
        <v>3.5554509065222515</v>
      </c>
      <c r="H38" s="139">
        <f t="shared" si="0"/>
        <v>-0.64869816636190514</v>
      </c>
      <c r="J38" s="1">
        <f>RANK(Tabla7[[#This Row],[Variación
último año]],$H$19:$H$52)</f>
        <v>29</v>
      </c>
      <c r="N38" s="102"/>
    </row>
    <row r="39" spans="1:14" ht="14.1" customHeight="1" x14ac:dyDescent="0.25">
      <c r="A39" s="87" t="s">
        <v>40</v>
      </c>
      <c r="B39" s="88">
        <v>15.757876457454726</v>
      </c>
      <c r="C39" s="88">
        <v>16.705935659265972</v>
      </c>
      <c r="D39" s="88">
        <v>16.647207627943182</v>
      </c>
      <c r="E39" s="88">
        <v>14.422977043731173</v>
      </c>
      <c r="F39" s="88">
        <v>15.510242613046351</v>
      </c>
      <c r="G39" s="88">
        <v>13.389948813401581</v>
      </c>
      <c r="H39" s="139">
        <f t="shared" si="0"/>
        <v>-2.1202937996447702</v>
      </c>
      <c r="J39" s="1">
        <f>RANK(Tabla7[[#This Row],[Variación
último año]],$H$19:$H$52)</f>
        <v>34</v>
      </c>
    </row>
    <row r="40" spans="1:14" ht="14.1" customHeight="1" x14ac:dyDescent="0.25">
      <c r="A40" s="87" t="s">
        <v>41</v>
      </c>
      <c r="B40" s="88">
        <v>5.145682972467255</v>
      </c>
      <c r="C40" s="88">
        <v>4.8855369418674499</v>
      </c>
      <c r="D40" s="88">
        <v>4.780434831791136</v>
      </c>
      <c r="E40" s="88">
        <v>4.7015544738790069</v>
      </c>
      <c r="F40" s="88">
        <v>4.6101390391800567</v>
      </c>
      <c r="G40" s="88">
        <v>4.5298558682223744</v>
      </c>
      <c r="H40" s="139">
        <f t="shared" si="0"/>
        <v>-8.0283170957682337E-2</v>
      </c>
      <c r="J40" s="1">
        <f>RANK(Tabla7[[#This Row],[Variación
último año]],$H$19:$H$52)</f>
        <v>8</v>
      </c>
    </row>
    <row r="41" spans="1:14" ht="14.1" customHeight="1" x14ac:dyDescent="0.25">
      <c r="A41" s="87" t="s">
        <v>42</v>
      </c>
      <c r="B41" s="88">
        <v>8.1869167068308286</v>
      </c>
      <c r="C41" s="88">
        <v>8.6934429126899975</v>
      </c>
      <c r="D41" s="88">
        <v>7.8867884676312174</v>
      </c>
      <c r="E41" s="88">
        <v>7.1109535625664657</v>
      </c>
      <c r="F41" s="88">
        <v>7.0457145278142601</v>
      </c>
      <c r="G41" s="88">
        <v>6.8759033656824284</v>
      </c>
      <c r="H41" s="139">
        <f t="shared" si="0"/>
        <v>-0.16981116213183167</v>
      </c>
      <c r="J41" s="1">
        <f>RANK(Tabla7[[#This Row],[Variación
último año]],$H$19:$H$52)</f>
        <v>14</v>
      </c>
    </row>
    <row r="42" spans="1:14" ht="14.1" customHeight="1" x14ac:dyDescent="0.25">
      <c r="A42" s="87" t="s">
        <v>43</v>
      </c>
      <c r="B42" s="88">
        <v>14.329157917601911</v>
      </c>
      <c r="C42" s="88">
        <v>12.13355434525219</v>
      </c>
      <c r="D42" s="88">
        <v>11.737720308965988</v>
      </c>
      <c r="E42" s="88">
        <v>12.047631155182643</v>
      </c>
      <c r="F42" s="88">
        <v>13.097401225438411</v>
      </c>
      <c r="G42" s="88">
        <v>11.985500467726848</v>
      </c>
      <c r="H42" s="139">
        <f t="shared" si="0"/>
        <v>-1.1119007577115632</v>
      </c>
      <c r="J42" s="1">
        <f>RANK(Tabla7[[#This Row],[Variación
último año]],$H$19:$H$52)</f>
        <v>31</v>
      </c>
    </row>
    <row r="43" spans="1:14" ht="14.1" customHeight="1" x14ac:dyDescent="0.25">
      <c r="A43" s="87" t="s">
        <v>44</v>
      </c>
      <c r="B43" s="88">
        <v>5.2824337690806535</v>
      </c>
      <c r="C43" s="88">
        <v>6.0119532735669656</v>
      </c>
      <c r="D43" s="88">
        <v>5.9016035780517067</v>
      </c>
      <c r="E43" s="88">
        <v>5.8281216303644596</v>
      </c>
      <c r="F43" s="88">
        <v>5.3210109920884969</v>
      </c>
      <c r="G43" s="88">
        <v>5.0827850480803987</v>
      </c>
      <c r="H43" s="139">
        <f t="shared" si="0"/>
        <v>-0.23822594400809827</v>
      </c>
      <c r="J43" s="1">
        <f>RANK(Tabla7[[#This Row],[Variación
último año]],$H$19:$H$52)</f>
        <v>17</v>
      </c>
    </row>
    <row r="44" spans="1:14" ht="14.1" customHeight="1" x14ac:dyDescent="0.25">
      <c r="A44" s="87" t="s">
        <v>45</v>
      </c>
      <c r="B44" s="88">
        <v>6.8905021173623711</v>
      </c>
      <c r="C44" s="88">
        <v>8.988057825267127</v>
      </c>
      <c r="D44" s="88">
        <v>8.0028110862212856</v>
      </c>
      <c r="E44" s="88">
        <v>7.7714816946301291</v>
      </c>
      <c r="F44" s="88">
        <v>6.5301347989156673</v>
      </c>
      <c r="G44" s="88">
        <v>6.3795183883321966</v>
      </c>
      <c r="H44" s="139">
        <f t="shared" si="0"/>
        <v>-0.15061641058347064</v>
      </c>
      <c r="J44" s="1">
        <f>RANK(Tabla7[[#This Row],[Variación
último año]],$H$19:$H$52)</f>
        <v>13</v>
      </c>
    </row>
    <row r="45" spans="1:14" ht="14.1" customHeight="1" x14ac:dyDescent="0.25">
      <c r="A45" s="87" t="s">
        <v>46</v>
      </c>
      <c r="B45" s="88">
        <v>5.0349848714069587</v>
      </c>
      <c r="C45" s="88">
        <v>5.7749837415998266</v>
      </c>
      <c r="D45" s="88">
        <v>6.0761311946372993</v>
      </c>
      <c r="E45" s="88">
        <v>5.9121866396174472</v>
      </c>
      <c r="F45" s="88">
        <v>5.35764507359145</v>
      </c>
      <c r="G45" s="88">
        <v>5.4315051748023802</v>
      </c>
      <c r="H45" s="139">
        <f t="shared" si="0"/>
        <v>7.3860101210930118E-2</v>
      </c>
      <c r="J45" s="1">
        <f>RANK(Tabla7[[#This Row],[Variación
último año]],$H$19:$H$52)</f>
        <v>5</v>
      </c>
    </row>
    <row r="46" spans="1:14" ht="14.1" customHeight="1" x14ac:dyDescent="0.25">
      <c r="A46" s="87" t="s">
        <v>47</v>
      </c>
      <c r="B46" s="88">
        <v>3.0436772590558387</v>
      </c>
      <c r="C46" s="88">
        <v>3.0928866108263531</v>
      </c>
      <c r="D46" s="88">
        <v>2.8018754488891755</v>
      </c>
      <c r="E46" s="88">
        <v>2.7403641186780567</v>
      </c>
      <c r="F46" s="88">
        <v>2.8214113098115035</v>
      </c>
      <c r="G46" s="88">
        <v>2.479273475081432</v>
      </c>
      <c r="H46" s="139">
        <f t="shared" si="0"/>
        <v>-0.34213783473007142</v>
      </c>
      <c r="J46" s="1">
        <f>RANK(Tabla7[[#This Row],[Variación
último año]],$H$19:$H$52)</f>
        <v>21</v>
      </c>
    </row>
    <row r="47" spans="1:14" ht="14.1" customHeight="1" x14ac:dyDescent="0.25">
      <c r="A47" s="87" t="s">
        <v>48</v>
      </c>
      <c r="B47" s="88">
        <v>7.0576756287944491</v>
      </c>
      <c r="C47" s="88">
        <v>5.8762815660909657</v>
      </c>
      <c r="D47" s="88">
        <v>6.2263257575757578</v>
      </c>
      <c r="E47" s="88">
        <v>5.9015099180894106</v>
      </c>
      <c r="F47" s="88">
        <v>6.1963528001813879</v>
      </c>
      <c r="G47" s="88">
        <v>6.1632075187516939</v>
      </c>
      <c r="H47" s="139">
        <f t="shared" si="0"/>
        <v>-3.3145281429693974E-2</v>
      </c>
      <c r="J47" s="1">
        <f>RANK(Tabla7[[#This Row],[Variación
último año]],$H$19:$H$52)</f>
        <v>7</v>
      </c>
    </row>
    <row r="48" spans="1:14" ht="14.1" customHeight="1" x14ac:dyDescent="0.25">
      <c r="A48" s="87" t="s">
        <v>49</v>
      </c>
      <c r="B48" s="88">
        <v>3.0523759972251128</v>
      </c>
      <c r="C48" s="88">
        <v>3.248898678414097</v>
      </c>
      <c r="D48" s="88">
        <v>3.054919908466819</v>
      </c>
      <c r="E48" s="88">
        <v>2.6074885570646056</v>
      </c>
      <c r="F48" s="88">
        <v>3.0175085218469166</v>
      </c>
      <c r="G48" s="88">
        <v>2.447459430699654</v>
      </c>
      <c r="H48" s="139">
        <f>G48-F48</f>
        <v>-0.57004909114726265</v>
      </c>
      <c r="J48" s="1">
        <f>RANK(Tabla7[[#This Row],[Variación
último año]],$H$19:$H$52)</f>
        <v>24</v>
      </c>
    </row>
    <row r="49" spans="1:18" ht="14.1" customHeight="1" x14ac:dyDescent="0.25">
      <c r="A49" s="98" t="s">
        <v>50</v>
      </c>
      <c r="B49" s="91">
        <v>6.6</v>
      </c>
      <c r="C49" s="91">
        <v>6.6</v>
      </c>
      <c r="D49" s="91">
        <v>6.4</v>
      </c>
      <c r="E49" s="91">
        <v>6.1</v>
      </c>
      <c r="F49" s="91">
        <v>5.9</v>
      </c>
      <c r="G49" s="91">
        <v>5.7</v>
      </c>
      <c r="H49" s="140">
        <f>G49-F49</f>
        <v>-0.20000000000000018</v>
      </c>
      <c r="J49" s="1">
        <f>RANK(Tabla7[[#This Row],[Variación
último año]],$H$19:$H$52)</f>
        <v>15</v>
      </c>
    </row>
    <row r="50" spans="1:18" ht="14.1" customHeight="1" x14ac:dyDescent="0.25">
      <c r="A50" s="87" t="s">
        <v>51</v>
      </c>
      <c r="B50" s="88">
        <v>15.034308674223363</v>
      </c>
      <c r="C50" s="88">
        <v>13.750373818159511</v>
      </c>
      <c r="D50" s="88">
        <v>13.865389400348347</v>
      </c>
      <c r="E50" s="88">
        <v>14.366602537030953</v>
      </c>
      <c r="F50" s="88">
        <v>13.4</v>
      </c>
      <c r="G50" s="88">
        <v>12.97</v>
      </c>
      <c r="H50" s="139">
        <f>G50-F50</f>
        <v>-0.42999999999999972</v>
      </c>
    </row>
    <row r="51" spans="1:18" ht="14.1" customHeight="1" x14ac:dyDescent="0.25">
      <c r="A51" s="87" t="s">
        <v>52</v>
      </c>
      <c r="B51" s="88">
        <v>4.0723783972938294</v>
      </c>
      <c r="C51" s="88">
        <v>4.1633789742399623</v>
      </c>
      <c r="D51" s="88">
        <v>3.7662296834229307</v>
      </c>
      <c r="E51" s="88">
        <v>3.5134378499440087</v>
      </c>
      <c r="F51" s="88">
        <v>4</v>
      </c>
      <c r="G51" s="88">
        <v>3.87</v>
      </c>
      <c r="H51" s="139">
        <f>G51-F51</f>
        <v>-0.12999999999999989</v>
      </c>
    </row>
    <row r="52" spans="1:18" ht="14.1" customHeight="1" x14ac:dyDescent="0.25">
      <c r="A52" s="98" t="s">
        <v>53</v>
      </c>
      <c r="B52" s="91">
        <v>11.2</v>
      </c>
      <c r="C52" s="91">
        <v>10.6</v>
      </c>
      <c r="D52" s="91">
        <v>10.5</v>
      </c>
      <c r="E52" s="91">
        <v>10.7</v>
      </c>
      <c r="F52" s="91">
        <v>10.5</v>
      </c>
      <c r="G52" s="91">
        <v>10.199999999999999</v>
      </c>
      <c r="H52" s="140">
        <f>G52-F52</f>
        <v>-0.30000000000000071</v>
      </c>
    </row>
    <row r="53" spans="1:18" ht="28.5" customHeight="1" x14ac:dyDescent="0.25">
      <c r="A53" s="498"/>
      <c r="B53" s="498"/>
      <c r="C53" s="498"/>
      <c r="D53" s="498"/>
      <c r="E53" s="498"/>
      <c r="F53" s="498"/>
      <c r="G53" s="498"/>
      <c r="H53" s="498"/>
      <c r="I53" s="141"/>
      <c r="J53" s="141"/>
      <c r="K53" s="141"/>
      <c r="M53" s="142"/>
      <c r="N53" s="142"/>
      <c r="O53" s="142"/>
      <c r="P53" s="142"/>
      <c r="Q53" s="142"/>
      <c r="R53" s="142"/>
    </row>
    <row r="54" spans="1:18" ht="13.5" customHeight="1" x14ac:dyDescent="0.25">
      <c r="A54" s="143"/>
      <c r="B54" s="144"/>
      <c r="C54" s="144"/>
      <c r="D54" s="144"/>
      <c r="E54" s="144"/>
      <c r="F54" s="144"/>
      <c r="G54" s="144"/>
      <c r="H54" s="145"/>
    </row>
    <row r="55" spans="1:18" ht="15.75" x14ac:dyDescent="0.25">
      <c r="A55" s="48"/>
      <c r="B55" s="49"/>
      <c r="C55" s="49"/>
      <c r="D55" s="49"/>
      <c r="E55" s="49"/>
      <c r="F55" s="49"/>
      <c r="G55" s="49"/>
      <c r="H55" s="48"/>
    </row>
    <row r="56" spans="1:18" ht="15.75" x14ac:dyDescent="0.25">
      <c r="A56" s="48"/>
      <c r="B56" s="49"/>
      <c r="C56" s="49"/>
      <c r="D56" s="49"/>
      <c r="E56" s="49"/>
      <c r="F56" s="49"/>
      <c r="G56" s="49"/>
      <c r="H56" s="48"/>
    </row>
    <row r="57" spans="1:18" ht="15.75" x14ac:dyDescent="0.25">
      <c r="A57" s="48"/>
      <c r="B57" s="49"/>
      <c r="C57" s="49"/>
      <c r="D57" s="49"/>
      <c r="E57" s="49"/>
      <c r="F57" s="49"/>
      <c r="G57" s="49"/>
      <c r="H57" s="48"/>
    </row>
    <row r="58" spans="1:18" ht="15.75" x14ac:dyDescent="0.25">
      <c r="A58" s="48"/>
      <c r="B58" s="49"/>
      <c r="C58" s="49"/>
      <c r="D58" s="49"/>
      <c r="E58" s="49"/>
      <c r="F58" s="49"/>
      <c r="G58" s="49"/>
      <c r="H58" s="48"/>
    </row>
    <row r="59" spans="1:18" ht="15.75" x14ac:dyDescent="0.25">
      <c r="A59" s="48"/>
      <c r="B59" s="49"/>
      <c r="C59" s="49"/>
      <c r="D59" s="49"/>
      <c r="E59" s="49"/>
      <c r="F59" s="49"/>
      <c r="G59" s="49"/>
      <c r="H59" s="48"/>
    </row>
    <row r="60" spans="1:18" ht="15.75" x14ac:dyDescent="0.25">
      <c r="A60" s="48"/>
      <c r="B60" s="49"/>
      <c r="C60" s="49"/>
      <c r="D60" s="49"/>
      <c r="E60" s="49"/>
      <c r="F60" s="49"/>
      <c r="G60" s="49"/>
      <c r="H60" s="48"/>
    </row>
    <row r="61" spans="1:18" ht="15.75" x14ac:dyDescent="0.25">
      <c r="A61" s="48"/>
      <c r="B61" s="49"/>
      <c r="C61" s="49"/>
      <c r="D61" s="49"/>
      <c r="E61" s="49"/>
      <c r="F61" s="49"/>
      <c r="G61" s="49"/>
      <c r="H61" s="48"/>
    </row>
    <row r="62" spans="1:18" ht="15.75" x14ac:dyDescent="0.25">
      <c r="A62" s="48"/>
      <c r="B62" s="49"/>
      <c r="C62" s="49"/>
      <c r="D62" s="49"/>
      <c r="E62" s="49"/>
      <c r="F62" s="49"/>
      <c r="G62" s="49"/>
      <c r="H62" s="48"/>
    </row>
    <row r="63" spans="1:18" ht="15.75" x14ac:dyDescent="0.25">
      <c r="A63" s="48"/>
      <c r="B63" s="49"/>
      <c r="C63" s="49"/>
      <c r="D63" s="49"/>
      <c r="E63" s="49"/>
      <c r="F63" s="49"/>
      <c r="G63" s="49"/>
      <c r="H63" s="48"/>
    </row>
    <row r="64" spans="1:18" ht="15.75" x14ac:dyDescent="0.25">
      <c r="A64" s="48"/>
      <c r="B64" s="49"/>
      <c r="C64" s="49"/>
      <c r="D64" s="49"/>
      <c r="E64" s="49"/>
      <c r="F64" s="49"/>
      <c r="G64" s="49"/>
      <c r="H64" s="48"/>
    </row>
    <row r="65" spans="1:8" ht="15.75" x14ac:dyDescent="0.25">
      <c r="A65" s="48"/>
      <c r="B65" s="49"/>
      <c r="C65" s="49"/>
      <c r="D65" s="49"/>
      <c r="E65" s="49"/>
      <c r="F65" s="49"/>
      <c r="G65" s="49"/>
      <c r="H65" s="48"/>
    </row>
    <row r="66" spans="1:8" ht="15.75" x14ac:dyDescent="0.25">
      <c r="A66" s="48"/>
      <c r="B66" s="49"/>
      <c r="C66" s="49"/>
      <c r="D66" s="49"/>
      <c r="E66" s="49"/>
      <c r="F66" s="49"/>
      <c r="G66" s="49"/>
      <c r="H66" s="48"/>
    </row>
    <row r="67" spans="1:8" ht="15.75" x14ac:dyDescent="0.25">
      <c r="A67" s="48"/>
      <c r="B67" s="49"/>
      <c r="C67" s="49"/>
      <c r="D67" s="49"/>
      <c r="E67" s="49"/>
      <c r="F67" s="49"/>
      <c r="G67" s="49"/>
      <c r="H67" s="48"/>
    </row>
    <row r="68" spans="1:8" ht="15.75" x14ac:dyDescent="0.25">
      <c r="A68" s="48"/>
      <c r="B68" s="49"/>
      <c r="C68" s="49"/>
      <c r="D68" s="49"/>
      <c r="E68" s="49"/>
      <c r="F68" s="49"/>
      <c r="G68" s="49"/>
      <c r="H68" s="48"/>
    </row>
    <row r="69" spans="1:8" ht="15.75" x14ac:dyDescent="0.25">
      <c r="A69" s="48"/>
      <c r="B69" s="49"/>
      <c r="C69" s="49"/>
      <c r="D69" s="49"/>
      <c r="E69" s="49"/>
      <c r="F69" s="49"/>
      <c r="G69" s="49"/>
      <c r="H69" s="48"/>
    </row>
    <row r="70" spans="1:8" ht="15.75" x14ac:dyDescent="0.25">
      <c r="A70" s="48"/>
      <c r="B70" s="49"/>
      <c r="C70" s="49"/>
      <c r="D70" s="49"/>
      <c r="E70" s="49"/>
      <c r="F70" s="49"/>
      <c r="G70" s="49"/>
      <c r="H70" s="48"/>
    </row>
    <row r="71" spans="1:8" ht="15.75" x14ac:dyDescent="0.25">
      <c r="A71" s="48"/>
      <c r="B71" s="49"/>
      <c r="C71" s="49"/>
      <c r="D71" s="49"/>
      <c r="E71" s="49"/>
      <c r="F71" s="49"/>
      <c r="G71" s="49"/>
      <c r="H71" s="48"/>
    </row>
    <row r="72" spans="1:8" ht="15.75" x14ac:dyDescent="0.25">
      <c r="A72" s="48"/>
      <c r="B72" s="49"/>
      <c r="C72" s="49"/>
      <c r="D72" s="49"/>
      <c r="E72" s="49"/>
      <c r="F72" s="49"/>
      <c r="G72" s="49"/>
      <c r="H72" s="48"/>
    </row>
    <row r="73" spans="1:8" ht="15.75" x14ac:dyDescent="0.25">
      <c r="A73" s="48"/>
      <c r="B73" s="49"/>
      <c r="C73" s="49"/>
      <c r="D73" s="49"/>
      <c r="E73" s="49"/>
      <c r="F73" s="49"/>
      <c r="G73" s="49"/>
      <c r="H73" s="48"/>
    </row>
    <row r="74" spans="1:8" ht="15.75" x14ac:dyDescent="0.25">
      <c r="A74" s="48"/>
      <c r="B74" s="49"/>
      <c r="C74" s="49"/>
      <c r="D74" s="49"/>
      <c r="E74" s="49"/>
      <c r="F74" s="49"/>
      <c r="G74" s="49"/>
      <c r="H74" s="48"/>
    </row>
    <row r="75" spans="1:8" ht="15.75" x14ac:dyDescent="0.25">
      <c r="A75" s="48"/>
      <c r="B75" s="49"/>
      <c r="C75" s="49"/>
      <c r="D75" s="49"/>
      <c r="E75" s="49"/>
      <c r="F75" s="49"/>
      <c r="G75" s="49"/>
      <c r="H75" s="48"/>
    </row>
    <row r="76" spans="1:8" ht="15.75" x14ac:dyDescent="0.25">
      <c r="A76" s="48"/>
      <c r="B76" s="49"/>
      <c r="C76" s="49"/>
      <c r="D76" s="49"/>
      <c r="E76" s="49"/>
      <c r="F76" s="49"/>
      <c r="G76" s="49"/>
      <c r="H76" s="48"/>
    </row>
    <row r="77" spans="1:8" ht="15.75" x14ac:dyDescent="0.25">
      <c r="A77" s="48"/>
      <c r="B77" s="49"/>
      <c r="C77" s="49"/>
      <c r="D77" s="49"/>
      <c r="E77" s="49"/>
      <c r="F77" s="49"/>
      <c r="G77" s="49"/>
      <c r="H77" s="48"/>
    </row>
    <row r="78" spans="1:8" ht="15.75" x14ac:dyDescent="0.25">
      <c r="A78" s="48"/>
      <c r="B78" s="49"/>
      <c r="C78" s="49"/>
      <c r="D78" s="49"/>
      <c r="E78" s="49"/>
      <c r="F78" s="49"/>
      <c r="G78" s="49"/>
      <c r="H78" s="48"/>
    </row>
    <row r="79" spans="1:8" ht="15.75" x14ac:dyDescent="0.25">
      <c r="A79" s="48"/>
      <c r="B79" s="49"/>
      <c r="C79" s="49"/>
      <c r="D79" s="49"/>
      <c r="E79" s="49"/>
      <c r="F79" s="49"/>
      <c r="G79" s="49"/>
      <c r="H79" s="48"/>
    </row>
    <row r="80" spans="1:8" ht="15.75" x14ac:dyDescent="0.25">
      <c r="A80" s="48"/>
      <c r="B80" s="49"/>
      <c r="C80" s="49"/>
      <c r="D80" s="49"/>
      <c r="E80" s="49"/>
      <c r="F80" s="49"/>
      <c r="G80" s="49"/>
      <c r="H80" s="48"/>
    </row>
    <row r="81" spans="1:8" ht="15.75" x14ac:dyDescent="0.25">
      <c r="A81" s="48"/>
      <c r="B81" s="49"/>
      <c r="C81" s="49"/>
      <c r="D81" s="49"/>
      <c r="E81" s="49"/>
      <c r="F81" s="49"/>
      <c r="G81" s="49"/>
      <c r="H81" s="48"/>
    </row>
    <row r="82" spans="1:8" ht="15.75" x14ac:dyDescent="0.25">
      <c r="A82" s="48"/>
      <c r="B82" s="49"/>
      <c r="C82" s="49"/>
      <c r="D82" s="49"/>
      <c r="E82" s="49"/>
      <c r="F82" s="49"/>
      <c r="G82" s="49"/>
      <c r="H82" s="48"/>
    </row>
    <row r="83" spans="1:8" ht="15.75" x14ac:dyDescent="0.25">
      <c r="A83" s="48"/>
      <c r="B83" s="49"/>
      <c r="C83" s="49"/>
      <c r="D83" s="49"/>
      <c r="E83" s="49"/>
      <c r="F83" s="49"/>
      <c r="G83" s="49"/>
      <c r="H83" s="48"/>
    </row>
    <row r="84" spans="1:8" ht="15.75" x14ac:dyDescent="0.25">
      <c r="A84" s="48"/>
      <c r="B84" s="49"/>
      <c r="C84" s="49"/>
      <c r="D84" s="49"/>
      <c r="E84" s="49"/>
      <c r="F84" s="49"/>
      <c r="G84" s="49"/>
      <c r="H84" s="48"/>
    </row>
    <row r="85" spans="1:8" ht="15.75" x14ac:dyDescent="0.25">
      <c r="A85" s="48"/>
      <c r="B85" s="49"/>
      <c r="C85" s="49"/>
      <c r="D85" s="49"/>
      <c r="E85" s="49"/>
      <c r="F85" s="49"/>
      <c r="G85" s="49"/>
      <c r="H85" s="48"/>
    </row>
    <row r="86" spans="1:8" ht="15.75" x14ac:dyDescent="0.25">
      <c r="A86" s="48"/>
      <c r="B86" s="49"/>
      <c r="C86" s="49"/>
      <c r="D86" s="49"/>
      <c r="E86" s="49"/>
      <c r="F86" s="49"/>
      <c r="G86" s="49"/>
      <c r="H86" s="48"/>
    </row>
    <row r="87" spans="1:8" ht="15.75" x14ac:dyDescent="0.25">
      <c r="A87" s="48"/>
      <c r="B87" s="49"/>
      <c r="C87" s="49"/>
      <c r="D87" s="49"/>
      <c r="E87" s="49"/>
      <c r="F87" s="49"/>
      <c r="G87" s="49"/>
      <c r="H87" s="48"/>
    </row>
    <row r="88" spans="1:8" ht="15.75" x14ac:dyDescent="0.25">
      <c r="A88" s="48"/>
      <c r="B88" s="49"/>
      <c r="C88" s="49"/>
      <c r="D88" s="49"/>
      <c r="E88" s="49"/>
      <c r="F88" s="49"/>
      <c r="G88" s="49"/>
      <c r="H88" s="48"/>
    </row>
    <row r="89" spans="1:8" ht="15.75" x14ac:dyDescent="0.25">
      <c r="A89" s="48"/>
      <c r="B89" s="49"/>
      <c r="C89" s="49"/>
      <c r="D89" s="49"/>
      <c r="E89" s="49"/>
      <c r="F89" s="49"/>
      <c r="G89" s="49"/>
      <c r="H89" s="48"/>
    </row>
    <row r="90" spans="1:8" ht="15.75" x14ac:dyDescent="0.25">
      <c r="A90" s="48"/>
      <c r="B90" s="49"/>
      <c r="C90" s="49"/>
      <c r="D90" s="49"/>
      <c r="E90" s="49"/>
      <c r="F90" s="49"/>
      <c r="G90" s="49"/>
      <c r="H90" s="48"/>
    </row>
    <row r="91" spans="1:8" ht="15.75" x14ac:dyDescent="0.25">
      <c r="A91" s="48"/>
      <c r="B91" s="49"/>
      <c r="C91" s="49"/>
      <c r="D91" s="49"/>
      <c r="E91" s="49"/>
      <c r="F91" s="49"/>
      <c r="G91" s="49"/>
      <c r="H91" s="48"/>
    </row>
    <row r="92" spans="1:8" ht="15.75" x14ac:dyDescent="0.25">
      <c r="A92" s="48"/>
      <c r="B92" s="49"/>
      <c r="C92" s="49"/>
      <c r="D92" s="49"/>
      <c r="E92" s="49"/>
      <c r="F92" s="49"/>
      <c r="G92" s="49"/>
      <c r="H92" s="48"/>
    </row>
    <row r="93" spans="1:8" ht="15.75" x14ac:dyDescent="0.25">
      <c r="A93" s="48"/>
      <c r="B93" s="49"/>
      <c r="C93" s="49"/>
      <c r="D93" s="49"/>
      <c r="E93" s="49"/>
      <c r="F93" s="49"/>
      <c r="G93" s="49"/>
      <c r="H93" s="48"/>
    </row>
    <row r="94" spans="1:8" ht="15.75" x14ac:dyDescent="0.25">
      <c r="A94" s="48"/>
      <c r="B94" s="49"/>
      <c r="C94" s="49"/>
      <c r="D94" s="49"/>
      <c r="E94" s="49"/>
      <c r="F94" s="49"/>
      <c r="G94" s="49"/>
      <c r="H94" s="48"/>
    </row>
    <row r="95" spans="1:8" ht="15.75" x14ac:dyDescent="0.25">
      <c r="A95" s="48"/>
      <c r="B95" s="49"/>
      <c r="C95" s="49"/>
      <c r="D95" s="49"/>
      <c r="E95" s="49"/>
      <c r="F95" s="49"/>
      <c r="G95" s="49"/>
      <c r="H95" s="48"/>
    </row>
    <row r="96" spans="1:8" ht="15.75" x14ac:dyDescent="0.25">
      <c r="A96" s="48"/>
      <c r="B96" s="49"/>
      <c r="C96" s="49"/>
      <c r="D96" s="49"/>
      <c r="E96" s="49"/>
      <c r="F96" s="49"/>
      <c r="G96" s="49"/>
      <c r="H96" s="48"/>
    </row>
    <row r="97" spans="1:8" ht="15.75" x14ac:dyDescent="0.25">
      <c r="A97" s="48"/>
      <c r="B97" s="49"/>
      <c r="C97" s="49"/>
      <c r="D97" s="49"/>
      <c r="E97" s="49"/>
      <c r="F97" s="49"/>
      <c r="G97" s="49"/>
      <c r="H97" s="48"/>
    </row>
    <row r="98" spans="1:8" ht="15.75" x14ac:dyDescent="0.25">
      <c r="A98" s="48"/>
      <c r="B98" s="49"/>
      <c r="C98" s="49"/>
      <c r="D98" s="49"/>
      <c r="E98" s="49"/>
      <c r="F98" s="49"/>
      <c r="G98" s="49"/>
      <c r="H98" s="48"/>
    </row>
    <row r="99" spans="1:8" ht="15.75" x14ac:dyDescent="0.25">
      <c r="A99" s="48"/>
      <c r="B99" s="49"/>
      <c r="C99" s="49"/>
      <c r="D99" s="49"/>
      <c r="E99" s="49"/>
      <c r="F99" s="49"/>
      <c r="G99" s="49"/>
      <c r="H99" s="48"/>
    </row>
    <row r="100" spans="1:8" ht="15.75" x14ac:dyDescent="0.25">
      <c r="A100" s="48"/>
      <c r="B100" s="49"/>
      <c r="C100" s="49"/>
      <c r="D100" s="49"/>
      <c r="E100" s="49"/>
      <c r="F100" s="49"/>
      <c r="G100" s="49"/>
      <c r="H100" s="48"/>
    </row>
    <row r="101" spans="1:8" ht="15.75" x14ac:dyDescent="0.25">
      <c r="A101" s="48"/>
      <c r="B101" s="49"/>
      <c r="C101" s="49"/>
      <c r="D101" s="49"/>
      <c r="E101" s="49"/>
      <c r="F101" s="49"/>
      <c r="G101" s="49"/>
      <c r="H101" s="48"/>
    </row>
    <row r="102" spans="1:8" ht="15.75" x14ac:dyDescent="0.25">
      <c r="A102" s="48"/>
      <c r="B102" s="49"/>
      <c r="C102" s="49"/>
      <c r="D102" s="49"/>
      <c r="E102" s="49"/>
      <c r="F102" s="49"/>
      <c r="G102" s="49"/>
      <c r="H102" s="48"/>
    </row>
    <row r="103" spans="1:8" ht="15.75" x14ac:dyDescent="0.25">
      <c r="A103" s="48"/>
      <c r="B103" s="49"/>
      <c r="C103" s="49"/>
      <c r="D103" s="49"/>
      <c r="E103" s="49"/>
      <c r="F103" s="49"/>
      <c r="G103" s="49"/>
      <c r="H103" s="48"/>
    </row>
    <row r="104" spans="1:8" ht="15.75" x14ac:dyDescent="0.25">
      <c r="A104" s="48"/>
      <c r="B104" s="49"/>
      <c r="C104" s="49"/>
      <c r="D104" s="49"/>
      <c r="E104" s="49"/>
      <c r="F104" s="49"/>
      <c r="G104" s="49"/>
      <c r="H104" s="48"/>
    </row>
    <row r="105" spans="1:8" ht="15.75" x14ac:dyDescent="0.25">
      <c r="A105" s="48"/>
      <c r="B105" s="49"/>
      <c r="C105" s="49"/>
      <c r="D105" s="49"/>
      <c r="E105" s="49"/>
      <c r="F105" s="49"/>
      <c r="G105" s="49"/>
      <c r="H105" s="48"/>
    </row>
    <row r="106" spans="1:8" ht="15.75" x14ac:dyDescent="0.25">
      <c r="A106" s="48"/>
      <c r="B106" s="49"/>
      <c r="C106" s="49"/>
      <c r="D106" s="49"/>
      <c r="E106" s="49"/>
      <c r="F106" s="49"/>
      <c r="G106" s="49"/>
      <c r="H106" s="48"/>
    </row>
    <row r="107" spans="1:8" ht="15.75" x14ac:dyDescent="0.25">
      <c r="A107" s="48"/>
      <c r="B107" s="49"/>
      <c r="C107" s="49"/>
      <c r="D107" s="49"/>
      <c r="E107" s="49"/>
      <c r="F107" s="49"/>
      <c r="G107" s="49"/>
      <c r="H107" s="48"/>
    </row>
    <row r="108" spans="1:8" ht="15.75" x14ac:dyDescent="0.25">
      <c r="A108" s="48"/>
      <c r="B108" s="49"/>
      <c r="C108" s="49"/>
      <c r="D108" s="49"/>
      <c r="E108" s="49"/>
      <c r="F108" s="49"/>
      <c r="G108" s="49"/>
      <c r="H108" s="48"/>
    </row>
    <row r="109" spans="1:8" ht="15.75" x14ac:dyDescent="0.25">
      <c r="A109" s="48"/>
      <c r="B109" s="49"/>
      <c r="C109" s="49"/>
      <c r="D109" s="49"/>
      <c r="E109" s="49"/>
      <c r="F109" s="49"/>
      <c r="G109" s="49"/>
      <c r="H109" s="48"/>
    </row>
    <row r="110" spans="1:8" ht="15.75" x14ac:dyDescent="0.25">
      <c r="A110" s="48"/>
      <c r="B110" s="49"/>
      <c r="C110" s="49"/>
      <c r="D110" s="49"/>
      <c r="E110" s="49"/>
      <c r="F110" s="49"/>
      <c r="G110" s="49"/>
      <c r="H110" s="48"/>
    </row>
    <row r="111" spans="1:8" ht="15.75" x14ac:dyDescent="0.25">
      <c r="A111" s="48"/>
      <c r="B111" s="49"/>
      <c r="C111" s="49"/>
      <c r="D111" s="49"/>
      <c r="E111" s="49"/>
      <c r="F111" s="49"/>
      <c r="G111" s="49"/>
      <c r="H111" s="48"/>
    </row>
    <row r="112" spans="1:8" ht="15.75" x14ac:dyDescent="0.25">
      <c r="A112" s="48"/>
      <c r="B112" s="49"/>
      <c r="C112" s="49"/>
      <c r="D112" s="49"/>
      <c r="E112" s="49"/>
      <c r="F112" s="49"/>
      <c r="G112" s="49"/>
      <c r="H112" s="48"/>
    </row>
    <row r="113" spans="1:8" ht="15.75" x14ac:dyDescent="0.25">
      <c r="A113" s="48"/>
      <c r="B113" s="49"/>
      <c r="C113" s="49"/>
      <c r="D113" s="49"/>
      <c r="E113" s="49"/>
      <c r="F113" s="49"/>
      <c r="G113" s="49"/>
      <c r="H113" s="48"/>
    </row>
    <row r="114" spans="1:8" ht="15.75" x14ac:dyDescent="0.25">
      <c r="A114" s="48"/>
      <c r="B114" s="49"/>
      <c r="C114" s="49"/>
      <c r="D114" s="49"/>
      <c r="E114" s="49"/>
      <c r="F114" s="49"/>
      <c r="G114" s="49"/>
      <c r="H114" s="48"/>
    </row>
    <row r="115" spans="1:8" ht="15.75" x14ac:dyDescent="0.25">
      <c r="A115" s="48"/>
      <c r="B115" s="49"/>
      <c r="C115" s="49"/>
      <c r="D115" s="49"/>
      <c r="E115" s="49"/>
      <c r="F115" s="49"/>
      <c r="G115" s="49"/>
      <c r="H115" s="48"/>
    </row>
    <row r="116" spans="1:8" ht="15.75" x14ac:dyDescent="0.25">
      <c r="A116" s="48"/>
      <c r="B116" s="49"/>
      <c r="C116" s="49"/>
      <c r="D116" s="49"/>
      <c r="E116" s="49"/>
      <c r="F116" s="49"/>
      <c r="G116" s="49"/>
      <c r="H116" s="48"/>
    </row>
    <row r="117" spans="1:8" ht="15.75" x14ac:dyDescent="0.25">
      <c r="A117" s="48"/>
      <c r="B117" s="49"/>
      <c r="C117" s="49"/>
      <c r="D117" s="49"/>
      <c r="E117" s="49"/>
      <c r="F117" s="49"/>
      <c r="G117" s="49"/>
      <c r="H117" s="48"/>
    </row>
    <row r="118" spans="1:8" ht="15.75" x14ac:dyDescent="0.25">
      <c r="A118" s="48"/>
      <c r="B118" s="49"/>
      <c r="C118" s="49"/>
      <c r="D118" s="49"/>
      <c r="E118" s="49"/>
      <c r="F118" s="49"/>
      <c r="G118" s="49"/>
      <c r="H118" s="48"/>
    </row>
    <row r="119" spans="1:8" ht="15.75" x14ac:dyDescent="0.25">
      <c r="A119" s="48"/>
      <c r="B119" s="49"/>
      <c r="C119" s="49"/>
      <c r="D119" s="49"/>
      <c r="E119" s="49"/>
      <c r="F119" s="49"/>
      <c r="G119" s="49"/>
      <c r="H119" s="48"/>
    </row>
    <row r="120" spans="1:8" ht="15.75" x14ac:dyDescent="0.25">
      <c r="A120" s="48"/>
      <c r="B120" s="49"/>
      <c r="C120" s="49"/>
      <c r="D120" s="49"/>
      <c r="E120" s="49"/>
      <c r="F120" s="49"/>
      <c r="G120" s="49"/>
      <c r="H120" s="48"/>
    </row>
    <row r="121" spans="1:8" ht="15.75" x14ac:dyDescent="0.25">
      <c r="A121" s="48"/>
      <c r="B121" s="49"/>
      <c r="C121" s="49"/>
      <c r="D121" s="49"/>
      <c r="E121" s="49"/>
      <c r="F121" s="49"/>
      <c r="G121" s="49"/>
      <c r="H121" s="48"/>
    </row>
    <row r="122" spans="1:8" ht="15.75" x14ac:dyDescent="0.25">
      <c r="A122" s="48"/>
      <c r="B122" s="49"/>
      <c r="C122" s="49"/>
      <c r="D122" s="49"/>
      <c r="E122" s="49"/>
      <c r="F122" s="49"/>
      <c r="G122" s="49"/>
      <c r="H122" s="48"/>
    </row>
    <row r="123" spans="1:8" ht="15.75" x14ac:dyDescent="0.25">
      <c r="A123" s="48"/>
      <c r="B123" s="49"/>
      <c r="C123" s="49"/>
      <c r="D123" s="49"/>
      <c r="E123" s="49"/>
      <c r="F123" s="49"/>
      <c r="G123" s="49"/>
      <c r="H123" s="48"/>
    </row>
    <row r="124" spans="1:8" ht="15.75" x14ac:dyDescent="0.25">
      <c r="A124" s="48"/>
      <c r="B124" s="49"/>
      <c r="C124" s="49"/>
      <c r="D124" s="49"/>
      <c r="E124" s="49"/>
      <c r="F124" s="49"/>
      <c r="G124" s="49"/>
      <c r="H124" s="48"/>
    </row>
    <row r="125" spans="1:8" ht="15.75" x14ac:dyDescent="0.25">
      <c r="A125" s="48"/>
      <c r="B125" s="49"/>
      <c r="C125" s="49"/>
      <c r="D125" s="49"/>
      <c r="E125" s="49"/>
      <c r="F125" s="49"/>
      <c r="G125" s="49"/>
      <c r="H125" s="48"/>
    </row>
    <row r="126" spans="1:8" ht="15.75" x14ac:dyDescent="0.25">
      <c r="A126" s="48"/>
      <c r="B126" s="49"/>
      <c r="C126" s="49"/>
      <c r="D126" s="49"/>
      <c r="E126" s="49"/>
      <c r="F126" s="49"/>
      <c r="G126" s="49"/>
      <c r="H126" s="48"/>
    </row>
    <row r="127" spans="1:8" ht="15.75" x14ac:dyDescent="0.25">
      <c r="A127" s="48"/>
      <c r="B127" s="49"/>
      <c r="C127" s="49"/>
      <c r="D127" s="49"/>
      <c r="E127" s="49"/>
      <c r="F127" s="49"/>
      <c r="G127" s="49"/>
      <c r="H127" s="48"/>
    </row>
    <row r="128" spans="1:8" ht="15.75" x14ac:dyDescent="0.25">
      <c r="A128" s="48"/>
      <c r="B128" s="49"/>
      <c r="C128" s="49"/>
      <c r="D128" s="49"/>
      <c r="E128" s="49"/>
      <c r="F128" s="49"/>
      <c r="G128" s="49"/>
      <c r="H128" s="48"/>
    </row>
    <row r="129" spans="1:8" ht="15.75" x14ac:dyDescent="0.25">
      <c r="A129" s="48"/>
      <c r="B129" s="49"/>
      <c r="C129" s="49"/>
      <c r="D129" s="49"/>
      <c r="E129" s="49"/>
      <c r="F129" s="49"/>
      <c r="G129" s="49"/>
      <c r="H129" s="48"/>
    </row>
    <row r="130" spans="1:8" ht="15.75" x14ac:dyDescent="0.25">
      <c r="A130" s="48"/>
      <c r="B130" s="49"/>
      <c r="C130" s="49"/>
      <c r="D130" s="49"/>
      <c r="E130" s="49"/>
      <c r="F130" s="49"/>
      <c r="G130" s="49"/>
      <c r="H130" s="48"/>
    </row>
    <row r="131" spans="1:8" ht="15.75" x14ac:dyDescent="0.25">
      <c r="A131" s="48"/>
      <c r="B131" s="49"/>
      <c r="C131" s="49"/>
      <c r="D131" s="49"/>
      <c r="E131" s="49"/>
      <c r="F131" s="49"/>
      <c r="G131" s="49"/>
      <c r="H131" s="48"/>
    </row>
    <row r="132" spans="1:8" ht="15.75" x14ac:dyDescent="0.25">
      <c r="A132" s="48"/>
      <c r="B132" s="49"/>
      <c r="C132" s="49"/>
      <c r="D132" s="49"/>
      <c r="E132" s="49"/>
      <c r="F132" s="49"/>
      <c r="G132" s="49"/>
      <c r="H132" s="48"/>
    </row>
    <row r="133" spans="1:8" ht="15.75" x14ac:dyDescent="0.25">
      <c r="A133" s="48"/>
      <c r="B133" s="49"/>
      <c r="C133" s="49"/>
      <c r="D133" s="49"/>
      <c r="E133" s="49"/>
      <c r="F133" s="49"/>
      <c r="G133" s="49"/>
      <c r="H133" s="48"/>
    </row>
    <row r="134" spans="1:8" ht="15.75" x14ac:dyDescent="0.25">
      <c r="A134" s="48"/>
      <c r="B134" s="49"/>
      <c r="C134" s="49"/>
      <c r="D134" s="49"/>
      <c r="E134" s="49"/>
      <c r="F134" s="49"/>
      <c r="G134" s="49"/>
      <c r="H134" s="48"/>
    </row>
    <row r="135" spans="1:8" ht="15.75" x14ac:dyDescent="0.25">
      <c r="A135" s="48"/>
      <c r="B135" s="49"/>
      <c r="C135" s="49"/>
      <c r="D135" s="49"/>
      <c r="E135" s="49"/>
      <c r="F135" s="49"/>
      <c r="G135" s="49"/>
      <c r="H135" s="48"/>
    </row>
    <row r="136" spans="1:8" ht="15.75" x14ac:dyDescent="0.25">
      <c r="A136" s="48"/>
      <c r="B136" s="49"/>
      <c r="C136" s="49"/>
      <c r="D136" s="49"/>
      <c r="E136" s="49"/>
      <c r="F136" s="49"/>
      <c r="G136" s="49"/>
      <c r="H136" s="48"/>
    </row>
    <row r="137" spans="1:8" ht="15.75" x14ac:dyDescent="0.25">
      <c r="A137" s="48"/>
      <c r="B137" s="49"/>
      <c r="C137" s="49"/>
      <c r="D137" s="49"/>
      <c r="E137" s="49"/>
      <c r="F137" s="49"/>
      <c r="G137" s="49"/>
      <c r="H137" s="48"/>
    </row>
    <row r="138" spans="1:8" ht="15.75" x14ac:dyDescent="0.25">
      <c r="A138" s="48"/>
      <c r="B138" s="49"/>
      <c r="C138" s="49"/>
      <c r="D138" s="49"/>
      <c r="E138" s="49"/>
      <c r="F138" s="49"/>
      <c r="G138" s="49"/>
      <c r="H138" s="48"/>
    </row>
    <row r="139" spans="1:8" ht="15.75" x14ac:dyDescent="0.25">
      <c r="A139" s="48"/>
      <c r="B139" s="49"/>
      <c r="C139" s="49"/>
      <c r="D139" s="49"/>
      <c r="E139" s="49"/>
      <c r="F139" s="49"/>
      <c r="G139" s="49"/>
      <c r="H139" s="48"/>
    </row>
    <row r="140" spans="1:8" ht="15.75" x14ac:dyDescent="0.25">
      <c r="A140" s="48"/>
      <c r="B140" s="49"/>
      <c r="C140" s="49"/>
      <c r="D140" s="49"/>
      <c r="E140" s="49"/>
      <c r="F140" s="49"/>
      <c r="G140" s="49"/>
      <c r="H140" s="48"/>
    </row>
    <row r="141" spans="1:8" ht="15.75" x14ac:dyDescent="0.25">
      <c r="A141" s="48"/>
      <c r="B141" s="49"/>
      <c r="C141" s="49"/>
      <c r="D141" s="49"/>
      <c r="E141" s="49"/>
      <c r="F141" s="49"/>
      <c r="G141" s="49"/>
      <c r="H141" s="48"/>
    </row>
    <row r="142" spans="1:8" ht="15.75" x14ac:dyDescent="0.25">
      <c r="A142" s="48"/>
      <c r="B142" s="49"/>
      <c r="C142" s="49"/>
      <c r="D142" s="49"/>
      <c r="E142" s="49"/>
      <c r="F142" s="49"/>
      <c r="G142" s="49"/>
      <c r="H142" s="48"/>
    </row>
    <row r="143" spans="1:8" ht="15.75" x14ac:dyDescent="0.25">
      <c r="A143" s="48"/>
      <c r="B143" s="49"/>
      <c r="C143" s="49"/>
      <c r="D143" s="49"/>
      <c r="E143" s="49"/>
      <c r="F143" s="49"/>
      <c r="G143" s="49"/>
      <c r="H143" s="48"/>
    </row>
    <row r="144" spans="1:8" ht="15.75" x14ac:dyDescent="0.25">
      <c r="A144" s="48"/>
      <c r="B144" s="49"/>
      <c r="C144" s="49"/>
      <c r="D144" s="49"/>
      <c r="E144" s="49"/>
      <c r="F144" s="49"/>
      <c r="G144" s="49"/>
      <c r="H144" s="48"/>
    </row>
    <row r="145" spans="1:8" ht="15.75" x14ac:dyDescent="0.25">
      <c r="A145" s="48"/>
      <c r="B145" s="49"/>
      <c r="C145" s="49"/>
      <c r="D145" s="49"/>
      <c r="E145" s="49"/>
      <c r="F145" s="49"/>
      <c r="G145" s="49"/>
      <c r="H145" s="48"/>
    </row>
    <row r="146" spans="1:8" ht="15.75" x14ac:dyDescent="0.25">
      <c r="A146" s="48"/>
      <c r="B146" s="49"/>
      <c r="C146" s="49"/>
      <c r="D146" s="49"/>
      <c r="E146" s="49"/>
      <c r="F146" s="49"/>
      <c r="G146" s="49"/>
      <c r="H146" s="48"/>
    </row>
    <row r="147" spans="1:8" ht="15.75" x14ac:dyDescent="0.25">
      <c r="A147" s="48"/>
      <c r="B147" s="49"/>
      <c r="C147" s="49"/>
      <c r="D147" s="49"/>
      <c r="E147" s="49"/>
      <c r="F147" s="49"/>
      <c r="G147" s="49"/>
      <c r="H147" s="48"/>
    </row>
    <row r="148" spans="1:8" ht="15.75" x14ac:dyDescent="0.25">
      <c r="A148" s="48"/>
      <c r="B148" s="49"/>
      <c r="C148" s="49"/>
      <c r="D148" s="49"/>
      <c r="E148" s="49"/>
      <c r="F148" s="49"/>
      <c r="G148" s="49"/>
      <c r="H148" s="48"/>
    </row>
    <row r="149" spans="1:8" ht="15.75" x14ac:dyDescent="0.25">
      <c r="A149" s="48"/>
      <c r="B149" s="49"/>
      <c r="C149" s="49"/>
      <c r="D149" s="49"/>
      <c r="E149" s="49"/>
      <c r="F149" s="49"/>
      <c r="G149" s="49"/>
      <c r="H149" s="48"/>
    </row>
    <row r="150" spans="1:8" ht="15.75" x14ac:dyDescent="0.25">
      <c r="A150" s="48"/>
      <c r="B150" s="49"/>
      <c r="C150" s="49"/>
      <c r="D150" s="49"/>
      <c r="E150" s="49"/>
      <c r="F150" s="49"/>
      <c r="G150" s="49"/>
      <c r="H150" s="48"/>
    </row>
    <row r="151" spans="1:8" ht="15.75" x14ac:dyDescent="0.25">
      <c r="A151" s="48"/>
      <c r="B151" s="49"/>
      <c r="C151" s="49"/>
      <c r="D151" s="49"/>
      <c r="E151" s="49"/>
      <c r="F151" s="49"/>
      <c r="G151" s="49"/>
      <c r="H151" s="48"/>
    </row>
    <row r="152" spans="1:8" ht="15.75" x14ac:dyDescent="0.25">
      <c r="A152" s="48"/>
      <c r="B152" s="49"/>
      <c r="C152" s="49"/>
      <c r="D152" s="49"/>
      <c r="E152" s="49"/>
      <c r="F152" s="49"/>
      <c r="G152" s="49"/>
      <c r="H152" s="48"/>
    </row>
    <row r="153" spans="1:8" ht="15.75" x14ac:dyDescent="0.25">
      <c r="A153" s="48"/>
      <c r="B153" s="49"/>
      <c r="C153" s="49"/>
      <c r="D153" s="49"/>
      <c r="E153" s="49"/>
      <c r="F153" s="49"/>
      <c r="G153" s="49"/>
      <c r="H153" s="48"/>
    </row>
    <row r="154" spans="1:8" ht="15.75" x14ac:dyDescent="0.25">
      <c r="A154" s="48"/>
      <c r="B154" s="49"/>
      <c r="C154" s="49"/>
      <c r="D154" s="49"/>
      <c r="E154" s="49"/>
      <c r="F154" s="49"/>
      <c r="G154" s="49"/>
      <c r="H154" s="48"/>
    </row>
    <row r="155" spans="1:8" ht="15.75" x14ac:dyDescent="0.25">
      <c r="A155" s="48"/>
      <c r="B155" s="49"/>
      <c r="C155" s="49"/>
      <c r="D155" s="49"/>
      <c r="E155" s="49"/>
      <c r="F155" s="49"/>
      <c r="G155" s="49"/>
      <c r="H155" s="48"/>
    </row>
    <row r="156" spans="1:8" ht="15.75" x14ac:dyDescent="0.25">
      <c r="A156" s="48"/>
      <c r="B156" s="49"/>
      <c r="C156" s="49"/>
      <c r="D156" s="49"/>
      <c r="E156" s="49"/>
      <c r="F156" s="49"/>
      <c r="G156" s="49"/>
      <c r="H156" s="48"/>
    </row>
    <row r="157" spans="1:8" ht="15.75" x14ac:dyDescent="0.25">
      <c r="A157" s="48"/>
      <c r="B157" s="49"/>
      <c r="C157" s="49"/>
      <c r="D157" s="49"/>
      <c r="E157" s="49"/>
      <c r="F157" s="49"/>
      <c r="G157" s="49"/>
      <c r="H157" s="48"/>
    </row>
    <row r="158" spans="1:8" ht="15.75" x14ac:dyDescent="0.25">
      <c r="A158" s="48"/>
      <c r="B158" s="49"/>
      <c r="C158" s="49"/>
      <c r="D158" s="49"/>
      <c r="E158" s="49"/>
      <c r="F158" s="49"/>
      <c r="G158" s="49"/>
      <c r="H158" s="48"/>
    </row>
    <row r="159" spans="1:8" ht="15.75" x14ac:dyDescent="0.25">
      <c r="A159" s="48"/>
      <c r="B159" s="49"/>
      <c r="C159" s="49"/>
      <c r="D159" s="49"/>
      <c r="E159" s="49"/>
      <c r="F159" s="49"/>
      <c r="G159" s="49"/>
      <c r="H159" s="48"/>
    </row>
    <row r="160" spans="1:8" ht="15.75" x14ac:dyDescent="0.25">
      <c r="A160" s="48"/>
      <c r="B160" s="49"/>
      <c r="C160" s="49"/>
      <c r="D160" s="49"/>
      <c r="E160" s="49"/>
      <c r="F160" s="49"/>
      <c r="G160" s="49"/>
      <c r="H160" s="48"/>
    </row>
    <row r="161" spans="1:8" ht="15.75" x14ac:dyDescent="0.25">
      <c r="A161" s="48"/>
      <c r="B161" s="49"/>
      <c r="C161" s="49"/>
      <c r="D161" s="49"/>
      <c r="E161" s="49"/>
      <c r="F161" s="49"/>
      <c r="G161" s="49"/>
      <c r="H161" s="48"/>
    </row>
    <row r="162" spans="1:8" ht="15.75" x14ac:dyDescent="0.25">
      <c r="A162" s="48"/>
      <c r="B162" s="49"/>
      <c r="C162" s="49"/>
      <c r="D162" s="49"/>
      <c r="E162" s="49"/>
      <c r="F162" s="49"/>
      <c r="G162" s="49"/>
      <c r="H162" s="48"/>
    </row>
    <row r="163" spans="1:8" ht="15.75" x14ac:dyDescent="0.25">
      <c r="A163" s="48"/>
      <c r="B163" s="49"/>
      <c r="C163" s="49"/>
      <c r="D163" s="49"/>
      <c r="E163" s="49"/>
      <c r="F163" s="49"/>
      <c r="G163" s="49"/>
      <c r="H163" s="48"/>
    </row>
    <row r="164" spans="1:8" ht="15.75" x14ac:dyDescent="0.25">
      <c r="A164" s="48"/>
      <c r="B164" s="49"/>
      <c r="C164" s="49"/>
      <c r="D164" s="49"/>
      <c r="E164" s="49"/>
      <c r="F164" s="49"/>
      <c r="G164" s="49"/>
      <c r="H164" s="48"/>
    </row>
    <row r="165" spans="1:8" ht="15.75" x14ac:dyDescent="0.25">
      <c r="A165" s="48"/>
      <c r="B165" s="49"/>
      <c r="C165" s="49"/>
      <c r="D165" s="49"/>
      <c r="E165" s="49"/>
      <c r="F165" s="49"/>
      <c r="G165" s="49"/>
      <c r="H165" s="48"/>
    </row>
    <row r="166" spans="1:8" ht="15.75" x14ac:dyDescent="0.25">
      <c r="A166" s="48"/>
      <c r="B166" s="49"/>
      <c r="C166" s="49"/>
      <c r="D166" s="49"/>
      <c r="E166" s="49"/>
      <c r="F166" s="49"/>
      <c r="G166" s="49"/>
      <c r="H166" s="48"/>
    </row>
  </sheetData>
  <dataConsolidate/>
  <mergeCells count="2">
    <mergeCell ref="A7:H7"/>
    <mergeCell ref="A53:H53"/>
  </mergeCells>
  <conditionalFormatting sqref="H19:H48 H50:H51">
    <cfRule type="colorScale" priority="1">
      <colorScale>
        <cfvo type="min"/>
        <cfvo type="percentile" val="50"/>
        <cfvo type="max"/>
        <color rgb="FFF8696B"/>
        <color rgb="FFFFEB84"/>
        <color rgb="FF63BE7B"/>
      </colorScale>
    </cfRule>
  </conditionalFormatting>
  <printOptions horizontalCentered="1"/>
  <pageMargins left="0.39370078740157483" right="0.39370078740157483" top="0.35433070866141736" bottom="0.35433070866141736" header="0" footer="0"/>
  <pageSetup orientation="portrait" r:id="rId1"/>
  <drawing r:id="rId2"/>
  <tableParts count="2">
    <tablePart r:id="rId3"/>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3"/>
  <sheetViews>
    <sheetView tabSelected="1" zoomScaleNormal="100" zoomScaleSheetLayoutView="90" workbookViewId="0">
      <selection activeCell="B17" sqref="B17"/>
    </sheetView>
  </sheetViews>
  <sheetFormatPr baseColWidth="10" defaultRowHeight="15" x14ac:dyDescent="0.25"/>
  <cols>
    <col min="1" max="1" width="20.7109375" customWidth="1"/>
    <col min="2" max="7" width="9.7109375" customWidth="1"/>
    <col min="8" max="8" width="12.7109375" customWidth="1"/>
    <col min="252" max="252" width="9.140625" customWidth="1"/>
    <col min="253" max="253" width="12.28515625" customWidth="1"/>
    <col min="254" max="259" width="7.85546875" customWidth="1"/>
    <col min="260" max="260" width="7.5703125" customWidth="1"/>
    <col min="508" max="508" width="9.140625" customWidth="1"/>
    <col min="509" max="509" width="12.28515625" customWidth="1"/>
    <col min="510" max="515" width="7.85546875" customWidth="1"/>
    <col min="516" max="516" width="7.5703125" customWidth="1"/>
    <col min="764" max="764" width="9.140625" customWidth="1"/>
    <col min="765" max="765" width="12.28515625" customWidth="1"/>
    <col min="766" max="771" width="7.85546875" customWidth="1"/>
    <col min="772" max="772" width="7.5703125" customWidth="1"/>
    <col min="1020" max="1020" width="9.140625" customWidth="1"/>
    <col min="1021" max="1021" width="12.28515625" customWidth="1"/>
    <col min="1022" max="1027" width="7.85546875" customWidth="1"/>
    <col min="1028" max="1028" width="7.5703125" customWidth="1"/>
    <col min="1276" max="1276" width="9.140625" customWidth="1"/>
    <col min="1277" max="1277" width="12.28515625" customWidth="1"/>
    <col min="1278" max="1283" width="7.85546875" customWidth="1"/>
    <col min="1284" max="1284" width="7.5703125" customWidth="1"/>
    <col min="1532" max="1532" width="9.140625" customWidth="1"/>
    <col min="1533" max="1533" width="12.28515625" customWidth="1"/>
    <col min="1534" max="1539" width="7.85546875" customWidth="1"/>
    <col min="1540" max="1540" width="7.5703125" customWidth="1"/>
    <col min="1788" max="1788" width="9.140625" customWidth="1"/>
    <col min="1789" max="1789" width="12.28515625" customWidth="1"/>
    <col min="1790" max="1795" width="7.85546875" customWidth="1"/>
    <col min="1796" max="1796" width="7.5703125" customWidth="1"/>
    <col min="2044" max="2044" width="9.140625" customWidth="1"/>
    <col min="2045" max="2045" width="12.28515625" customWidth="1"/>
    <col min="2046" max="2051" width="7.85546875" customWidth="1"/>
    <col min="2052" max="2052" width="7.5703125" customWidth="1"/>
    <col min="2300" max="2300" width="9.140625" customWidth="1"/>
    <col min="2301" max="2301" width="12.28515625" customWidth="1"/>
    <col min="2302" max="2307" width="7.85546875" customWidth="1"/>
    <col min="2308" max="2308" width="7.5703125" customWidth="1"/>
    <col min="2556" max="2556" width="9.140625" customWidth="1"/>
    <col min="2557" max="2557" width="12.28515625" customWidth="1"/>
    <col min="2558" max="2563" width="7.85546875" customWidth="1"/>
    <col min="2564" max="2564" width="7.5703125" customWidth="1"/>
    <col min="2812" max="2812" width="9.140625" customWidth="1"/>
    <col min="2813" max="2813" width="12.28515625" customWidth="1"/>
    <col min="2814" max="2819" width="7.85546875" customWidth="1"/>
    <col min="2820" max="2820" width="7.5703125" customWidth="1"/>
    <col min="3068" max="3068" width="9.140625" customWidth="1"/>
    <col min="3069" max="3069" width="12.28515625" customWidth="1"/>
    <col min="3070" max="3075" width="7.85546875" customWidth="1"/>
    <col min="3076" max="3076" width="7.5703125" customWidth="1"/>
    <col min="3324" max="3324" width="9.140625" customWidth="1"/>
    <col min="3325" max="3325" width="12.28515625" customWidth="1"/>
    <col min="3326" max="3331" width="7.85546875" customWidth="1"/>
    <col min="3332" max="3332" width="7.5703125" customWidth="1"/>
    <col min="3580" max="3580" width="9.140625" customWidth="1"/>
    <col min="3581" max="3581" width="12.28515625" customWidth="1"/>
    <col min="3582" max="3587" width="7.85546875" customWidth="1"/>
    <col min="3588" max="3588" width="7.5703125" customWidth="1"/>
    <col min="3836" max="3836" width="9.140625" customWidth="1"/>
    <col min="3837" max="3837" width="12.28515625" customWidth="1"/>
    <col min="3838" max="3843" width="7.85546875" customWidth="1"/>
    <col min="3844" max="3844" width="7.5703125" customWidth="1"/>
    <col min="4092" max="4092" width="9.140625" customWidth="1"/>
    <col min="4093" max="4093" width="12.28515625" customWidth="1"/>
    <col min="4094" max="4099" width="7.85546875" customWidth="1"/>
    <col min="4100" max="4100" width="7.5703125" customWidth="1"/>
    <col min="4348" max="4348" width="9.140625" customWidth="1"/>
    <col min="4349" max="4349" width="12.28515625" customWidth="1"/>
    <col min="4350" max="4355" width="7.85546875" customWidth="1"/>
    <col min="4356" max="4356" width="7.5703125" customWidth="1"/>
    <col min="4604" max="4604" width="9.140625" customWidth="1"/>
    <col min="4605" max="4605" width="12.28515625" customWidth="1"/>
    <col min="4606" max="4611" width="7.85546875" customWidth="1"/>
    <col min="4612" max="4612" width="7.5703125" customWidth="1"/>
    <col min="4860" max="4860" width="9.140625" customWidth="1"/>
    <col min="4861" max="4861" width="12.28515625" customWidth="1"/>
    <col min="4862" max="4867" width="7.85546875" customWidth="1"/>
    <col min="4868" max="4868" width="7.5703125" customWidth="1"/>
    <col min="5116" max="5116" width="9.140625" customWidth="1"/>
    <col min="5117" max="5117" width="12.28515625" customWidth="1"/>
    <col min="5118" max="5123" width="7.85546875" customWidth="1"/>
    <col min="5124" max="5124" width="7.5703125" customWidth="1"/>
    <col min="5372" max="5372" width="9.140625" customWidth="1"/>
    <col min="5373" max="5373" width="12.28515625" customWidth="1"/>
    <col min="5374" max="5379" width="7.85546875" customWidth="1"/>
    <col min="5380" max="5380" width="7.5703125" customWidth="1"/>
    <col min="5628" max="5628" width="9.140625" customWidth="1"/>
    <col min="5629" max="5629" width="12.28515625" customWidth="1"/>
    <col min="5630" max="5635" width="7.85546875" customWidth="1"/>
    <col min="5636" max="5636" width="7.5703125" customWidth="1"/>
    <col min="5884" max="5884" width="9.140625" customWidth="1"/>
    <col min="5885" max="5885" width="12.28515625" customWidth="1"/>
    <col min="5886" max="5891" width="7.85546875" customWidth="1"/>
    <col min="5892" max="5892" width="7.5703125" customWidth="1"/>
    <col min="6140" max="6140" width="9.140625" customWidth="1"/>
    <col min="6141" max="6141" width="12.28515625" customWidth="1"/>
    <col min="6142" max="6147" width="7.85546875" customWidth="1"/>
    <col min="6148" max="6148" width="7.5703125" customWidth="1"/>
    <col min="6396" max="6396" width="9.140625" customWidth="1"/>
    <col min="6397" max="6397" width="12.28515625" customWidth="1"/>
    <col min="6398" max="6403" width="7.85546875" customWidth="1"/>
    <col min="6404" max="6404" width="7.5703125" customWidth="1"/>
    <col min="6652" max="6652" width="9.140625" customWidth="1"/>
    <col min="6653" max="6653" width="12.28515625" customWidth="1"/>
    <col min="6654" max="6659" width="7.85546875" customWidth="1"/>
    <col min="6660" max="6660" width="7.5703125" customWidth="1"/>
    <col min="6908" max="6908" width="9.140625" customWidth="1"/>
    <col min="6909" max="6909" width="12.28515625" customWidth="1"/>
    <col min="6910" max="6915" width="7.85546875" customWidth="1"/>
    <col min="6916" max="6916" width="7.5703125" customWidth="1"/>
    <col min="7164" max="7164" width="9.140625" customWidth="1"/>
    <col min="7165" max="7165" width="12.28515625" customWidth="1"/>
    <col min="7166" max="7171" width="7.85546875" customWidth="1"/>
    <col min="7172" max="7172" width="7.5703125" customWidth="1"/>
    <col min="7420" max="7420" width="9.140625" customWidth="1"/>
    <col min="7421" max="7421" width="12.28515625" customWidth="1"/>
    <col min="7422" max="7427" width="7.85546875" customWidth="1"/>
    <col min="7428" max="7428" width="7.5703125" customWidth="1"/>
    <col min="7676" max="7676" width="9.140625" customWidth="1"/>
    <col min="7677" max="7677" width="12.28515625" customWidth="1"/>
    <col min="7678" max="7683" width="7.85546875" customWidth="1"/>
    <col min="7684" max="7684" width="7.5703125" customWidth="1"/>
    <col min="7932" max="7932" width="9.140625" customWidth="1"/>
    <col min="7933" max="7933" width="12.28515625" customWidth="1"/>
    <col min="7934" max="7939" width="7.85546875" customWidth="1"/>
    <col min="7940" max="7940" width="7.5703125" customWidth="1"/>
    <col min="8188" max="8188" width="9.140625" customWidth="1"/>
    <col min="8189" max="8189" width="12.28515625" customWidth="1"/>
    <col min="8190" max="8195" width="7.85546875" customWidth="1"/>
    <col min="8196" max="8196" width="7.5703125" customWidth="1"/>
    <col min="8444" max="8444" width="9.140625" customWidth="1"/>
    <col min="8445" max="8445" width="12.28515625" customWidth="1"/>
    <col min="8446" max="8451" width="7.85546875" customWidth="1"/>
    <col min="8452" max="8452" width="7.5703125" customWidth="1"/>
    <col min="8700" max="8700" width="9.140625" customWidth="1"/>
    <col min="8701" max="8701" width="12.28515625" customWidth="1"/>
    <col min="8702" max="8707" width="7.85546875" customWidth="1"/>
    <col min="8708" max="8708" width="7.5703125" customWidth="1"/>
    <col min="8956" max="8956" width="9.140625" customWidth="1"/>
    <col min="8957" max="8957" width="12.28515625" customWidth="1"/>
    <col min="8958" max="8963" width="7.85546875" customWidth="1"/>
    <col min="8964" max="8964" width="7.5703125" customWidth="1"/>
    <col min="9212" max="9212" width="9.140625" customWidth="1"/>
    <col min="9213" max="9213" width="12.28515625" customWidth="1"/>
    <col min="9214" max="9219" width="7.85546875" customWidth="1"/>
    <col min="9220" max="9220" width="7.5703125" customWidth="1"/>
    <col min="9468" max="9468" width="9.140625" customWidth="1"/>
    <col min="9469" max="9469" width="12.28515625" customWidth="1"/>
    <col min="9470" max="9475" width="7.85546875" customWidth="1"/>
    <col min="9476" max="9476" width="7.5703125" customWidth="1"/>
    <col min="9724" max="9724" width="9.140625" customWidth="1"/>
    <col min="9725" max="9725" width="12.28515625" customWidth="1"/>
    <col min="9726" max="9731" width="7.85546875" customWidth="1"/>
    <col min="9732" max="9732" width="7.5703125" customWidth="1"/>
    <col min="9980" max="9980" width="9.140625" customWidth="1"/>
    <col min="9981" max="9981" width="12.28515625" customWidth="1"/>
    <col min="9982" max="9987" width="7.85546875" customWidth="1"/>
    <col min="9988" max="9988" width="7.5703125" customWidth="1"/>
    <col min="10236" max="10236" width="9.140625" customWidth="1"/>
    <col min="10237" max="10237" width="12.28515625" customWidth="1"/>
    <col min="10238" max="10243" width="7.85546875" customWidth="1"/>
    <col min="10244" max="10244" width="7.5703125" customWidth="1"/>
    <col min="10492" max="10492" width="9.140625" customWidth="1"/>
    <col min="10493" max="10493" width="12.28515625" customWidth="1"/>
    <col min="10494" max="10499" width="7.85546875" customWidth="1"/>
    <col min="10500" max="10500" width="7.5703125" customWidth="1"/>
    <col min="10748" max="10748" width="9.140625" customWidth="1"/>
    <col min="10749" max="10749" width="12.28515625" customWidth="1"/>
    <col min="10750" max="10755" width="7.85546875" customWidth="1"/>
    <col min="10756" max="10756" width="7.5703125" customWidth="1"/>
    <col min="11004" max="11004" width="9.140625" customWidth="1"/>
    <col min="11005" max="11005" width="12.28515625" customWidth="1"/>
    <col min="11006" max="11011" width="7.85546875" customWidth="1"/>
    <col min="11012" max="11012" width="7.5703125" customWidth="1"/>
    <col min="11260" max="11260" width="9.140625" customWidth="1"/>
    <col min="11261" max="11261" width="12.28515625" customWidth="1"/>
    <col min="11262" max="11267" width="7.85546875" customWidth="1"/>
    <col min="11268" max="11268" width="7.5703125" customWidth="1"/>
    <col min="11516" max="11516" width="9.140625" customWidth="1"/>
    <col min="11517" max="11517" width="12.28515625" customWidth="1"/>
    <col min="11518" max="11523" width="7.85546875" customWidth="1"/>
    <col min="11524" max="11524" width="7.5703125" customWidth="1"/>
    <col min="11772" max="11772" width="9.140625" customWidth="1"/>
    <col min="11773" max="11773" width="12.28515625" customWidth="1"/>
    <col min="11774" max="11779" width="7.85546875" customWidth="1"/>
    <col min="11780" max="11780" width="7.5703125" customWidth="1"/>
    <col min="12028" max="12028" width="9.140625" customWidth="1"/>
    <col min="12029" max="12029" width="12.28515625" customWidth="1"/>
    <col min="12030" max="12035" width="7.85546875" customWidth="1"/>
    <col min="12036" max="12036" width="7.5703125" customWidth="1"/>
    <col min="12284" max="12284" width="9.140625" customWidth="1"/>
    <col min="12285" max="12285" width="12.28515625" customWidth="1"/>
    <col min="12286" max="12291" width="7.85546875" customWidth="1"/>
    <col min="12292" max="12292" width="7.5703125" customWidth="1"/>
    <col min="12540" max="12540" width="9.140625" customWidth="1"/>
    <col min="12541" max="12541" width="12.28515625" customWidth="1"/>
    <col min="12542" max="12547" width="7.85546875" customWidth="1"/>
    <col min="12548" max="12548" width="7.5703125" customWidth="1"/>
    <col min="12796" max="12796" width="9.140625" customWidth="1"/>
    <col min="12797" max="12797" width="12.28515625" customWidth="1"/>
    <col min="12798" max="12803" width="7.85546875" customWidth="1"/>
    <col min="12804" max="12804" width="7.5703125" customWidth="1"/>
    <col min="13052" max="13052" width="9.140625" customWidth="1"/>
    <col min="13053" max="13053" width="12.28515625" customWidth="1"/>
    <col min="13054" max="13059" width="7.85546875" customWidth="1"/>
    <col min="13060" max="13060" width="7.5703125" customWidth="1"/>
    <col min="13308" max="13308" width="9.140625" customWidth="1"/>
    <col min="13309" max="13309" width="12.28515625" customWidth="1"/>
    <col min="13310" max="13315" width="7.85546875" customWidth="1"/>
    <col min="13316" max="13316" width="7.5703125" customWidth="1"/>
    <col min="13564" max="13564" width="9.140625" customWidth="1"/>
    <col min="13565" max="13565" width="12.28515625" customWidth="1"/>
    <col min="13566" max="13571" width="7.85546875" customWidth="1"/>
    <col min="13572" max="13572" width="7.5703125" customWidth="1"/>
    <col min="13820" max="13820" width="9.140625" customWidth="1"/>
    <col min="13821" max="13821" width="12.28515625" customWidth="1"/>
    <col min="13822" max="13827" width="7.85546875" customWidth="1"/>
    <col min="13828" max="13828" width="7.5703125" customWidth="1"/>
    <col min="14076" max="14076" width="9.140625" customWidth="1"/>
    <col min="14077" max="14077" width="12.28515625" customWidth="1"/>
    <col min="14078" max="14083" width="7.85546875" customWidth="1"/>
    <col min="14084" max="14084" width="7.5703125" customWidth="1"/>
    <col min="14332" max="14332" width="9.140625" customWidth="1"/>
    <col min="14333" max="14333" width="12.28515625" customWidth="1"/>
    <col min="14334" max="14339" width="7.85546875" customWidth="1"/>
    <col min="14340" max="14340" width="7.5703125" customWidth="1"/>
    <col min="14588" max="14588" width="9.140625" customWidth="1"/>
    <col min="14589" max="14589" width="12.28515625" customWidth="1"/>
    <col min="14590" max="14595" width="7.85546875" customWidth="1"/>
    <col min="14596" max="14596" width="7.5703125" customWidth="1"/>
    <col min="14844" max="14844" width="9.140625" customWidth="1"/>
    <col min="14845" max="14845" width="12.28515625" customWidth="1"/>
    <col min="14846" max="14851" width="7.85546875" customWidth="1"/>
    <col min="14852" max="14852" width="7.5703125" customWidth="1"/>
    <col min="15100" max="15100" width="9.140625" customWidth="1"/>
    <col min="15101" max="15101" width="12.28515625" customWidth="1"/>
    <col min="15102" max="15107" width="7.85546875" customWidth="1"/>
    <col min="15108" max="15108" width="7.5703125" customWidth="1"/>
    <col min="15356" max="15356" width="9.140625" customWidth="1"/>
    <col min="15357" max="15357" width="12.28515625" customWidth="1"/>
    <col min="15358" max="15363" width="7.85546875" customWidth="1"/>
    <col min="15364" max="15364" width="7.5703125" customWidth="1"/>
    <col min="15612" max="15612" width="9.140625" customWidth="1"/>
    <col min="15613" max="15613" width="12.28515625" customWidth="1"/>
    <col min="15614" max="15619" width="7.85546875" customWidth="1"/>
    <col min="15620" max="15620" width="7.5703125" customWidth="1"/>
    <col min="15868" max="15868" width="9.140625" customWidth="1"/>
    <col min="15869" max="15869" width="12.28515625" customWidth="1"/>
    <col min="15870" max="15875" width="7.85546875" customWidth="1"/>
    <col min="15876" max="15876" width="7.5703125" customWidth="1"/>
    <col min="16124" max="16124" width="9.140625" customWidth="1"/>
    <col min="16125" max="16125" width="12.28515625" customWidth="1"/>
    <col min="16126" max="16131" width="7.85546875" customWidth="1"/>
    <col min="16132" max="16132" width="7.5703125" customWidth="1"/>
  </cols>
  <sheetData>
    <row r="1" spans="1:8" ht="15" customHeight="1" x14ac:dyDescent="0.25"/>
    <row r="2" spans="1:8" ht="15" customHeight="1" x14ac:dyDescent="0.25"/>
    <row r="3" spans="1:8" ht="15" customHeight="1" x14ac:dyDescent="0.25"/>
    <row r="4" spans="1:8" ht="15" customHeight="1" x14ac:dyDescent="0.25"/>
    <row r="5" spans="1:8" s="5" customFormat="1" ht="14.25" customHeight="1" x14ac:dyDescent="0.25">
      <c r="A5" s="2"/>
      <c r="B5" s="3"/>
      <c r="C5" s="3"/>
      <c r="D5" s="3"/>
      <c r="E5" s="3"/>
      <c r="F5" s="3"/>
      <c r="G5" s="3"/>
      <c r="H5" s="3"/>
    </row>
    <row r="6" spans="1:8" s="5" customFormat="1" ht="14.25" customHeight="1" x14ac:dyDescent="0.25">
      <c r="A6" s="6"/>
      <c r="B6" s="3"/>
      <c r="C6" s="3"/>
      <c r="D6" s="3"/>
      <c r="E6" s="3"/>
      <c r="F6" s="3"/>
      <c r="G6" s="3"/>
      <c r="H6" s="3"/>
    </row>
    <row r="7" spans="1:8" ht="21.95" customHeight="1" x14ac:dyDescent="0.25">
      <c r="A7" s="559" t="s">
        <v>276</v>
      </c>
      <c r="B7" s="559"/>
      <c r="C7" s="559"/>
      <c r="D7" s="559"/>
      <c r="E7" s="559"/>
      <c r="F7" s="559"/>
      <c r="G7" s="559"/>
      <c r="H7" s="559"/>
    </row>
    <row r="8" spans="1:8" ht="6.75" customHeight="1" x14ac:dyDescent="0.25">
      <c r="A8" s="15"/>
      <c r="B8" s="15"/>
      <c r="C8" s="15"/>
      <c r="D8" s="15"/>
      <c r="E8" s="15"/>
      <c r="F8" s="15"/>
      <c r="G8" s="15"/>
      <c r="H8" s="15"/>
    </row>
    <row r="9" spans="1:8" ht="21.95" customHeight="1" x14ac:dyDescent="0.25">
      <c r="A9" s="79" t="s">
        <v>1</v>
      </c>
      <c r="B9" s="79" t="s">
        <v>2</v>
      </c>
      <c r="C9" s="15"/>
      <c r="D9" s="15"/>
      <c r="E9" s="15"/>
      <c r="F9" s="15"/>
      <c r="G9" s="15"/>
      <c r="H9" s="15"/>
    </row>
    <row r="10" spans="1:8" ht="15.95" customHeight="1" x14ac:dyDescent="0.25">
      <c r="A10" s="80">
        <v>2011</v>
      </c>
      <c r="B10" s="81">
        <v>1.5</v>
      </c>
      <c r="C10" s="15"/>
      <c r="D10" s="15"/>
      <c r="E10" s="15"/>
      <c r="F10" s="15"/>
      <c r="G10" s="15"/>
      <c r="H10" s="15"/>
    </row>
    <row r="11" spans="1:8" ht="15.95" customHeight="1" x14ac:dyDescent="0.25">
      <c r="A11" s="80">
        <v>2012</v>
      </c>
      <c r="B11" s="81">
        <v>1.5</v>
      </c>
      <c r="C11" s="15"/>
      <c r="D11" s="15"/>
      <c r="E11" s="15"/>
      <c r="F11" s="15"/>
      <c r="G11" s="15"/>
      <c r="H11" s="15"/>
    </row>
    <row r="12" spans="1:8" ht="15.95" customHeight="1" x14ac:dyDescent="0.25">
      <c r="A12" s="80">
        <v>2013</v>
      </c>
      <c r="B12" s="81">
        <v>1.1191616766467065</v>
      </c>
      <c r="C12" s="15"/>
      <c r="D12" s="15"/>
      <c r="E12" s="15"/>
      <c r="F12" s="15"/>
      <c r="G12" s="15"/>
      <c r="H12" s="15"/>
    </row>
    <row r="13" spans="1:8" ht="15.95" customHeight="1" x14ac:dyDescent="0.25">
      <c r="A13" s="80">
        <v>2014</v>
      </c>
      <c r="B13" s="81">
        <v>1.244846389147493</v>
      </c>
      <c r="C13" s="15"/>
      <c r="D13" s="15"/>
      <c r="E13" s="15"/>
      <c r="F13" s="15"/>
      <c r="G13" s="15"/>
      <c r="H13" s="15"/>
    </row>
    <row r="14" spans="1:8" ht="15.95" customHeight="1" x14ac:dyDescent="0.25">
      <c r="A14" s="80">
        <v>2015</v>
      </c>
      <c r="B14" s="81">
        <v>1.244846389147493</v>
      </c>
      <c r="C14" s="15"/>
      <c r="D14" s="15"/>
      <c r="E14" s="15"/>
      <c r="F14" s="15"/>
      <c r="G14" s="15"/>
      <c r="H14" s="15"/>
    </row>
    <row r="15" spans="1:8" ht="15.95" customHeight="1" x14ac:dyDescent="0.25">
      <c r="A15" s="83">
        <v>2016</v>
      </c>
      <c r="B15" s="84">
        <v>1.2</v>
      </c>
      <c r="C15" s="15"/>
      <c r="D15" s="15"/>
      <c r="E15" s="15"/>
      <c r="F15" s="15"/>
      <c r="G15" s="15"/>
      <c r="H15" s="15"/>
    </row>
    <row r="16" spans="1:8" ht="15.95" customHeight="1" x14ac:dyDescent="0.25">
      <c r="A16" s="85" t="s">
        <v>98</v>
      </c>
      <c r="B16" s="81">
        <f>AVERAGE(B10:B15)</f>
        <v>1.3014757424902821</v>
      </c>
      <c r="C16" s="15"/>
      <c r="D16" s="15"/>
      <c r="E16" s="15"/>
      <c r="F16" s="15"/>
      <c r="G16" s="15"/>
      <c r="H16" s="15"/>
    </row>
    <row r="17" spans="1:9" ht="8.25" customHeight="1" x14ac:dyDescent="0.25">
      <c r="A17" s="224"/>
      <c r="B17" s="224"/>
      <c r="C17" s="15"/>
      <c r="D17" s="15"/>
      <c r="E17" s="15"/>
      <c r="F17" s="15"/>
      <c r="G17" s="15"/>
      <c r="H17" s="15"/>
    </row>
    <row r="18" spans="1:9" ht="42" customHeight="1" x14ac:dyDescent="0.25">
      <c r="A18" s="79" t="s">
        <v>6</v>
      </c>
      <c r="B18" s="79" t="s">
        <v>7</v>
      </c>
      <c r="C18" s="79" t="s">
        <v>8</v>
      </c>
      <c r="D18" s="79" t="s">
        <v>9</v>
      </c>
      <c r="E18" s="79" t="s">
        <v>10</v>
      </c>
      <c r="F18" s="79" t="s">
        <v>11</v>
      </c>
      <c r="G18" s="112" t="s">
        <v>12</v>
      </c>
      <c r="H18" s="79" t="s">
        <v>98</v>
      </c>
    </row>
    <row r="19" spans="1:9" ht="14.1" customHeight="1" x14ac:dyDescent="0.25">
      <c r="A19" s="113" t="s">
        <v>18</v>
      </c>
      <c r="B19" s="114">
        <v>1.3346075967043707</v>
      </c>
      <c r="C19" s="114">
        <v>1.3346075967043707</v>
      </c>
      <c r="D19" s="114">
        <v>1.3346075967043707</v>
      </c>
      <c r="E19" s="114">
        <v>1.1496062992125984</v>
      </c>
      <c r="F19" s="114">
        <v>1.1496062992125984</v>
      </c>
      <c r="G19" s="114">
        <v>1.1000000000000001</v>
      </c>
      <c r="H19" s="114">
        <f>AVERAGE(Tabla9[[#This Row],[2011]:[2016]])</f>
        <v>1.2338392314230513</v>
      </c>
      <c r="I19" s="174"/>
    </row>
    <row r="20" spans="1:9" ht="14.1" customHeight="1" x14ac:dyDescent="0.25">
      <c r="A20" s="113" t="s">
        <v>21</v>
      </c>
      <c r="B20" s="114">
        <v>1.672597397966461</v>
      </c>
      <c r="C20" s="114">
        <v>1.672597397966461</v>
      </c>
      <c r="D20" s="114">
        <v>1.672597397966461</v>
      </c>
      <c r="E20" s="114">
        <v>1.0913978494623655</v>
      </c>
      <c r="F20" s="114">
        <v>1.0913978494623655</v>
      </c>
      <c r="G20" s="114">
        <v>1.3</v>
      </c>
      <c r="H20" s="114">
        <f>AVERAGE(Tabla9[[#This Row],[2011]:[2016]])</f>
        <v>1.4167646488040191</v>
      </c>
      <c r="I20" s="174"/>
    </row>
    <row r="21" spans="1:9" ht="14.1" customHeight="1" x14ac:dyDescent="0.25">
      <c r="A21" s="113" t="s">
        <v>22</v>
      </c>
      <c r="B21" s="114">
        <v>1.3190740740740741</v>
      </c>
      <c r="C21" s="114">
        <v>1.3190740740740741</v>
      </c>
      <c r="D21" s="114">
        <v>1.3190740740740741</v>
      </c>
      <c r="E21" s="114">
        <v>0.85507246376811596</v>
      </c>
      <c r="F21" s="114">
        <v>0.85507246376811596</v>
      </c>
      <c r="G21" s="114">
        <v>1.4</v>
      </c>
      <c r="H21" s="114">
        <f>AVERAGE(Tabla9[[#This Row],[2011]:[2016]])</f>
        <v>1.1778945249597423</v>
      </c>
      <c r="I21" s="174"/>
    </row>
    <row r="22" spans="1:9" ht="14.1" customHeight="1" x14ac:dyDescent="0.25">
      <c r="A22" s="113" t="s">
        <v>23</v>
      </c>
      <c r="B22" s="114">
        <v>3.0037481259370313</v>
      </c>
      <c r="C22" s="114">
        <v>3.0037481259370313</v>
      </c>
      <c r="D22" s="114">
        <v>3.0037481259370313</v>
      </c>
      <c r="E22" s="114">
        <v>1.0142857142857142</v>
      </c>
      <c r="F22" s="114">
        <v>1.0142857142857142</v>
      </c>
      <c r="G22" s="114">
        <v>1</v>
      </c>
      <c r="H22" s="114">
        <f>AVERAGE(Tabla9[[#This Row],[2011]:[2016]])</f>
        <v>2.0066359677304204</v>
      </c>
      <c r="I22" s="174"/>
    </row>
    <row r="23" spans="1:9" ht="14.1" customHeight="1" x14ac:dyDescent="0.25">
      <c r="A23" s="113" t="s">
        <v>24</v>
      </c>
      <c r="B23" s="114">
        <v>1.6936329138033683</v>
      </c>
      <c r="C23" s="114">
        <v>1.6936329138033683</v>
      </c>
      <c r="D23" s="114">
        <v>1.6936329138033683</v>
      </c>
      <c r="E23" s="114">
        <v>1.17</v>
      </c>
      <c r="F23" s="114">
        <v>1.17</v>
      </c>
      <c r="G23" s="114">
        <v>1.2</v>
      </c>
      <c r="H23" s="114">
        <f>AVERAGE(Tabla9[[#This Row],[2011]:[2016]])</f>
        <v>1.4368164569016841</v>
      </c>
      <c r="I23" s="174"/>
    </row>
    <row r="24" spans="1:9" ht="14.1" customHeight="1" x14ac:dyDescent="0.25">
      <c r="A24" s="113" t="s">
        <v>25</v>
      </c>
      <c r="B24" s="114">
        <v>1.7997033023735811</v>
      </c>
      <c r="C24" s="114">
        <v>1.7997033023735811</v>
      </c>
      <c r="D24" s="114">
        <v>1.7997033023735811</v>
      </c>
      <c r="E24" s="114">
        <v>1.56</v>
      </c>
      <c r="F24" s="114">
        <v>1.56</v>
      </c>
      <c r="G24" s="114">
        <v>1.4</v>
      </c>
      <c r="H24" s="114">
        <f>AVERAGE(Tabla9[[#This Row],[2011]:[2016]])</f>
        <v>1.6531849845201239</v>
      </c>
      <c r="I24" s="174"/>
    </row>
    <row r="25" spans="1:9" ht="14.1" customHeight="1" x14ac:dyDescent="0.25">
      <c r="A25" s="113" t="s">
        <v>26</v>
      </c>
      <c r="B25" s="114">
        <v>1.8778282432475224</v>
      </c>
      <c r="C25" s="114">
        <v>1.8778282432475224</v>
      </c>
      <c r="D25" s="114">
        <v>1.8778282432475224</v>
      </c>
      <c r="E25" s="114">
        <v>1.2446808510638299</v>
      </c>
      <c r="F25" s="114">
        <v>1.2446808510638299</v>
      </c>
      <c r="G25" s="114">
        <v>1.4</v>
      </c>
      <c r="H25" s="114">
        <f>AVERAGE(Tabla9[[#This Row],[2011]:[2016]])</f>
        <v>1.587141071978371</v>
      </c>
      <c r="I25" s="174"/>
    </row>
    <row r="26" spans="1:9" ht="14.1" customHeight="1" x14ac:dyDescent="0.25">
      <c r="A26" s="113" t="s">
        <v>27</v>
      </c>
      <c r="B26" s="114">
        <v>1.3976895881598572</v>
      </c>
      <c r="C26" s="114">
        <v>1.3976895881598572</v>
      </c>
      <c r="D26" s="114">
        <v>1.3976895881598572</v>
      </c>
      <c r="E26" s="114">
        <v>0.88043478260869568</v>
      </c>
      <c r="F26" s="114">
        <v>0.88043478260869568</v>
      </c>
      <c r="G26" s="114">
        <v>1</v>
      </c>
      <c r="H26" s="114">
        <f>AVERAGE(Tabla9[[#This Row],[2011]:[2016]])</f>
        <v>1.1589897216161604</v>
      </c>
      <c r="I26" s="174"/>
    </row>
    <row r="27" spans="1:9" ht="14.1" customHeight="1" x14ac:dyDescent="0.25">
      <c r="A27" s="113" t="s">
        <v>28</v>
      </c>
      <c r="B27" s="114">
        <v>1.4206281833616299</v>
      </c>
      <c r="C27" s="114">
        <v>1.4206281833616299</v>
      </c>
      <c r="D27" s="114">
        <v>1.4206281833616299</v>
      </c>
      <c r="E27" s="114">
        <v>0.7289719626168224</v>
      </c>
      <c r="F27" s="114">
        <v>0.7289719626168224</v>
      </c>
      <c r="G27" s="114">
        <v>1</v>
      </c>
      <c r="H27" s="114">
        <f>AVERAGE(Tabla9[[#This Row],[2011]:[2016]])</f>
        <v>1.1199714125530891</v>
      </c>
      <c r="I27" s="174"/>
    </row>
    <row r="28" spans="1:9" ht="14.1" customHeight="1" x14ac:dyDescent="0.25">
      <c r="A28" s="113" t="s">
        <v>29</v>
      </c>
      <c r="B28" s="114">
        <v>1.5024940698068452</v>
      </c>
      <c r="C28" s="114">
        <v>1.5024940698068452</v>
      </c>
      <c r="D28" s="114">
        <v>1.5024940698068452</v>
      </c>
      <c r="E28" s="114">
        <v>0.94080338266384778</v>
      </c>
      <c r="F28" s="114">
        <v>0.94080338266384778</v>
      </c>
      <c r="G28" s="114">
        <v>1</v>
      </c>
      <c r="H28" s="114">
        <f>AVERAGE(Tabla9[[#This Row],[2011]:[2016]])</f>
        <v>1.2315148291247053</v>
      </c>
      <c r="I28" s="174"/>
    </row>
    <row r="29" spans="1:9" ht="14.1" customHeight="1" x14ac:dyDescent="0.25">
      <c r="A29" s="113" t="s">
        <v>30</v>
      </c>
      <c r="B29" s="114">
        <v>1.6761389896552084</v>
      </c>
      <c r="C29" s="114">
        <v>1.6761389896552084</v>
      </c>
      <c r="D29" s="114">
        <v>1.6761389896552084</v>
      </c>
      <c r="E29" s="114">
        <v>1</v>
      </c>
      <c r="F29" s="114">
        <v>1</v>
      </c>
      <c r="G29" s="114">
        <v>1.3</v>
      </c>
      <c r="H29" s="114">
        <f>AVERAGE(Tabla9[[#This Row],[2011]:[2016]])</f>
        <v>1.3880694948276042</v>
      </c>
      <c r="I29" s="174"/>
    </row>
    <row r="30" spans="1:9" ht="14.1" customHeight="1" x14ac:dyDescent="0.25">
      <c r="A30" s="113" t="s">
        <v>31</v>
      </c>
      <c r="B30" s="114">
        <v>2.6069794050343247</v>
      </c>
      <c r="C30" s="114">
        <v>2.6069794050343247</v>
      </c>
      <c r="D30" s="114">
        <v>2.6069794050343247</v>
      </c>
      <c r="E30" s="114">
        <v>1.9310344827586208</v>
      </c>
      <c r="F30" s="114">
        <v>1.9310344827586208</v>
      </c>
      <c r="G30" s="114">
        <v>1.5</v>
      </c>
      <c r="H30" s="114">
        <f>AVERAGE(Tabla9[[#This Row],[2011]:[2016]])</f>
        <v>2.1971678634367025</v>
      </c>
      <c r="I30" s="174"/>
    </row>
    <row r="31" spans="1:9" ht="14.1" customHeight="1" x14ac:dyDescent="0.25">
      <c r="A31" s="113" t="s">
        <v>32</v>
      </c>
      <c r="B31" s="114">
        <v>1.4758584477577648</v>
      </c>
      <c r="C31" s="114">
        <v>1.4758584477577648</v>
      </c>
      <c r="D31" s="114">
        <v>1.4758584477577648</v>
      </c>
      <c r="E31" s="114">
        <v>1.1919431279620853</v>
      </c>
      <c r="F31" s="114">
        <v>1.1919431279620853</v>
      </c>
      <c r="G31" s="114">
        <v>1.2</v>
      </c>
      <c r="H31" s="114">
        <f>AVERAGE(Tabla9[[#This Row],[2011]:[2016]])</f>
        <v>1.3352435998662442</v>
      </c>
      <c r="I31" s="174"/>
    </row>
    <row r="32" spans="1:9" ht="14.1" customHeight="1" x14ac:dyDescent="0.25">
      <c r="A32" s="113" t="s">
        <v>33</v>
      </c>
      <c r="B32" s="114">
        <v>1.5652251625141389</v>
      </c>
      <c r="C32" s="114">
        <v>1.5652251625141389</v>
      </c>
      <c r="D32" s="114">
        <v>1.5652251625141389</v>
      </c>
      <c r="E32" s="114">
        <v>0.90340514246004167</v>
      </c>
      <c r="F32" s="114">
        <v>0.90340514246004167</v>
      </c>
      <c r="G32" s="114">
        <v>1.1000000000000001</v>
      </c>
      <c r="H32" s="114">
        <f>AVERAGE(Tabla9[[#This Row],[2011]:[2016]])</f>
        <v>1.2670809620770831</v>
      </c>
      <c r="I32" s="174"/>
    </row>
    <row r="33" spans="1:9" ht="14.1" customHeight="1" x14ac:dyDescent="0.25">
      <c r="A33" s="113" t="s">
        <v>34</v>
      </c>
      <c r="B33" s="114">
        <v>1.9643866020984664</v>
      </c>
      <c r="C33" s="114">
        <v>1.9643866020984664</v>
      </c>
      <c r="D33" s="114">
        <v>1.9643866020984664</v>
      </c>
      <c r="E33" s="114">
        <v>1.2815884476534296</v>
      </c>
      <c r="F33" s="114">
        <v>1.2815884476534296</v>
      </c>
      <c r="G33" s="114">
        <v>1.3</v>
      </c>
      <c r="H33" s="114">
        <f>AVERAGE(Tabla9[[#This Row],[2011]:[2016]])</f>
        <v>1.62605611693371</v>
      </c>
      <c r="I33" s="174"/>
    </row>
    <row r="34" spans="1:9" ht="14.1" customHeight="1" x14ac:dyDescent="0.25">
      <c r="A34" s="113" t="s">
        <v>35</v>
      </c>
      <c r="B34" s="114">
        <v>1.3297047521766623</v>
      </c>
      <c r="C34" s="114">
        <v>1.3297047521766623</v>
      </c>
      <c r="D34" s="114">
        <v>1.3297047521766623</v>
      </c>
      <c r="E34" s="114">
        <v>1.096774193548387</v>
      </c>
      <c r="F34" s="114">
        <v>1.096774193548387</v>
      </c>
      <c r="G34" s="114">
        <v>1.2</v>
      </c>
      <c r="H34" s="114">
        <f>AVERAGE(Tabla9[[#This Row],[2011]:[2016]])</f>
        <v>1.2304437739377934</v>
      </c>
      <c r="I34" s="174"/>
    </row>
    <row r="35" spans="1:9" ht="14.1" customHeight="1" x14ac:dyDescent="0.25">
      <c r="A35" s="113" t="s">
        <v>36</v>
      </c>
      <c r="B35" s="114">
        <v>2.3696078431372549</v>
      </c>
      <c r="C35" s="114">
        <v>2.3696078431372549</v>
      </c>
      <c r="D35" s="114">
        <v>2.3696078431372549</v>
      </c>
      <c r="E35" s="114">
        <v>1.5263157894736843</v>
      </c>
      <c r="F35" s="114">
        <v>1.5263157894736843</v>
      </c>
      <c r="G35" s="114">
        <v>2.1</v>
      </c>
      <c r="H35" s="114">
        <f>AVERAGE(Tabla9[[#This Row],[2011]:[2016]])</f>
        <v>2.043575851393189</v>
      </c>
      <c r="I35" s="174"/>
    </row>
    <row r="36" spans="1:9" ht="14.1" customHeight="1" x14ac:dyDescent="0.25">
      <c r="A36" s="113" t="s">
        <v>37</v>
      </c>
      <c r="B36" s="114">
        <v>1.1206028723535184</v>
      </c>
      <c r="C36" s="114">
        <v>1.1206028723535184</v>
      </c>
      <c r="D36" s="114">
        <v>1.1206028723535184</v>
      </c>
      <c r="E36" s="114">
        <v>0.87009803921568629</v>
      </c>
      <c r="F36" s="114">
        <v>0.87009803921568629</v>
      </c>
      <c r="G36" s="114">
        <v>1</v>
      </c>
      <c r="H36" s="114">
        <f>AVERAGE(Tabla9[[#This Row],[2011]:[2016]])</f>
        <v>1.017000782581988</v>
      </c>
      <c r="I36" s="174"/>
    </row>
    <row r="37" spans="1:9" ht="14.1" customHeight="1" x14ac:dyDescent="0.25">
      <c r="A37" s="113" t="s">
        <v>38</v>
      </c>
      <c r="B37" s="114">
        <v>1.0770164963060418</v>
      </c>
      <c r="C37" s="114">
        <v>1.0770164963060418</v>
      </c>
      <c r="D37" s="114">
        <v>1.0770164963060418</v>
      </c>
      <c r="E37" s="114">
        <v>0.98127340823970033</v>
      </c>
      <c r="F37" s="114">
        <v>0.98127340823970033</v>
      </c>
      <c r="G37" s="114">
        <v>1.1000000000000001</v>
      </c>
      <c r="H37" s="114">
        <f>AVERAGE(Tabla9[[#This Row],[2011]:[2016]])</f>
        <v>1.0489327175662544</v>
      </c>
      <c r="I37" s="174"/>
    </row>
    <row r="38" spans="1:9" ht="14.1" customHeight="1" x14ac:dyDescent="0.25">
      <c r="A38" s="113" t="s">
        <v>39</v>
      </c>
      <c r="B38" s="114">
        <v>1.2441826979939627</v>
      </c>
      <c r="C38" s="114">
        <v>1.2441826979939627</v>
      </c>
      <c r="D38" s="114">
        <v>1.2441826979939627</v>
      </c>
      <c r="E38" s="114">
        <v>0.97272727272727277</v>
      </c>
      <c r="F38" s="114">
        <v>0.97272727272727277</v>
      </c>
      <c r="G38" s="114">
        <v>1.3</v>
      </c>
      <c r="H38" s="114">
        <f>AVERAGE(Tabla9[[#This Row],[2011]:[2016]])</f>
        <v>1.1630004399060723</v>
      </c>
      <c r="I38" s="174"/>
    </row>
    <row r="39" spans="1:9" ht="14.1" customHeight="1" x14ac:dyDescent="0.25">
      <c r="A39" s="113" t="s">
        <v>40</v>
      </c>
      <c r="B39" s="114">
        <v>1.498750832778148</v>
      </c>
      <c r="C39" s="114">
        <v>1.498750832778148</v>
      </c>
      <c r="D39" s="114">
        <v>1.498750832778148</v>
      </c>
      <c r="E39" s="114">
        <v>0.88395904436860073</v>
      </c>
      <c r="F39" s="114">
        <v>0.88395904436860073</v>
      </c>
      <c r="G39" s="114">
        <v>1.2</v>
      </c>
      <c r="H39" s="114">
        <f>AVERAGE(Tabla9[[#This Row],[2011]:[2016]])</f>
        <v>1.2440284311786074</v>
      </c>
      <c r="I39" s="174"/>
    </row>
    <row r="40" spans="1:9" ht="14.1" customHeight="1" x14ac:dyDescent="0.25">
      <c r="A40" s="113" t="s">
        <v>41</v>
      </c>
      <c r="B40" s="114">
        <v>1.457379597578109</v>
      </c>
      <c r="C40" s="114">
        <v>1.457379597578109</v>
      </c>
      <c r="D40" s="114">
        <v>1.457379597578109</v>
      </c>
      <c r="E40" s="114">
        <v>0.73979591836734693</v>
      </c>
      <c r="F40" s="114">
        <v>0.73979591836734693</v>
      </c>
      <c r="G40" s="114">
        <v>1</v>
      </c>
      <c r="H40" s="114">
        <f>AVERAGE(Tabla9[[#This Row],[2011]:[2016]])</f>
        <v>1.1419551049115033</v>
      </c>
      <c r="I40" s="174"/>
    </row>
    <row r="41" spans="1:9" ht="14.1" customHeight="1" x14ac:dyDescent="0.25">
      <c r="A41" s="113" t="s">
        <v>42</v>
      </c>
      <c r="B41" s="114">
        <v>2.7006160729462452</v>
      </c>
      <c r="C41" s="114">
        <v>2.7006160729462452</v>
      </c>
      <c r="D41" s="114">
        <v>2.7006160729462452</v>
      </c>
      <c r="E41" s="114">
        <v>1.5614617940199336</v>
      </c>
      <c r="F41" s="114">
        <v>1.5614617940199336</v>
      </c>
      <c r="G41" s="114">
        <v>1.5</v>
      </c>
      <c r="H41" s="114">
        <f>AVERAGE(Tabla9[[#This Row],[2011]:[2016]])</f>
        <v>2.1207953011464338</v>
      </c>
      <c r="I41" s="174"/>
    </row>
    <row r="42" spans="1:9" ht="14.1" customHeight="1" x14ac:dyDescent="0.25">
      <c r="A42" s="113" t="s">
        <v>43</v>
      </c>
      <c r="B42" s="114">
        <v>1.4667099256370759</v>
      </c>
      <c r="C42" s="114">
        <v>1.4667099256370759</v>
      </c>
      <c r="D42" s="114">
        <v>1.4667099256370759</v>
      </c>
      <c r="E42" s="114">
        <v>1.1505681818181819</v>
      </c>
      <c r="F42" s="114">
        <v>1.1505681818181819</v>
      </c>
      <c r="G42" s="114">
        <v>1.5</v>
      </c>
      <c r="H42" s="114">
        <f>AVERAGE(Tabla9[[#This Row],[2011]:[2016]])</f>
        <v>1.3668776900912654</v>
      </c>
      <c r="I42" s="174"/>
    </row>
    <row r="43" spans="1:9" ht="14.1" customHeight="1" x14ac:dyDescent="0.25">
      <c r="A43" s="113" t="s">
        <v>44</v>
      </c>
      <c r="B43" s="114">
        <v>1.6787041802481844</v>
      </c>
      <c r="C43" s="114">
        <v>1.6787041802481844</v>
      </c>
      <c r="D43" s="114">
        <v>1.6787041802481844</v>
      </c>
      <c r="E43" s="114">
        <v>1.5714285714285714</v>
      </c>
      <c r="F43" s="114">
        <v>1.5714285714285714</v>
      </c>
      <c r="G43" s="114">
        <v>1.8</v>
      </c>
      <c r="H43" s="114">
        <f>AVERAGE(Tabla9[[#This Row],[2011]:[2016]])</f>
        <v>1.6631616139336163</v>
      </c>
      <c r="I43" s="174"/>
    </row>
    <row r="44" spans="1:9" ht="14.1" customHeight="1" x14ac:dyDescent="0.25">
      <c r="A44" s="113" t="s">
        <v>45</v>
      </c>
      <c r="B44" s="114">
        <v>1.831392406499637</v>
      </c>
      <c r="C44" s="114">
        <v>1.831392406499637</v>
      </c>
      <c r="D44" s="114">
        <v>1.831392406499637</v>
      </c>
      <c r="E44" s="114">
        <v>1.3923444976076556</v>
      </c>
      <c r="F44" s="114">
        <v>1.3923444976076556</v>
      </c>
      <c r="G44" s="114">
        <v>1.5</v>
      </c>
      <c r="H44" s="114">
        <f>AVERAGE(Tabla9[[#This Row],[2011]:[2016]])</f>
        <v>1.6298110357857036</v>
      </c>
      <c r="I44" s="174"/>
    </row>
    <row r="45" spans="1:9" ht="14.1" customHeight="1" x14ac:dyDescent="0.25">
      <c r="A45" s="113" t="s">
        <v>46</v>
      </c>
      <c r="B45" s="114">
        <v>1.3046412113232388</v>
      </c>
      <c r="C45" s="114">
        <v>1.3046412113232388</v>
      </c>
      <c r="D45" s="114">
        <v>1.3046412113232388</v>
      </c>
      <c r="E45" s="114">
        <v>2.7037037037037037</v>
      </c>
      <c r="F45" s="114">
        <v>2.7037037037037037</v>
      </c>
      <c r="G45" s="114">
        <v>1</v>
      </c>
      <c r="H45" s="114">
        <f>AVERAGE(Tabla9[[#This Row],[2011]:[2016]])</f>
        <v>1.7202218402295208</v>
      </c>
      <c r="I45" s="174"/>
    </row>
    <row r="46" spans="1:9" ht="14.1" customHeight="1" x14ac:dyDescent="0.25">
      <c r="A46" s="113" t="s">
        <v>47</v>
      </c>
      <c r="B46" s="114">
        <v>1.9062146412668095</v>
      </c>
      <c r="C46" s="114">
        <v>1.9062146412668095</v>
      </c>
      <c r="D46" s="114">
        <v>1.9062146412668095</v>
      </c>
      <c r="E46" s="114">
        <v>1.0876712328767124</v>
      </c>
      <c r="F46" s="114">
        <v>1.0876712328767124</v>
      </c>
      <c r="G46" s="114">
        <v>1.2</v>
      </c>
      <c r="H46" s="114">
        <f>AVERAGE(Tabla9[[#This Row],[2011]:[2016]])</f>
        <v>1.5156643982589753</v>
      </c>
      <c r="I46" s="174"/>
    </row>
    <row r="47" spans="1:9" ht="14.1" customHeight="1" x14ac:dyDescent="0.25">
      <c r="A47" s="113" t="s">
        <v>48</v>
      </c>
      <c r="B47" s="114">
        <v>1.5808323980546202</v>
      </c>
      <c r="C47" s="114">
        <v>1.5808323980546202</v>
      </c>
      <c r="D47" s="114">
        <v>1.5808323980546202</v>
      </c>
      <c r="E47" s="114">
        <v>1.4666666666666666</v>
      </c>
      <c r="F47" s="114">
        <v>1.4666666666666666</v>
      </c>
      <c r="G47" s="114">
        <v>1</v>
      </c>
      <c r="H47" s="114">
        <f>AVERAGE(Tabla9[[#This Row],[2011]:[2016]])</f>
        <v>1.4459717545828656</v>
      </c>
      <c r="I47" s="174"/>
    </row>
    <row r="48" spans="1:9" ht="14.1" customHeight="1" x14ac:dyDescent="0.25">
      <c r="A48" s="113" t="s">
        <v>49</v>
      </c>
      <c r="B48" s="114">
        <v>1.3508151008151008</v>
      </c>
      <c r="C48" s="114">
        <v>1.3508151008151008</v>
      </c>
      <c r="D48" s="114">
        <v>1.3508151008151008</v>
      </c>
      <c r="E48" s="114">
        <v>0.96202531645569622</v>
      </c>
      <c r="F48" s="114">
        <v>0.96202531645569622</v>
      </c>
      <c r="G48" s="114">
        <v>1.2</v>
      </c>
      <c r="H48" s="114">
        <f>AVERAGE(Tabla9[[#This Row],[2011]:[2016]])</f>
        <v>1.1960826558927824</v>
      </c>
      <c r="I48" s="174"/>
    </row>
    <row r="49" spans="1:8" s="427" customFormat="1" ht="13.5" customHeight="1" x14ac:dyDescent="0.25">
      <c r="A49" s="89" t="s">
        <v>50</v>
      </c>
      <c r="B49" s="117">
        <v>1.6</v>
      </c>
      <c r="C49" s="117">
        <v>1.6</v>
      </c>
      <c r="D49" s="117">
        <v>1.6</v>
      </c>
      <c r="E49" s="117">
        <v>1</v>
      </c>
      <c r="F49" s="117">
        <v>1.2</v>
      </c>
      <c r="G49" s="117">
        <v>1.2</v>
      </c>
      <c r="H49" s="117">
        <f>AVERAGE(Tabla9[[#This Row],[2011]:[2016]])</f>
        <v>1.3666666666666669</v>
      </c>
    </row>
    <row r="50" spans="1:8" ht="13.5" customHeight="1" x14ac:dyDescent="0.25">
      <c r="A50" s="113" t="s">
        <v>51</v>
      </c>
      <c r="B50" s="114">
        <v>1.6047802004290335</v>
      </c>
      <c r="C50" s="114">
        <v>1.6047802004290335</v>
      </c>
      <c r="D50" s="114">
        <v>1.6047802004290335</v>
      </c>
      <c r="E50" s="114">
        <v>1.2940622054665409</v>
      </c>
      <c r="F50" s="114">
        <v>0.88043478260869568</v>
      </c>
      <c r="G50" s="114">
        <v>1.4</v>
      </c>
      <c r="H50" s="114">
        <f>AVERAGE(Tabla9[[#This Row],[2011]:[2016]])</f>
        <v>1.3981395982270561</v>
      </c>
    </row>
    <row r="51" spans="1:8" ht="13.5" customHeight="1" x14ac:dyDescent="0.25">
      <c r="A51" s="113" t="s">
        <v>52</v>
      </c>
      <c r="B51" s="114">
        <v>2.0113577249869947</v>
      </c>
      <c r="C51" s="114">
        <v>2.0113577249869947</v>
      </c>
      <c r="D51" s="114">
        <v>2.0113577249869947</v>
      </c>
      <c r="E51" s="114">
        <v>1.4100719424460431</v>
      </c>
      <c r="F51" s="114">
        <v>0.87009803921568629</v>
      </c>
      <c r="G51" s="114">
        <v>1.3</v>
      </c>
      <c r="H51" s="114">
        <f>AVERAGE(Tabla9[[#This Row],[2011]:[2016]])</f>
        <v>1.6023738594371189</v>
      </c>
    </row>
    <row r="52" spans="1:8" s="427" customFormat="1" ht="13.5" customHeight="1" x14ac:dyDescent="0.25">
      <c r="A52" s="89" t="s">
        <v>53</v>
      </c>
      <c r="B52" s="117">
        <v>1.8</v>
      </c>
      <c r="C52" s="117">
        <v>1.8</v>
      </c>
      <c r="D52" s="117">
        <v>1.8</v>
      </c>
      <c r="E52" s="117">
        <v>1</v>
      </c>
      <c r="F52" s="117">
        <v>1</v>
      </c>
      <c r="G52" s="117">
        <v>1.4</v>
      </c>
      <c r="H52" s="117">
        <f>AVERAGE(Tabla9[[#This Row],[2011]:[2016]])</f>
        <v>1.4666666666666668</v>
      </c>
    </row>
    <row r="53" spans="1:8" ht="13.5" customHeight="1" x14ac:dyDescent="0.25">
      <c r="A53" s="15"/>
      <c r="B53" s="15"/>
      <c r="C53" s="15"/>
      <c r="D53" s="15"/>
      <c r="E53" s="15"/>
      <c r="F53" s="15"/>
      <c r="G53" s="15"/>
      <c r="H53" s="15"/>
    </row>
    <row r="54" spans="1:8" ht="13.5" customHeight="1" x14ac:dyDescent="0.25">
      <c r="A54" s="15"/>
      <c r="B54" s="15"/>
      <c r="C54" s="15"/>
      <c r="D54" s="15"/>
      <c r="E54" s="15"/>
      <c r="F54" s="15"/>
      <c r="G54" s="15"/>
      <c r="H54" s="15"/>
    </row>
    <row r="55" spans="1:8" ht="13.5" customHeight="1" x14ac:dyDescent="0.25">
      <c r="A55" s="15"/>
      <c r="B55" s="15"/>
      <c r="C55" s="15"/>
      <c r="D55" s="15"/>
      <c r="E55" s="15"/>
      <c r="F55" s="15"/>
      <c r="G55" s="15"/>
      <c r="H55" s="15"/>
    </row>
    <row r="56" spans="1:8" ht="13.5" customHeight="1" x14ac:dyDescent="0.25">
      <c r="A56" s="15"/>
      <c r="B56" s="15"/>
      <c r="C56" s="15"/>
      <c r="D56" s="15"/>
      <c r="E56" s="15"/>
      <c r="F56" s="15"/>
      <c r="G56" s="15"/>
      <c r="H56" s="15"/>
    </row>
    <row r="57" spans="1:8" ht="13.5" customHeight="1" x14ac:dyDescent="0.25">
      <c r="A57" s="15"/>
      <c r="B57" s="15"/>
      <c r="C57" s="15"/>
      <c r="D57" s="15"/>
      <c r="E57" s="15"/>
      <c r="F57" s="15"/>
      <c r="G57" s="15"/>
      <c r="H57" s="15"/>
    </row>
    <row r="58" spans="1:8" ht="13.5" customHeight="1" x14ac:dyDescent="0.25">
      <c r="A58" s="15"/>
      <c r="B58" s="15"/>
      <c r="C58" s="15"/>
      <c r="D58" s="15"/>
      <c r="E58" s="15"/>
      <c r="F58" s="15"/>
      <c r="G58" s="15"/>
      <c r="H58" s="15"/>
    </row>
    <row r="59" spans="1:8" ht="13.5" customHeight="1" x14ac:dyDescent="0.25">
      <c r="A59" s="15"/>
      <c r="B59" s="15"/>
      <c r="C59" s="15"/>
      <c r="D59" s="15"/>
      <c r="E59" s="15"/>
      <c r="F59" s="15"/>
      <c r="G59" s="15"/>
      <c r="H59" s="15"/>
    </row>
    <row r="60" spans="1:8" ht="13.5" customHeight="1" x14ac:dyDescent="0.25">
      <c r="A60" s="15"/>
      <c r="B60" s="15"/>
      <c r="C60" s="15"/>
      <c r="D60" s="15"/>
      <c r="E60" s="15"/>
      <c r="F60" s="15"/>
      <c r="G60" s="15"/>
      <c r="H60" s="15"/>
    </row>
    <row r="61" spans="1:8" ht="13.5" customHeight="1" x14ac:dyDescent="0.25">
      <c r="A61" s="15"/>
      <c r="B61" s="15"/>
      <c r="C61" s="15"/>
      <c r="D61" s="15"/>
      <c r="E61" s="15"/>
      <c r="F61" s="15"/>
      <c r="G61" s="15"/>
      <c r="H61" s="15"/>
    </row>
    <row r="62" spans="1:8" ht="13.5" customHeight="1" x14ac:dyDescent="0.25">
      <c r="A62" s="15"/>
      <c r="B62" s="15"/>
      <c r="C62" s="15"/>
      <c r="D62" s="15"/>
      <c r="E62" s="15"/>
      <c r="F62" s="15"/>
      <c r="G62" s="15"/>
      <c r="H62" s="15"/>
    </row>
    <row r="63" spans="1:8" ht="13.5" customHeight="1" x14ac:dyDescent="0.25">
      <c r="A63" s="15"/>
      <c r="B63" s="15"/>
      <c r="C63" s="15"/>
      <c r="D63" s="15"/>
      <c r="E63" s="15"/>
      <c r="F63" s="15"/>
      <c r="G63" s="15"/>
      <c r="H63" s="15"/>
    </row>
    <row r="64" spans="1:8" ht="13.5" customHeight="1" x14ac:dyDescent="0.25">
      <c r="A64" s="15"/>
      <c r="B64" s="15"/>
      <c r="C64" s="15"/>
      <c r="D64" s="15"/>
      <c r="E64" s="15"/>
      <c r="F64" s="15"/>
      <c r="G64" s="15"/>
      <c r="H64" s="15"/>
    </row>
    <row r="65" spans="1:8" x14ac:dyDescent="0.25">
      <c r="A65" s="15"/>
      <c r="B65" s="15"/>
      <c r="C65" s="15"/>
      <c r="D65" s="15"/>
      <c r="E65" s="15"/>
      <c r="F65" s="15"/>
      <c r="G65" s="15"/>
      <c r="H65" s="15"/>
    </row>
    <row r="66" spans="1:8" x14ac:dyDescent="0.25">
      <c r="A66" s="15"/>
      <c r="B66" s="15"/>
      <c r="C66" s="15"/>
      <c r="D66" s="15"/>
      <c r="E66" s="15"/>
      <c r="F66" s="15"/>
      <c r="G66" s="15"/>
      <c r="H66" s="15"/>
    </row>
    <row r="67" spans="1:8" x14ac:dyDescent="0.25">
      <c r="A67" s="15"/>
      <c r="B67" s="15"/>
      <c r="C67" s="15"/>
      <c r="D67" s="15"/>
      <c r="E67" s="15"/>
      <c r="F67" s="15"/>
      <c r="G67" s="15"/>
      <c r="H67" s="15"/>
    </row>
    <row r="68" spans="1:8" x14ac:dyDescent="0.25">
      <c r="A68" s="15"/>
      <c r="B68" s="15"/>
      <c r="C68" s="15"/>
      <c r="D68" s="15"/>
      <c r="E68" s="15"/>
      <c r="F68" s="15"/>
      <c r="G68" s="15"/>
      <c r="H68" s="15"/>
    </row>
    <row r="69" spans="1:8" x14ac:dyDescent="0.25">
      <c r="A69" s="15"/>
      <c r="B69" s="15"/>
      <c r="C69" s="15"/>
      <c r="D69" s="15"/>
      <c r="E69" s="15"/>
      <c r="F69" s="15"/>
      <c r="G69" s="15"/>
      <c r="H69" s="15"/>
    </row>
    <row r="70" spans="1:8" x14ac:dyDescent="0.25">
      <c r="A70" s="15"/>
      <c r="B70" s="15"/>
      <c r="C70" s="15"/>
      <c r="D70" s="15"/>
      <c r="E70" s="15"/>
      <c r="F70" s="15"/>
      <c r="G70" s="15"/>
      <c r="H70" s="15"/>
    </row>
    <row r="71" spans="1:8" x14ac:dyDescent="0.25">
      <c r="A71" s="15"/>
      <c r="B71" s="15"/>
      <c r="C71" s="15"/>
      <c r="D71" s="15"/>
      <c r="E71" s="15"/>
      <c r="F71" s="15"/>
      <c r="G71" s="15"/>
      <c r="H71" s="15"/>
    </row>
    <row r="72" spans="1:8" x14ac:dyDescent="0.25">
      <c r="A72" s="15"/>
      <c r="B72" s="15"/>
      <c r="C72" s="15"/>
      <c r="D72" s="15"/>
      <c r="E72" s="15"/>
      <c r="F72" s="15"/>
      <c r="G72" s="15"/>
      <c r="H72" s="15"/>
    </row>
    <row r="73" spans="1:8" x14ac:dyDescent="0.25">
      <c r="A73" s="15"/>
      <c r="B73" s="15"/>
      <c r="C73" s="15"/>
      <c r="D73" s="15"/>
      <c r="E73" s="15"/>
      <c r="F73" s="15"/>
      <c r="G73" s="15"/>
      <c r="H73" s="15"/>
    </row>
    <row r="74" spans="1:8" x14ac:dyDescent="0.25">
      <c r="A74" s="15"/>
      <c r="B74" s="15"/>
      <c r="C74" s="15"/>
      <c r="D74" s="15"/>
      <c r="E74" s="15"/>
      <c r="F74" s="15"/>
      <c r="G74" s="15"/>
      <c r="H74" s="15"/>
    </row>
    <row r="75" spans="1:8" x14ac:dyDescent="0.25">
      <c r="A75" s="15"/>
      <c r="B75" s="15"/>
      <c r="C75" s="15"/>
      <c r="D75" s="15"/>
      <c r="E75" s="15"/>
      <c r="F75" s="15"/>
      <c r="G75" s="15"/>
      <c r="H75" s="15"/>
    </row>
    <row r="76" spans="1:8" x14ac:dyDescent="0.25">
      <c r="A76" s="15"/>
      <c r="B76" s="15"/>
      <c r="C76" s="15"/>
      <c r="D76" s="15"/>
      <c r="E76" s="15"/>
      <c r="F76" s="15"/>
      <c r="G76" s="15"/>
      <c r="H76" s="15"/>
    </row>
    <row r="77" spans="1:8" x14ac:dyDescent="0.25">
      <c r="A77" s="15"/>
      <c r="B77" s="15"/>
      <c r="C77" s="15"/>
      <c r="D77" s="15"/>
      <c r="E77" s="15"/>
      <c r="F77" s="15"/>
      <c r="G77" s="15"/>
      <c r="H77" s="15"/>
    </row>
    <row r="78" spans="1:8" x14ac:dyDescent="0.25">
      <c r="A78" s="15"/>
      <c r="B78" s="15"/>
      <c r="C78" s="15"/>
      <c r="D78" s="15"/>
      <c r="E78" s="15"/>
      <c r="F78" s="15"/>
      <c r="G78" s="15"/>
      <c r="H78" s="15"/>
    </row>
    <row r="79" spans="1:8" x14ac:dyDescent="0.25">
      <c r="A79" s="15"/>
      <c r="B79" s="15"/>
      <c r="C79" s="15"/>
      <c r="D79" s="15"/>
      <c r="E79" s="15"/>
      <c r="F79" s="15"/>
      <c r="G79" s="15"/>
      <c r="H79" s="15"/>
    </row>
    <row r="80" spans="1:8" x14ac:dyDescent="0.25">
      <c r="A80" s="15"/>
      <c r="B80" s="15"/>
      <c r="C80" s="15"/>
      <c r="D80" s="15"/>
      <c r="E80" s="15"/>
      <c r="F80" s="15"/>
      <c r="G80" s="15"/>
      <c r="H80" s="15"/>
    </row>
    <row r="81" spans="1:8" x14ac:dyDescent="0.25">
      <c r="A81" s="15"/>
      <c r="B81" s="15"/>
      <c r="C81" s="15"/>
      <c r="D81" s="15"/>
      <c r="E81" s="15"/>
      <c r="F81" s="15"/>
      <c r="G81" s="15"/>
      <c r="H81" s="15"/>
    </row>
    <row r="82" spans="1:8" x14ac:dyDescent="0.25">
      <c r="A82" s="15"/>
      <c r="B82" s="15"/>
      <c r="C82" s="15"/>
      <c r="D82" s="15"/>
      <c r="E82" s="15"/>
      <c r="F82" s="15"/>
      <c r="G82" s="15"/>
      <c r="H82" s="15"/>
    </row>
    <row r="83" spans="1:8" x14ac:dyDescent="0.25">
      <c r="A83" s="15"/>
      <c r="B83" s="15"/>
      <c r="C83" s="15"/>
      <c r="D83" s="15"/>
      <c r="E83" s="15"/>
      <c r="F83" s="15"/>
      <c r="G83" s="15"/>
      <c r="H83" s="15"/>
    </row>
    <row r="84" spans="1:8" x14ac:dyDescent="0.25">
      <c r="A84" s="15"/>
      <c r="B84" s="15"/>
      <c r="C84" s="15"/>
      <c r="D84" s="15"/>
      <c r="E84" s="15"/>
      <c r="F84" s="15"/>
      <c r="G84" s="15"/>
      <c r="H84" s="15"/>
    </row>
    <row r="85" spans="1:8" x14ac:dyDescent="0.25">
      <c r="A85" s="15"/>
      <c r="B85" s="15"/>
      <c r="C85" s="15"/>
      <c r="D85" s="15"/>
      <c r="E85" s="15"/>
      <c r="F85" s="15"/>
      <c r="G85" s="15"/>
      <c r="H85" s="15"/>
    </row>
    <row r="86" spans="1:8" x14ac:dyDescent="0.25">
      <c r="A86" s="15"/>
      <c r="B86" s="15"/>
      <c r="C86" s="15"/>
      <c r="D86" s="15"/>
      <c r="E86" s="15"/>
      <c r="F86" s="15"/>
      <c r="G86" s="15"/>
      <c r="H86" s="15"/>
    </row>
    <row r="87" spans="1:8" x14ac:dyDescent="0.25">
      <c r="A87" s="15"/>
      <c r="B87" s="15"/>
      <c r="C87" s="15"/>
      <c r="D87" s="15"/>
      <c r="E87" s="15"/>
      <c r="F87" s="15"/>
      <c r="G87" s="15"/>
      <c r="H87" s="15"/>
    </row>
    <row r="88" spans="1:8" x14ac:dyDescent="0.25">
      <c r="A88" s="15"/>
      <c r="B88" s="15"/>
      <c r="C88" s="15"/>
      <c r="D88" s="15"/>
      <c r="E88" s="15"/>
      <c r="F88" s="15"/>
      <c r="G88" s="15"/>
      <c r="H88" s="15"/>
    </row>
    <row r="89" spans="1:8" x14ac:dyDescent="0.25">
      <c r="A89" s="15"/>
      <c r="B89" s="15"/>
      <c r="C89" s="15"/>
      <c r="D89" s="15"/>
      <c r="E89" s="15"/>
      <c r="F89" s="15"/>
      <c r="G89" s="15"/>
      <c r="H89" s="15"/>
    </row>
    <row r="90" spans="1:8" x14ac:dyDescent="0.25">
      <c r="A90" s="15"/>
      <c r="B90" s="15"/>
      <c r="C90" s="15"/>
      <c r="D90" s="15"/>
      <c r="E90" s="15"/>
      <c r="F90" s="15"/>
      <c r="G90" s="15"/>
      <c r="H90" s="15"/>
    </row>
    <row r="91" spans="1:8" x14ac:dyDescent="0.25">
      <c r="A91" s="15"/>
      <c r="B91" s="15"/>
      <c r="C91" s="15"/>
      <c r="D91" s="15"/>
      <c r="E91" s="15"/>
      <c r="F91" s="15"/>
      <c r="G91" s="15"/>
      <c r="H91" s="15"/>
    </row>
    <row r="92" spans="1:8" x14ac:dyDescent="0.25">
      <c r="A92" s="15"/>
      <c r="B92" s="15"/>
      <c r="C92" s="15"/>
      <c r="D92" s="15"/>
      <c r="E92" s="15"/>
      <c r="F92" s="15"/>
      <c r="G92" s="15"/>
      <c r="H92" s="15"/>
    </row>
    <row r="93" spans="1:8" x14ac:dyDescent="0.25">
      <c r="A93" s="15"/>
      <c r="B93" s="15"/>
      <c r="C93" s="15"/>
      <c r="D93" s="15"/>
      <c r="E93" s="15"/>
      <c r="F93" s="15"/>
      <c r="G93" s="15"/>
      <c r="H93" s="15"/>
    </row>
    <row r="94" spans="1:8" x14ac:dyDescent="0.25">
      <c r="A94" s="15"/>
      <c r="B94" s="15"/>
      <c r="C94" s="15"/>
      <c r="D94" s="15"/>
      <c r="E94" s="15"/>
      <c r="F94" s="15"/>
      <c r="G94" s="15"/>
      <c r="H94" s="15"/>
    </row>
    <row r="95" spans="1:8" x14ac:dyDescent="0.25">
      <c r="A95" s="15"/>
      <c r="B95" s="15"/>
      <c r="C95" s="15"/>
      <c r="D95" s="15"/>
      <c r="E95" s="15"/>
      <c r="F95" s="15"/>
      <c r="G95" s="15"/>
      <c r="H95" s="15"/>
    </row>
    <row r="96" spans="1:8" x14ac:dyDescent="0.25">
      <c r="A96" s="15"/>
      <c r="B96" s="15"/>
      <c r="C96" s="15"/>
      <c r="D96" s="15"/>
      <c r="E96" s="15"/>
      <c r="F96" s="15"/>
      <c r="G96" s="15"/>
      <c r="H96" s="15"/>
    </row>
    <row r="97" spans="1:8" x14ac:dyDescent="0.25">
      <c r="A97" s="15"/>
      <c r="B97" s="15"/>
      <c r="C97" s="15"/>
      <c r="D97" s="15"/>
      <c r="E97" s="15"/>
      <c r="F97" s="15"/>
      <c r="G97" s="15"/>
      <c r="H97" s="15"/>
    </row>
    <row r="98" spans="1:8" x14ac:dyDescent="0.25">
      <c r="A98" s="15"/>
      <c r="B98" s="15"/>
      <c r="C98" s="15"/>
      <c r="D98" s="15"/>
      <c r="E98" s="15"/>
      <c r="F98" s="15"/>
      <c r="G98" s="15"/>
      <c r="H98" s="15"/>
    </row>
    <row r="99" spans="1:8" x14ac:dyDescent="0.25">
      <c r="A99" s="15"/>
      <c r="B99" s="15"/>
      <c r="C99" s="15"/>
      <c r="D99" s="15"/>
      <c r="E99" s="15"/>
      <c r="F99" s="15"/>
      <c r="G99" s="15"/>
      <c r="H99" s="15"/>
    </row>
    <row r="100" spans="1:8" x14ac:dyDescent="0.25">
      <c r="A100" s="15"/>
      <c r="B100" s="15"/>
      <c r="C100" s="15"/>
      <c r="D100" s="15"/>
      <c r="E100" s="15"/>
      <c r="F100" s="15"/>
      <c r="G100" s="15"/>
      <c r="H100" s="15"/>
    </row>
    <row r="101" spans="1:8" x14ac:dyDescent="0.25">
      <c r="A101" s="15"/>
      <c r="B101" s="15"/>
      <c r="C101" s="15"/>
      <c r="D101" s="15"/>
      <c r="E101" s="15"/>
      <c r="F101" s="15"/>
      <c r="G101" s="15"/>
      <c r="H101" s="15"/>
    </row>
    <row r="102" spans="1:8" x14ac:dyDescent="0.25">
      <c r="A102" s="15"/>
      <c r="B102" s="15"/>
      <c r="C102" s="15"/>
      <c r="D102" s="15"/>
      <c r="E102" s="15"/>
      <c r="F102" s="15"/>
      <c r="G102" s="15"/>
      <c r="H102" s="15"/>
    </row>
    <row r="103" spans="1:8" x14ac:dyDescent="0.25">
      <c r="A103" s="15"/>
      <c r="B103" s="15"/>
      <c r="C103" s="15"/>
      <c r="D103" s="15"/>
      <c r="E103" s="15"/>
      <c r="F103" s="15"/>
      <c r="G103" s="15"/>
      <c r="H103" s="15"/>
    </row>
    <row r="104" spans="1:8" x14ac:dyDescent="0.25">
      <c r="A104" s="15"/>
      <c r="B104" s="15"/>
      <c r="C104" s="15"/>
      <c r="D104" s="15"/>
      <c r="E104" s="15"/>
      <c r="F104" s="15"/>
      <c r="G104" s="15"/>
      <c r="H104" s="15"/>
    </row>
    <row r="105" spans="1:8" x14ac:dyDescent="0.25">
      <c r="A105" s="15"/>
      <c r="B105" s="15"/>
      <c r="C105" s="15"/>
      <c r="D105" s="15"/>
      <c r="E105" s="15"/>
      <c r="F105" s="15"/>
      <c r="G105" s="15"/>
      <c r="H105" s="15"/>
    </row>
    <row r="106" spans="1:8" x14ac:dyDescent="0.25">
      <c r="A106" s="15"/>
      <c r="B106" s="15"/>
      <c r="C106" s="15"/>
      <c r="D106" s="15"/>
      <c r="E106" s="15"/>
      <c r="F106" s="15"/>
      <c r="G106" s="15"/>
      <c r="H106" s="15"/>
    </row>
    <row r="107" spans="1:8" x14ac:dyDescent="0.25">
      <c r="A107" s="15"/>
      <c r="B107" s="15"/>
      <c r="C107" s="15"/>
      <c r="D107" s="15"/>
      <c r="E107" s="15"/>
      <c r="F107" s="15"/>
      <c r="G107" s="15"/>
      <c r="H107" s="15"/>
    </row>
    <row r="108" spans="1:8" x14ac:dyDescent="0.25">
      <c r="A108" s="15"/>
      <c r="B108" s="15"/>
      <c r="C108" s="15"/>
      <c r="D108" s="15"/>
      <c r="E108" s="15"/>
      <c r="F108" s="15"/>
      <c r="G108" s="15"/>
      <c r="H108" s="15"/>
    </row>
    <row r="109" spans="1:8" x14ac:dyDescent="0.25">
      <c r="A109" s="15"/>
      <c r="B109" s="15"/>
      <c r="C109" s="15"/>
      <c r="D109" s="15"/>
      <c r="E109" s="15"/>
      <c r="F109" s="15"/>
      <c r="G109" s="15"/>
      <c r="H109" s="15"/>
    </row>
    <row r="110" spans="1:8" x14ac:dyDescent="0.25">
      <c r="A110" s="15"/>
      <c r="B110" s="15"/>
      <c r="C110" s="15"/>
      <c r="D110" s="15"/>
      <c r="E110" s="15"/>
      <c r="F110" s="15"/>
      <c r="G110" s="15"/>
      <c r="H110" s="15"/>
    </row>
    <row r="111" spans="1:8" x14ac:dyDescent="0.25">
      <c r="A111" s="15"/>
      <c r="B111" s="15"/>
      <c r="C111" s="15"/>
      <c r="D111" s="15"/>
      <c r="E111" s="15"/>
      <c r="F111" s="15"/>
      <c r="G111" s="15"/>
      <c r="H111" s="15"/>
    </row>
    <row r="112" spans="1:8" x14ac:dyDescent="0.25">
      <c r="A112" s="15"/>
      <c r="B112" s="15"/>
      <c r="C112" s="15"/>
      <c r="D112" s="15"/>
      <c r="E112" s="15"/>
      <c r="F112" s="15"/>
      <c r="G112" s="15"/>
      <c r="H112" s="15"/>
    </row>
    <row r="113" spans="1:8" x14ac:dyDescent="0.25">
      <c r="A113" s="15"/>
      <c r="B113" s="15"/>
      <c r="C113" s="15"/>
      <c r="D113" s="15"/>
      <c r="E113" s="15"/>
      <c r="F113" s="15"/>
      <c r="G113" s="15"/>
      <c r="H113" s="15"/>
    </row>
    <row r="114" spans="1:8" x14ac:dyDescent="0.25">
      <c r="A114" s="15"/>
      <c r="B114" s="15"/>
      <c r="C114" s="15"/>
      <c r="D114" s="15"/>
      <c r="E114" s="15"/>
      <c r="F114" s="15"/>
      <c r="G114" s="15"/>
      <c r="H114" s="15"/>
    </row>
    <row r="115" spans="1:8" x14ac:dyDescent="0.25">
      <c r="A115" s="15"/>
      <c r="B115" s="15"/>
      <c r="C115" s="15"/>
      <c r="D115" s="15"/>
      <c r="E115" s="15"/>
      <c r="F115" s="15"/>
      <c r="G115" s="15"/>
      <c r="H115" s="15"/>
    </row>
    <row r="116" spans="1:8" x14ac:dyDescent="0.25">
      <c r="A116" s="15"/>
      <c r="B116" s="15"/>
      <c r="C116" s="15"/>
      <c r="D116" s="15"/>
      <c r="E116" s="15"/>
      <c r="F116" s="15"/>
      <c r="G116" s="15"/>
      <c r="H116" s="15"/>
    </row>
    <row r="117" spans="1:8" x14ac:dyDescent="0.25">
      <c r="A117" s="15"/>
      <c r="B117" s="15"/>
      <c r="C117" s="15"/>
      <c r="D117" s="15"/>
      <c r="E117" s="15"/>
      <c r="F117" s="15"/>
      <c r="G117" s="15"/>
      <c r="H117" s="15"/>
    </row>
    <row r="118" spans="1:8" x14ac:dyDescent="0.25">
      <c r="A118" s="15"/>
      <c r="B118" s="15"/>
      <c r="C118" s="15"/>
      <c r="D118" s="15"/>
      <c r="E118" s="15"/>
      <c r="F118" s="15"/>
      <c r="G118" s="15"/>
      <c r="H118" s="15"/>
    </row>
    <row r="119" spans="1:8" x14ac:dyDescent="0.25">
      <c r="A119" s="15"/>
      <c r="B119" s="15"/>
      <c r="C119" s="15"/>
      <c r="D119" s="15"/>
      <c r="E119" s="15"/>
      <c r="F119" s="15"/>
      <c r="G119" s="15"/>
      <c r="H119" s="15"/>
    </row>
    <row r="120" spans="1:8" x14ac:dyDescent="0.25">
      <c r="A120" s="15"/>
      <c r="B120" s="15"/>
      <c r="C120" s="15"/>
      <c r="D120" s="15"/>
      <c r="E120" s="15"/>
      <c r="F120" s="15"/>
      <c r="G120" s="15"/>
      <c r="H120" s="15"/>
    </row>
    <row r="121" spans="1:8" x14ac:dyDescent="0.25">
      <c r="A121" s="15"/>
      <c r="B121" s="15"/>
      <c r="C121" s="15"/>
      <c r="D121" s="15"/>
      <c r="E121" s="15"/>
      <c r="F121" s="15"/>
      <c r="G121" s="15"/>
      <c r="H121" s="15"/>
    </row>
    <row r="122" spans="1:8" x14ac:dyDescent="0.25">
      <c r="A122" s="15"/>
      <c r="B122" s="15"/>
      <c r="C122" s="15"/>
      <c r="D122" s="15"/>
      <c r="E122" s="15"/>
      <c r="F122" s="15"/>
      <c r="G122" s="15"/>
      <c r="H122" s="15"/>
    </row>
    <row r="123" spans="1:8" x14ac:dyDescent="0.25">
      <c r="A123" s="15"/>
      <c r="B123" s="15"/>
      <c r="C123" s="15"/>
      <c r="D123" s="15"/>
      <c r="E123" s="15"/>
      <c r="F123" s="15"/>
      <c r="G123" s="15"/>
      <c r="H123" s="15"/>
    </row>
    <row r="124" spans="1:8" x14ac:dyDescent="0.25">
      <c r="A124" s="15"/>
      <c r="B124" s="15"/>
      <c r="C124" s="15"/>
      <c r="D124" s="15"/>
      <c r="E124" s="15"/>
      <c r="F124" s="15"/>
      <c r="G124" s="15"/>
      <c r="H124" s="15"/>
    </row>
    <row r="125" spans="1:8" x14ac:dyDescent="0.25">
      <c r="A125" s="15"/>
      <c r="B125" s="15"/>
      <c r="C125" s="15"/>
      <c r="D125" s="15"/>
      <c r="E125" s="15"/>
      <c r="F125" s="15"/>
      <c r="G125" s="15"/>
      <c r="H125" s="15"/>
    </row>
    <row r="126" spans="1:8" x14ac:dyDescent="0.25">
      <c r="A126" s="15"/>
      <c r="B126" s="15"/>
      <c r="C126" s="15"/>
      <c r="D126" s="15"/>
      <c r="E126" s="15"/>
      <c r="F126" s="15"/>
      <c r="G126" s="15"/>
      <c r="H126" s="15"/>
    </row>
    <row r="127" spans="1:8" x14ac:dyDescent="0.25">
      <c r="A127" s="15"/>
      <c r="B127" s="15"/>
      <c r="C127" s="15"/>
      <c r="D127" s="15"/>
      <c r="E127" s="15"/>
      <c r="F127" s="15"/>
      <c r="G127" s="15"/>
      <c r="H127" s="15"/>
    </row>
    <row r="128" spans="1:8" x14ac:dyDescent="0.25">
      <c r="A128" s="15"/>
      <c r="B128" s="15"/>
      <c r="C128" s="15"/>
      <c r="D128" s="15"/>
      <c r="E128" s="15"/>
      <c r="F128" s="15"/>
      <c r="G128" s="15"/>
      <c r="H128" s="15"/>
    </row>
    <row r="129" spans="1:8" x14ac:dyDescent="0.25">
      <c r="A129" s="15"/>
      <c r="B129" s="15"/>
      <c r="C129" s="15"/>
      <c r="D129" s="15"/>
      <c r="E129" s="15"/>
      <c r="F129" s="15"/>
      <c r="G129" s="15"/>
      <c r="H129" s="15"/>
    </row>
    <row r="130" spans="1:8" x14ac:dyDescent="0.25">
      <c r="A130" s="15"/>
      <c r="B130" s="15"/>
      <c r="C130" s="15"/>
      <c r="D130" s="15"/>
      <c r="E130" s="15"/>
      <c r="F130" s="15"/>
      <c r="G130" s="15"/>
      <c r="H130" s="15"/>
    </row>
    <row r="131" spans="1:8" x14ac:dyDescent="0.25">
      <c r="A131" s="15"/>
      <c r="B131" s="15"/>
      <c r="C131" s="15"/>
      <c r="D131" s="15"/>
      <c r="E131" s="15"/>
      <c r="F131" s="15"/>
      <c r="G131" s="15"/>
      <c r="H131" s="15"/>
    </row>
    <row r="132" spans="1:8" x14ac:dyDescent="0.25">
      <c r="A132" s="15"/>
      <c r="B132" s="15"/>
      <c r="C132" s="15"/>
      <c r="D132" s="15"/>
      <c r="E132" s="15"/>
      <c r="F132" s="15"/>
      <c r="G132" s="15"/>
      <c r="H132" s="15"/>
    </row>
    <row r="133" spans="1:8" x14ac:dyDescent="0.25">
      <c r="A133" s="15"/>
      <c r="B133" s="15"/>
      <c r="C133" s="15"/>
      <c r="D133" s="15"/>
      <c r="E133" s="15"/>
      <c r="F133" s="15"/>
      <c r="G133" s="15"/>
      <c r="H133" s="15"/>
    </row>
    <row r="134" spans="1:8" x14ac:dyDescent="0.25">
      <c r="A134" s="15"/>
      <c r="B134" s="15"/>
      <c r="C134" s="15"/>
      <c r="D134" s="15"/>
      <c r="E134" s="15"/>
      <c r="F134" s="15"/>
      <c r="G134" s="15"/>
      <c r="H134" s="15"/>
    </row>
    <row r="135" spans="1:8" x14ac:dyDescent="0.25">
      <c r="A135" s="15"/>
      <c r="B135" s="15"/>
      <c r="C135" s="15"/>
      <c r="D135" s="15"/>
      <c r="E135" s="15"/>
      <c r="F135" s="15"/>
      <c r="G135" s="15"/>
      <c r="H135" s="15"/>
    </row>
    <row r="136" spans="1:8" x14ac:dyDescent="0.25">
      <c r="A136" s="15"/>
      <c r="B136" s="15"/>
      <c r="C136" s="15"/>
      <c r="D136" s="15"/>
      <c r="E136" s="15"/>
      <c r="F136" s="15"/>
      <c r="G136" s="15"/>
      <c r="H136" s="15"/>
    </row>
    <row r="137" spans="1:8" x14ac:dyDescent="0.25">
      <c r="A137" s="15"/>
      <c r="B137" s="15"/>
      <c r="C137" s="15"/>
      <c r="D137" s="15"/>
      <c r="E137" s="15"/>
      <c r="F137" s="15"/>
      <c r="G137" s="15"/>
      <c r="H137" s="15"/>
    </row>
    <row r="138" spans="1:8" x14ac:dyDescent="0.25">
      <c r="A138" s="15"/>
      <c r="B138" s="15"/>
      <c r="C138" s="15"/>
      <c r="D138" s="15"/>
      <c r="E138" s="15"/>
      <c r="F138" s="15"/>
      <c r="G138" s="15"/>
      <c r="H138" s="15"/>
    </row>
    <row r="139" spans="1:8" x14ac:dyDescent="0.25">
      <c r="A139" s="15"/>
      <c r="B139" s="15"/>
      <c r="C139" s="15"/>
      <c r="D139" s="15"/>
      <c r="E139" s="15"/>
      <c r="F139" s="15"/>
      <c r="G139" s="15"/>
      <c r="H139" s="15"/>
    </row>
    <row r="140" spans="1:8" x14ac:dyDescent="0.25">
      <c r="A140" s="15"/>
      <c r="B140" s="15"/>
      <c r="C140" s="15"/>
      <c r="D140" s="15"/>
      <c r="E140" s="15"/>
      <c r="F140" s="15"/>
      <c r="G140" s="15"/>
      <c r="H140" s="15"/>
    </row>
    <row r="141" spans="1:8" x14ac:dyDescent="0.25">
      <c r="A141" s="15"/>
      <c r="B141" s="15"/>
      <c r="C141" s="15"/>
      <c r="D141" s="15"/>
      <c r="E141" s="15"/>
      <c r="F141" s="15"/>
      <c r="G141" s="15"/>
      <c r="H141" s="15"/>
    </row>
    <row r="142" spans="1:8" x14ac:dyDescent="0.25">
      <c r="A142" s="15"/>
      <c r="B142" s="15"/>
      <c r="C142" s="15"/>
      <c r="D142" s="15"/>
      <c r="E142" s="15"/>
      <c r="F142" s="15"/>
      <c r="G142" s="15"/>
      <c r="H142" s="15"/>
    </row>
    <row r="143" spans="1:8" x14ac:dyDescent="0.25">
      <c r="A143" s="15"/>
      <c r="B143" s="15"/>
      <c r="C143" s="15"/>
      <c r="D143" s="15"/>
      <c r="E143" s="15"/>
      <c r="F143" s="15"/>
      <c r="G143" s="15"/>
      <c r="H143" s="15"/>
    </row>
    <row r="144" spans="1:8" x14ac:dyDescent="0.25">
      <c r="A144" s="15"/>
      <c r="B144" s="15"/>
      <c r="C144" s="15"/>
      <c r="D144" s="15"/>
      <c r="E144" s="15"/>
      <c r="F144" s="15"/>
      <c r="G144" s="15"/>
      <c r="H144" s="15"/>
    </row>
    <row r="145" spans="1:8" x14ac:dyDescent="0.25">
      <c r="A145" s="15"/>
      <c r="B145" s="15"/>
      <c r="C145" s="15"/>
      <c r="D145" s="15"/>
      <c r="E145" s="15"/>
      <c r="F145" s="15"/>
      <c r="G145" s="15"/>
      <c r="H145" s="15"/>
    </row>
    <row r="146" spans="1:8" x14ac:dyDescent="0.25">
      <c r="A146" s="15"/>
      <c r="B146" s="15"/>
      <c r="C146" s="15"/>
      <c r="D146" s="15"/>
      <c r="E146" s="15"/>
      <c r="F146" s="15"/>
      <c r="G146" s="15"/>
      <c r="H146" s="15"/>
    </row>
    <row r="147" spans="1:8" x14ac:dyDescent="0.25">
      <c r="A147" s="15"/>
      <c r="B147" s="15"/>
      <c r="C147" s="15"/>
      <c r="D147" s="15"/>
      <c r="E147" s="15"/>
      <c r="F147" s="15"/>
      <c r="G147" s="15"/>
      <c r="H147" s="15"/>
    </row>
    <row r="148" spans="1:8" x14ac:dyDescent="0.25">
      <c r="A148" s="15"/>
      <c r="B148" s="15"/>
      <c r="C148" s="15"/>
      <c r="D148" s="15"/>
      <c r="E148" s="15"/>
      <c r="F148" s="15"/>
      <c r="G148" s="15"/>
      <c r="H148" s="15"/>
    </row>
    <row r="149" spans="1:8" x14ac:dyDescent="0.25">
      <c r="A149" s="15"/>
      <c r="B149" s="15"/>
      <c r="C149" s="15"/>
      <c r="D149" s="15"/>
      <c r="E149" s="15"/>
      <c r="F149" s="15"/>
      <c r="G149" s="15"/>
      <c r="H149" s="15"/>
    </row>
    <row r="150" spans="1:8" x14ac:dyDescent="0.25">
      <c r="A150" s="15"/>
      <c r="B150" s="15"/>
      <c r="C150" s="15"/>
      <c r="D150" s="15"/>
      <c r="E150" s="15"/>
      <c r="F150" s="15"/>
      <c r="G150" s="15"/>
      <c r="H150" s="15"/>
    </row>
    <row r="151" spans="1:8" ht="15.75" x14ac:dyDescent="0.25">
      <c r="A151" s="48"/>
      <c r="B151" s="48"/>
      <c r="C151" s="48"/>
      <c r="D151" s="48"/>
      <c r="E151" s="48"/>
      <c r="F151" s="48"/>
      <c r="G151" s="48"/>
      <c r="H151" s="48"/>
    </row>
    <row r="152" spans="1:8" ht="15.75" x14ac:dyDescent="0.25">
      <c r="A152" s="48"/>
      <c r="B152" s="48"/>
      <c r="C152" s="48"/>
      <c r="D152" s="48"/>
      <c r="E152" s="48"/>
      <c r="F152" s="48"/>
      <c r="G152" s="48"/>
      <c r="H152" s="48"/>
    </row>
    <row r="153" spans="1:8" ht="15.75" x14ac:dyDescent="0.25">
      <c r="A153" s="48"/>
      <c r="B153" s="48"/>
      <c r="C153" s="48"/>
      <c r="D153" s="48"/>
      <c r="E153" s="48"/>
      <c r="F153" s="48"/>
      <c r="G153" s="48"/>
      <c r="H153" s="48"/>
    </row>
    <row r="154" spans="1:8" ht="15.75" x14ac:dyDescent="0.25">
      <c r="A154" s="48"/>
      <c r="B154" s="48"/>
      <c r="C154" s="48"/>
      <c r="D154" s="48"/>
      <c r="E154" s="48"/>
      <c r="F154" s="48"/>
      <c r="G154" s="48"/>
      <c r="H154" s="48"/>
    </row>
    <row r="155" spans="1:8" ht="15.75" x14ac:dyDescent="0.25">
      <c r="A155" s="48"/>
      <c r="B155" s="48"/>
      <c r="C155" s="48"/>
      <c r="D155" s="48"/>
      <c r="E155" s="48"/>
      <c r="F155" s="48"/>
      <c r="G155" s="48"/>
      <c r="H155" s="48"/>
    </row>
    <row r="156" spans="1:8" ht="15.75" x14ac:dyDescent="0.25">
      <c r="A156" s="48"/>
      <c r="B156" s="48"/>
      <c r="C156" s="48"/>
      <c r="D156" s="48"/>
      <c r="E156" s="48"/>
      <c r="F156" s="48"/>
      <c r="G156" s="48"/>
      <c r="H156" s="48"/>
    </row>
    <row r="157" spans="1:8" ht="15.75" x14ac:dyDescent="0.25">
      <c r="A157" s="48"/>
      <c r="B157" s="48"/>
      <c r="C157" s="48"/>
      <c r="D157" s="48"/>
      <c r="E157" s="48"/>
      <c r="F157" s="48"/>
      <c r="G157" s="48"/>
      <c r="H157" s="48"/>
    </row>
    <row r="158" spans="1:8" ht="15.75" x14ac:dyDescent="0.25">
      <c r="A158" s="48"/>
      <c r="B158" s="48"/>
      <c r="C158" s="48"/>
      <c r="D158" s="48"/>
      <c r="E158" s="48"/>
      <c r="F158" s="48"/>
      <c r="G158" s="48"/>
      <c r="H158" s="48"/>
    </row>
    <row r="159" spans="1:8" ht="15.75" x14ac:dyDescent="0.25">
      <c r="A159" s="48"/>
      <c r="B159" s="48"/>
      <c r="C159" s="48"/>
      <c r="D159" s="48"/>
      <c r="E159" s="48"/>
      <c r="F159" s="48"/>
      <c r="G159" s="48"/>
      <c r="H159" s="48"/>
    </row>
    <row r="160" spans="1:8" ht="15.75" x14ac:dyDescent="0.25">
      <c r="A160" s="48"/>
      <c r="B160" s="48"/>
      <c r="C160" s="48"/>
      <c r="D160" s="48"/>
      <c r="E160" s="48"/>
      <c r="F160" s="48"/>
      <c r="G160" s="48"/>
      <c r="H160" s="48"/>
    </row>
    <row r="161" spans="1:8" ht="15.75" x14ac:dyDescent="0.25">
      <c r="A161" s="48"/>
      <c r="B161" s="48"/>
      <c r="C161" s="48"/>
      <c r="D161" s="48"/>
      <c r="E161" s="48"/>
      <c r="F161" s="48"/>
      <c r="G161" s="48"/>
      <c r="H161" s="48"/>
    </row>
    <row r="162" spans="1:8" ht="15.75" x14ac:dyDescent="0.25">
      <c r="A162" s="48"/>
      <c r="B162" s="48"/>
      <c r="C162" s="48"/>
      <c r="D162" s="48"/>
      <c r="E162" s="48"/>
      <c r="F162" s="48"/>
      <c r="G162" s="48"/>
      <c r="H162" s="48"/>
    </row>
    <row r="163" spans="1:8" ht="15.75" x14ac:dyDescent="0.25">
      <c r="A163" s="48"/>
      <c r="B163" s="48"/>
      <c r="C163" s="48"/>
      <c r="D163" s="48"/>
      <c r="E163" s="48"/>
      <c r="F163" s="48"/>
      <c r="G163" s="48"/>
      <c r="H163" s="48"/>
    </row>
  </sheetData>
  <dataConsolidate/>
  <mergeCells count="1">
    <mergeCell ref="A7:H7"/>
  </mergeCells>
  <conditionalFormatting sqref="H19:H52">
    <cfRule type="colorScale" priority="1">
      <colorScale>
        <cfvo type="min"/>
        <cfvo type="percentile" val="50"/>
        <cfvo type="max"/>
        <color rgb="FF63BE7B"/>
        <color rgb="FFFFEB84"/>
        <color rgb="FFF8696B"/>
      </colorScale>
    </cfRule>
  </conditionalFormatting>
  <printOptions horizontalCentered="1"/>
  <pageMargins left="0.59055118110236227" right="0.59055118110236227" top="0.35433070866141736" bottom="0.35433070866141736" header="0.31496062992125984" footer="0.31496062992125984"/>
  <pageSetup orientation="portrait" r:id="rId1"/>
  <drawing r:id="rId2"/>
  <legacyDrawingHF r:id="rId3"/>
  <tableParts count="2">
    <tablePart r:id="rId4"/>
    <tablePart r:id="rId5"/>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57"/>
  <sheetViews>
    <sheetView topLeftCell="A14" workbookViewId="0">
      <selection activeCell="D16" sqref="D16"/>
    </sheetView>
  </sheetViews>
  <sheetFormatPr baseColWidth="10" defaultRowHeight="14.25" x14ac:dyDescent="0.2"/>
  <cols>
    <col min="1" max="1" width="21.140625" style="424" customWidth="1"/>
    <col min="2" max="2" width="14.140625" style="424" customWidth="1"/>
    <col min="3" max="3" width="16.140625" style="410" customWidth="1"/>
    <col min="4" max="4" width="26.140625" style="410" customWidth="1"/>
    <col min="5" max="251" width="11.42578125" style="410"/>
    <col min="252" max="252" width="21.140625" style="410" customWidth="1"/>
    <col min="253" max="253" width="14.140625" style="410" customWidth="1"/>
    <col min="254" max="254" width="12" style="410" customWidth="1"/>
    <col min="255" max="255" width="11.5703125" style="410" customWidth="1"/>
    <col min="256" max="256" width="12.28515625" style="410" customWidth="1"/>
    <col min="257" max="257" width="26.140625" style="410" customWidth="1"/>
    <col min="258" max="507" width="11.42578125" style="410"/>
    <col min="508" max="508" width="21.140625" style="410" customWidth="1"/>
    <col min="509" max="509" width="14.140625" style="410" customWidth="1"/>
    <col min="510" max="510" width="12" style="410" customWidth="1"/>
    <col min="511" max="511" width="11.5703125" style="410" customWidth="1"/>
    <col min="512" max="512" width="12.28515625" style="410" customWidth="1"/>
    <col min="513" max="513" width="26.140625" style="410" customWidth="1"/>
    <col min="514" max="763" width="11.42578125" style="410"/>
    <col min="764" max="764" width="21.140625" style="410" customWidth="1"/>
    <col min="765" max="765" width="14.140625" style="410" customWidth="1"/>
    <col min="766" max="766" width="12" style="410" customWidth="1"/>
    <col min="767" max="767" width="11.5703125" style="410" customWidth="1"/>
    <col min="768" max="768" width="12.28515625" style="410" customWidth="1"/>
    <col min="769" max="769" width="26.140625" style="410" customWidth="1"/>
    <col min="770" max="1019" width="11.42578125" style="410"/>
    <col min="1020" max="1020" width="21.140625" style="410" customWidth="1"/>
    <col min="1021" max="1021" width="14.140625" style="410" customWidth="1"/>
    <col min="1022" max="1022" width="12" style="410" customWidth="1"/>
    <col min="1023" max="1023" width="11.5703125" style="410" customWidth="1"/>
    <col min="1024" max="1024" width="12.28515625" style="410" customWidth="1"/>
    <col min="1025" max="1025" width="26.140625" style="410" customWidth="1"/>
    <col min="1026" max="1275" width="11.42578125" style="410"/>
    <col min="1276" max="1276" width="21.140625" style="410" customWidth="1"/>
    <col min="1277" max="1277" width="14.140625" style="410" customWidth="1"/>
    <col min="1278" max="1278" width="12" style="410" customWidth="1"/>
    <col min="1279" max="1279" width="11.5703125" style="410" customWidth="1"/>
    <col min="1280" max="1280" width="12.28515625" style="410" customWidth="1"/>
    <col min="1281" max="1281" width="26.140625" style="410" customWidth="1"/>
    <col min="1282" max="1531" width="11.42578125" style="410"/>
    <col min="1532" max="1532" width="21.140625" style="410" customWidth="1"/>
    <col min="1533" max="1533" width="14.140625" style="410" customWidth="1"/>
    <col min="1534" max="1534" width="12" style="410" customWidth="1"/>
    <col min="1535" max="1535" width="11.5703125" style="410" customWidth="1"/>
    <col min="1536" max="1536" width="12.28515625" style="410" customWidth="1"/>
    <col min="1537" max="1537" width="26.140625" style="410" customWidth="1"/>
    <col min="1538" max="1787" width="11.42578125" style="410"/>
    <col min="1788" max="1788" width="21.140625" style="410" customWidth="1"/>
    <col min="1789" max="1789" width="14.140625" style="410" customWidth="1"/>
    <col min="1790" max="1790" width="12" style="410" customWidth="1"/>
    <col min="1791" max="1791" width="11.5703125" style="410" customWidth="1"/>
    <col min="1792" max="1792" width="12.28515625" style="410" customWidth="1"/>
    <col min="1793" max="1793" width="26.140625" style="410" customWidth="1"/>
    <col min="1794" max="2043" width="11.42578125" style="410"/>
    <col min="2044" max="2044" width="21.140625" style="410" customWidth="1"/>
    <col min="2045" max="2045" width="14.140625" style="410" customWidth="1"/>
    <col min="2046" max="2046" width="12" style="410" customWidth="1"/>
    <col min="2047" max="2047" width="11.5703125" style="410" customWidth="1"/>
    <col min="2048" max="2048" width="12.28515625" style="410" customWidth="1"/>
    <col min="2049" max="2049" width="26.140625" style="410" customWidth="1"/>
    <col min="2050" max="2299" width="11.42578125" style="410"/>
    <col min="2300" max="2300" width="21.140625" style="410" customWidth="1"/>
    <col min="2301" max="2301" width="14.140625" style="410" customWidth="1"/>
    <col min="2302" max="2302" width="12" style="410" customWidth="1"/>
    <col min="2303" max="2303" width="11.5703125" style="410" customWidth="1"/>
    <col min="2304" max="2304" width="12.28515625" style="410" customWidth="1"/>
    <col min="2305" max="2305" width="26.140625" style="410" customWidth="1"/>
    <col min="2306" max="2555" width="11.42578125" style="410"/>
    <col min="2556" max="2556" width="21.140625" style="410" customWidth="1"/>
    <col min="2557" max="2557" width="14.140625" style="410" customWidth="1"/>
    <col min="2558" max="2558" width="12" style="410" customWidth="1"/>
    <col min="2559" max="2559" width="11.5703125" style="410" customWidth="1"/>
    <col min="2560" max="2560" width="12.28515625" style="410" customWidth="1"/>
    <col min="2561" max="2561" width="26.140625" style="410" customWidth="1"/>
    <col min="2562" max="2811" width="11.42578125" style="410"/>
    <col min="2812" max="2812" width="21.140625" style="410" customWidth="1"/>
    <col min="2813" max="2813" width="14.140625" style="410" customWidth="1"/>
    <col min="2814" max="2814" width="12" style="410" customWidth="1"/>
    <col min="2815" max="2815" width="11.5703125" style="410" customWidth="1"/>
    <col min="2816" max="2816" width="12.28515625" style="410" customWidth="1"/>
    <col min="2817" max="2817" width="26.140625" style="410" customWidth="1"/>
    <col min="2818" max="3067" width="11.42578125" style="410"/>
    <col min="3068" max="3068" width="21.140625" style="410" customWidth="1"/>
    <col min="3069" max="3069" width="14.140625" style="410" customWidth="1"/>
    <col min="3070" max="3070" width="12" style="410" customWidth="1"/>
    <col min="3071" max="3071" width="11.5703125" style="410" customWidth="1"/>
    <col min="3072" max="3072" width="12.28515625" style="410" customWidth="1"/>
    <col min="3073" max="3073" width="26.140625" style="410" customWidth="1"/>
    <col min="3074" max="3323" width="11.42578125" style="410"/>
    <col min="3324" max="3324" width="21.140625" style="410" customWidth="1"/>
    <col min="3325" max="3325" width="14.140625" style="410" customWidth="1"/>
    <col min="3326" max="3326" width="12" style="410" customWidth="1"/>
    <col min="3327" max="3327" width="11.5703125" style="410" customWidth="1"/>
    <col min="3328" max="3328" width="12.28515625" style="410" customWidth="1"/>
    <col min="3329" max="3329" width="26.140625" style="410" customWidth="1"/>
    <col min="3330" max="3579" width="11.42578125" style="410"/>
    <col min="3580" max="3580" width="21.140625" style="410" customWidth="1"/>
    <col min="3581" max="3581" width="14.140625" style="410" customWidth="1"/>
    <col min="3582" max="3582" width="12" style="410" customWidth="1"/>
    <col min="3583" max="3583" width="11.5703125" style="410" customWidth="1"/>
    <col min="3584" max="3584" width="12.28515625" style="410" customWidth="1"/>
    <col min="3585" max="3585" width="26.140625" style="410" customWidth="1"/>
    <col min="3586" max="3835" width="11.42578125" style="410"/>
    <col min="3836" max="3836" width="21.140625" style="410" customWidth="1"/>
    <col min="3837" max="3837" width="14.140625" style="410" customWidth="1"/>
    <col min="3838" max="3838" width="12" style="410" customWidth="1"/>
    <col min="3839" max="3839" width="11.5703125" style="410" customWidth="1"/>
    <col min="3840" max="3840" width="12.28515625" style="410" customWidth="1"/>
    <col min="3841" max="3841" width="26.140625" style="410" customWidth="1"/>
    <col min="3842" max="4091" width="11.42578125" style="410"/>
    <col min="4092" max="4092" width="21.140625" style="410" customWidth="1"/>
    <col min="4093" max="4093" width="14.140625" style="410" customWidth="1"/>
    <col min="4094" max="4094" width="12" style="410" customWidth="1"/>
    <col min="4095" max="4095" width="11.5703125" style="410" customWidth="1"/>
    <col min="4096" max="4096" width="12.28515625" style="410" customWidth="1"/>
    <col min="4097" max="4097" width="26.140625" style="410" customWidth="1"/>
    <col min="4098" max="4347" width="11.42578125" style="410"/>
    <col min="4348" max="4348" width="21.140625" style="410" customWidth="1"/>
    <col min="4349" max="4349" width="14.140625" style="410" customWidth="1"/>
    <col min="4350" max="4350" width="12" style="410" customWidth="1"/>
    <col min="4351" max="4351" width="11.5703125" style="410" customWidth="1"/>
    <col min="4352" max="4352" width="12.28515625" style="410" customWidth="1"/>
    <col min="4353" max="4353" width="26.140625" style="410" customWidth="1"/>
    <col min="4354" max="4603" width="11.42578125" style="410"/>
    <col min="4604" max="4604" width="21.140625" style="410" customWidth="1"/>
    <col min="4605" max="4605" width="14.140625" style="410" customWidth="1"/>
    <col min="4606" max="4606" width="12" style="410" customWidth="1"/>
    <col min="4607" max="4607" width="11.5703125" style="410" customWidth="1"/>
    <col min="4608" max="4608" width="12.28515625" style="410" customWidth="1"/>
    <col min="4609" max="4609" width="26.140625" style="410" customWidth="1"/>
    <col min="4610" max="4859" width="11.42578125" style="410"/>
    <col min="4860" max="4860" width="21.140625" style="410" customWidth="1"/>
    <col min="4861" max="4861" width="14.140625" style="410" customWidth="1"/>
    <col min="4862" max="4862" width="12" style="410" customWidth="1"/>
    <col min="4863" max="4863" width="11.5703125" style="410" customWidth="1"/>
    <col min="4864" max="4864" width="12.28515625" style="410" customWidth="1"/>
    <col min="4865" max="4865" width="26.140625" style="410" customWidth="1"/>
    <col min="4866" max="5115" width="11.42578125" style="410"/>
    <col min="5116" max="5116" width="21.140625" style="410" customWidth="1"/>
    <col min="5117" max="5117" width="14.140625" style="410" customWidth="1"/>
    <col min="5118" max="5118" width="12" style="410" customWidth="1"/>
    <col min="5119" max="5119" width="11.5703125" style="410" customWidth="1"/>
    <col min="5120" max="5120" width="12.28515625" style="410" customWidth="1"/>
    <col min="5121" max="5121" width="26.140625" style="410" customWidth="1"/>
    <col min="5122" max="5371" width="11.42578125" style="410"/>
    <col min="5372" max="5372" width="21.140625" style="410" customWidth="1"/>
    <col min="5373" max="5373" width="14.140625" style="410" customWidth="1"/>
    <col min="5374" max="5374" width="12" style="410" customWidth="1"/>
    <col min="5375" max="5375" width="11.5703125" style="410" customWidth="1"/>
    <col min="5376" max="5376" width="12.28515625" style="410" customWidth="1"/>
    <col min="5377" max="5377" width="26.140625" style="410" customWidth="1"/>
    <col min="5378" max="5627" width="11.42578125" style="410"/>
    <col min="5628" max="5628" width="21.140625" style="410" customWidth="1"/>
    <col min="5629" max="5629" width="14.140625" style="410" customWidth="1"/>
    <col min="5630" max="5630" width="12" style="410" customWidth="1"/>
    <col min="5631" max="5631" width="11.5703125" style="410" customWidth="1"/>
    <col min="5632" max="5632" width="12.28515625" style="410" customWidth="1"/>
    <col min="5633" max="5633" width="26.140625" style="410" customWidth="1"/>
    <col min="5634" max="5883" width="11.42578125" style="410"/>
    <col min="5884" max="5884" width="21.140625" style="410" customWidth="1"/>
    <col min="5885" max="5885" width="14.140625" style="410" customWidth="1"/>
    <col min="5886" max="5886" width="12" style="410" customWidth="1"/>
    <col min="5887" max="5887" width="11.5703125" style="410" customWidth="1"/>
    <col min="5888" max="5888" width="12.28515625" style="410" customWidth="1"/>
    <col min="5889" max="5889" width="26.140625" style="410" customWidth="1"/>
    <col min="5890" max="6139" width="11.42578125" style="410"/>
    <col min="6140" max="6140" width="21.140625" style="410" customWidth="1"/>
    <col min="6141" max="6141" width="14.140625" style="410" customWidth="1"/>
    <col min="6142" max="6142" width="12" style="410" customWidth="1"/>
    <col min="6143" max="6143" width="11.5703125" style="410" customWidth="1"/>
    <col min="6144" max="6144" width="12.28515625" style="410" customWidth="1"/>
    <col min="6145" max="6145" width="26.140625" style="410" customWidth="1"/>
    <col min="6146" max="6395" width="11.42578125" style="410"/>
    <col min="6396" max="6396" width="21.140625" style="410" customWidth="1"/>
    <col min="6397" max="6397" width="14.140625" style="410" customWidth="1"/>
    <col min="6398" max="6398" width="12" style="410" customWidth="1"/>
    <col min="6399" max="6399" width="11.5703125" style="410" customWidth="1"/>
    <col min="6400" max="6400" width="12.28515625" style="410" customWidth="1"/>
    <col min="6401" max="6401" width="26.140625" style="410" customWidth="1"/>
    <col min="6402" max="6651" width="11.42578125" style="410"/>
    <col min="6652" max="6652" width="21.140625" style="410" customWidth="1"/>
    <col min="6653" max="6653" width="14.140625" style="410" customWidth="1"/>
    <col min="6654" max="6654" width="12" style="410" customWidth="1"/>
    <col min="6655" max="6655" width="11.5703125" style="410" customWidth="1"/>
    <col min="6656" max="6656" width="12.28515625" style="410" customWidth="1"/>
    <col min="6657" max="6657" width="26.140625" style="410" customWidth="1"/>
    <col min="6658" max="6907" width="11.42578125" style="410"/>
    <col min="6908" max="6908" width="21.140625" style="410" customWidth="1"/>
    <col min="6909" max="6909" width="14.140625" style="410" customWidth="1"/>
    <col min="6910" max="6910" width="12" style="410" customWidth="1"/>
    <col min="6911" max="6911" width="11.5703125" style="410" customWidth="1"/>
    <col min="6912" max="6912" width="12.28515625" style="410" customWidth="1"/>
    <col min="6913" max="6913" width="26.140625" style="410" customWidth="1"/>
    <col min="6914" max="7163" width="11.42578125" style="410"/>
    <col min="7164" max="7164" width="21.140625" style="410" customWidth="1"/>
    <col min="7165" max="7165" width="14.140625" style="410" customWidth="1"/>
    <col min="7166" max="7166" width="12" style="410" customWidth="1"/>
    <col min="7167" max="7167" width="11.5703125" style="410" customWidth="1"/>
    <col min="7168" max="7168" width="12.28515625" style="410" customWidth="1"/>
    <col min="7169" max="7169" width="26.140625" style="410" customWidth="1"/>
    <col min="7170" max="7419" width="11.42578125" style="410"/>
    <col min="7420" max="7420" width="21.140625" style="410" customWidth="1"/>
    <col min="7421" max="7421" width="14.140625" style="410" customWidth="1"/>
    <col min="7422" max="7422" width="12" style="410" customWidth="1"/>
    <col min="7423" max="7423" width="11.5703125" style="410" customWidth="1"/>
    <col min="7424" max="7424" width="12.28515625" style="410" customWidth="1"/>
    <col min="7425" max="7425" width="26.140625" style="410" customWidth="1"/>
    <col min="7426" max="7675" width="11.42578125" style="410"/>
    <col min="7676" max="7676" width="21.140625" style="410" customWidth="1"/>
    <col min="7677" max="7677" width="14.140625" style="410" customWidth="1"/>
    <col min="7678" max="7678" width="12" style="410" customWidth="1"/>
    <col min="7679" max="7679" width="11.5703125" style="410" customWidth="1"/>
    <col min="7680" max="7680" width="12.28515625" style="410" customWidth="1"/>
    <col min="7681" max="7681" width="26.140625" style="410" customWidth="1"/>
    <col min="7682" max="7931" width="11.42578125" style="410"/>
    <col min="7932" max="7932" width="21.140625" style="410" customWidth="1"/>
    <col min="7933" max="7933" width="14.140625" style="410" customWidth="1"/>
    <col min="7934" max="7934" width="12" style="410" customWidth="1"/>
    <col min="7935" max="7935" width="11.5703125" style="410" customWidth="1"/>
    <col min="7936" max="7936" width="12.28515625" style="410" customWidth="1"/>
    <col min="7937" max="7937" width="26.140625" style="410" customWidth="1"/>
    <col min="7938" max="8187" width="11.42578125" style="410"/>
    <col min="8188" max="8188" width="21.140625" style="410" customWidth="1"/>
    <col min="8189" max="8189" width="14.140625" style="410" customWidth="1"/>
    <col min="8190" max="8190" width="12" style="410" customWidth="1"/>
    <col min="8191" max="8191" width="11.5703125" style="410" customWidth="1"/>
    <col min="8192" max="8192" width="12.28515625" style="410" customWidth="1"/>
    <col min="8193" max="8193" width="26.140625" style="410" customWidth="1"/>
    <col min="8194" max="8443" width="11.42578125" style="410"/>
    <col min="8444" max="8444" width="21.140625" style="410" customWidth="1"/>
    <col min="8445" max="8445" width="14.140625" style="410" customWidth="1"/>
    <col min="8446" max="8446" width="12" style="410" customWidth="1"/>
    <col min="8447" max="8447" width="11.5703125" style="410" customWidth="1"/>
    <col min="8448" max="8448" width="12.28515625" style="410" customWidth="1"/>
    <col min="8449" max="8449" width="26.140625" style="410" customWidth="1"/>
    <col min="8450" max="8699" width="11.42578125" style="410"/>
    <col min="8700" max="8700" width="21.140625" style="410" customWidth="1"/>
    <col min="8701" max="8701" width="14.140625" style="410" customWidth="1"/>
    <col min="8702" max="8702" width="12" style="410" customWidth="1"/>
    <col min="8703" max="8703" width="11.5703125" style="410" customWidth="1"/>
    <col min="8704" max="8704" width="12.28515625" style="410" customWidth="1"/>
    <col min="8705" max="8705" width="26.140625" style="410" customWidth="1"/>
    <col min="8706" max="8955" width="11.42578125" style="410"/>
    <col min="8956" max="8956" width="21.140625" style="410" customWidth="1"/>
    <col min="8957" max="8957" width="14.140625" style="410" customWidth="1"/>
    <col min="8958" max="8958" width="12" style="410" customWidth="1"/>
    <col min="8959" max="8959" width="11.5703125" style="410" customWidth="1"/>
    <col min="8960" max="8960" width="12.28515625" style="410" customWidth="1"/>
    <col min="8961" max="8961" width="26.140625" style="410" customWidth="1"/>
    <col min="8962" max="9211" width="11.42578125" style="410"/>
    <col min="9212" max="9212" width="21.140625" style="410" customWidth="1"/>
    <col min="9213" max="9213" width="14.140625" style="410" customWidth="1"/>
    <col min="9214" max="9214" width="12" style="410" customWidth="1"/>
    <col min="9215" max="9215" width="11.5703125" style="410" customWidth="1"/>
    <col min="9216" max="9216" width="12.28515625" style="410" customWidth="1"/>
    <col min="9217" max="9217" width="26.140625" style="410" customWidth="1"/>
    <col min="9218" max="9467" width="11.42578125" style="410"/>
    <col min="9468" max="9468" width="21.140625" style="410" customWidth="1"/>
    <col min="9469" max="9469" width="14.140625" style="410" customWidth="1"/>
    <col min="9470" max="9470" width="12" style="410" customWidth="1"/>
    <col min="9471" max="9471" width="11.5703125" style="410" customWidth="1"/>
    <col min="9472" max="9472" width="12.28515625" style="410" customWidth="1"/>
    <col min="9473" max="9473" width="26.140625" style="410" customWidth="1"/>
    <col min="9474" max="9723" width="11.42578125" style="410"/>
    <col min="9724" max="9724" width="21.140625" style="410" customWidth="1"/>
    <col min="9725" max="9725" width="14.140625" style="410" customWidth="1"/>
    <col min="9726" max="9726" width="12" style="410" customWidth="1"/>
    <col min="9727" max="9727" width="11.5703125" style="410" customWidth="1"/>
    <col min="9728" max="9728" width="12.28515625" style="410" customWidth="1"/>
    <col min="9729" max="9729" width="26.140625" style="410" customWidth="1"/>
    <col min="9730" max="9979" width="11.42578125" style="410"/>
    <col min="9980" max="9980" width="21.140625" style="410" customWidth="1"/>
    <col min="9981" max="9981" width="14.140625" style="410" customWidth="1"/>
    <col min="9982" max="9982" width="12" style="410" customWidth="1"/>
    <col min="9983" max="9983" width="11.5703125" style="410" customWidth="1"/>
    <col min="9984" max="9984" width="12.28515625" style="410" customWidth="1"/>
    <col min="9985" max="9985" width="26.140625" style="410" customWidth="1"/>
    <col min="9986" max="10235" width="11.42578125" style="410"/>
    <col min="10236" max="10236" width="21.140625" style="410" customWidth="1"/>
    <col min="10237" max="10237" width="14.140625" style="410" customWidth="1"/>
    <col min="10238" max="10238" width="12" style="410" customWidth="1"/>
    <col min="10239" max="10239" width="11.5703125" style="410" customWidth="1"/>
    <col min="10240" max="10240" width="12.28515625" style="410" customWidth="1"/>
    <col min="10241" max="10241" width="26.140625" style="410" customWidth="1"/>
    <col min="10242" max="10491" width="11.42578125" style="410"/>
    <col min="10492" max="10492" width="21.140625" style="410" customWidth="1"/>
    <col min="10493" max="10493" width="14.140625" style="410" customWidth="1"/>
    <col min="10494" max="10494" width="12" style="410" customWidth="1"/>
    <col min="10495" max="10495" width="11.5703125" style="410" customWidth="1"/>
    <col min="10496" max="10496" width="12.28515625" style="410" customWidth="1"/>
    <col min="10497" max="10497" width="26.140625" style="410" customWidth="1"/>
    <col min="10498" max="10747" width="11.42578125" style="410"/>
    <col min="10748" max="10748" width="21.140625" style="410" customWidth="1"/>
    <col min="10749" max="10749" width="14.140625" style="410" customWidth="1"/>
    <col min="10750" max="10750" width="12" style="410" customWidth="1"/>
    <col min="10751" max="10751" width="11.5703125" style="410" customWidth="1"/>
    <col min="10752" max="10752" width="12.28515625" style="410" customWidth="1"/>
    <col min="10753" max="10753" width="26.140625" style="410" customWidth="1"/>
    <col min="10754" max="11003" width="11.42578125" style="410"/>
    <col min="11004" max="11004" width="21.140625" style="410" customWidth="1"/>
    <col min="11005" max="11005" width="14.140625" style="410" customWidth="1"/>
    <col min="11006" max="11006" width="12" style="410" customWidth="1"/>
    <col min="11007" max="11007" width="11.5703125" style="410" customWidth="1"/>
    <col min="11008" max="11008" width="12.28515625" style="410" customWidth="1"/>
    <col min="11009" max="11009" width="26.140625" style="410" customWidth="1"/>
    <col min="11010" max="11259" width="11.42578125" style="410"/>
    <col min="11260" max="11260" width="21.140625" style="410" customWidth="1"/>
    <col min="11261" max="11261" width="14.140625" style="410" customWidth="1"/>
    <col min="11262" max="11262" width="12" style="410" customWidth="1"/>
    <col min="11263" max="11263" width="11.5703125" style="410" customWidth="1"/>
    <col min="11264" max="11264" width="12.28515625" style="410" customWidth="1"/>
    <col min="11265" max="11265" width="26.140625" style="410" customWidth="1"/>
    <col min="11266" max="11515" width="11.42578125" style="410"/>
    <col min="11516" max="11516" width="21.140625" style="410" customWidth="1"/>
    <col min="11517" max="11517" width="14.140625" style="410" customWidth="1"/>
    <col min="11518" max="11518" width="12" style="410" customWidth="1"/>
    <col min="11519" max="11519" width="11.5703125" style="410" customWidth="1"/>
    <col min="11520" max="11520" width="12.28515625" style="410" customWidth="1"/>
    <col min="11521" max="11521" width="26.140625" style="410" customWidth="1"/>
    <col min="11522" max="11771" width="11.42578125" style="410"/>
    <col min="11772" max="11772" width="21.140625" style="410" customWidth="1"/>
    <col min="11773" max="11773" width="14.140625" style="410" customWidth="1"/>
    <col min="11774" max="11774" width="12" style="410" customWidth="1"/>
    <col min="11775" max="11775" width="11.5703125" style="410" customWidth="1"/>
    <col min="11776" max="11776" width="12.28515625" style="410" customWidth="1"/>
    <col min="11777" max="11777" width="26.140625" style="410" customWidth="1"/>
    <col min="11778" max="12027" width="11.42578125" style="410"/>
    <col min="12028" max="12028" width="21.140625" style="410" customWidth="1"/>
    <col min="12029" max="12029" width="14.140625" style="410" customWidth="1"/>
    <col min="12030" max="12030" width="12" style="410" customWidth="1"/>
    <col min="12031" max="12031" width="11.5703125" style="410" customWidth="1"/>
    <col min="12032" max="12032" width="12.28515625" style="410" customWidth="1"/>
    <col min="12033" max="12033" width="26.140625" style="410" customWidth="1"/>
    <col min="12034" max="12283" width="11.42578125" style="410"/>
    <col min="12284" max="12284" width="21.140625" style="410" customWidth="1"/>
    <col min="12285" max="12285" width="14.140625" style="410" customWidth="1"/>
    <col min="12286" max="12286" width="12" style="410" customWidth="1"/>
    <col min="12287" max="12287" width="11.5703125" style="410" customWidth="1"/>
    <col min="12288" max="12288" width="12.28515625" style="410" customWidth="1"/>
    <col min="12289" max="12289" width="26.140625" style="410" customWidth="1"/>
    <col min="12290" max="12539" width="11.42578125" style="410"/>
    <col min="12540" max="12540" width="21.140625" style="410" customWidth="1"/>
    <col min="12541" max="12541" width="14.140625" style="410" customWidth="1"/>
    <col min="12542" max="12542" width="12" style="410" customWidth="1"/>
    <col min="12543" max="12543" width="11.5703125" style="410" customWidth="1"/>
    <col min="12544" max="12544" width="12.28515625" style="410" customWidth="1"/>
    <col min="12545" max="12545" width="26.140625" style="410" customWidth="1"/>
    <col min="12546" max="12795" width="11.42578125" style="410"/>
    <col min="12796" max="12796" width="21.140625" style="410" customWidth="1"/>
    <col min="12797" max="12797" width="14.140625" style="410" customWidth="1"/>
    <col min="12798" max="12798" width="12" style="410" customWidth="1"/>
    <col min="12799" max="12799" width="11.5703125" style="410" customWidth="1"/>
    <col min="12800" max="12800" width="12.28515625" style="410" customWidth="1"/>
    <col min="12801" max="12801" width="26.140625" style="410" customWidth="1"/>
    <col min="12802" max="13051" width="11.42578125" style="410"/>
    <col min="13052" max="13052" width="21.140625" style="410" customWidth="1"/>
    <col min="13053" max="13053" width="14.140625" style="410" customWidth="1"/>
    <col min="13054" max="13054" width="12" style="410" customWidth="1"/>
    <col min="13055" max="13055" width="11.5703125" style="410" customWidth="1"/>
    <col min="13056" max="13056" width="12.28515625" style="410" customWidth="1"/>
    <col min="13057" max="13057" width="26.140625" style="410" customWidth="1"/>
    <col min="13058" max="13307" width="11.42578125" style="410"/>
    <col min="13308" max="13308" width="21.140625" style="410" customWidth="1"/>
    <col min="13309" max="13309" width="14.140625" style="410" customWidth="1"/>
    <col min="13310" max="13310" width="12" style="410" customWidth="1"/>
    <col min="13311" max="13311" width="11.5703125" style="410" customWidth="1"/>
    <col min="13312" max="13312" width="12.28515625" style="410" customWidth="1"/>
    <col min="13313" max="13313" width="26.140625" style="410" customWidth="1"/>
    <col min="13314" max="13563" width="11.42578125" style="410"/>
    <col min="13564" max="13564" width="21.140625" style="410" customWidth="1"/>
    <col min="13565" max="13565" width="14.140625" style="410" customWidth="1"/>
    <col min="13566" max="13566" width="12" style="410" customWidth="1"/>
    <col min="13567" max="13567" width="11.5703125" style="410" customWidth="1"/>
    <col min="13568" max="13568" width="12.28515625" style="410" customWidth="1"/>
    <col min="13569" max="13569" width="26.140625" style="410" customWidth="1"/>
    <col min="13570" max="13819" width="11.42578125" style="410"/>
    <col min="13820" max="13820" width="21.140625" style="410" customWidth="1"/>
    <col min="13821" max="13821" width="14.140625" style="410" customWidth="1"/>
    <col min="13822" max="13822" width="12" style="410" customWidth="1"/>
    <col min="13823" max="13823" width="11.5703125" style="410" customWidth="1"/>
    <col min="13824" max="13824" width="12.28515625" style="410" customWidth="1"/>
    <col min="13825" max="13825" width="26.140625" style="410" customWidth="1"/>
    <col min="13826" max="14075" width="11.42578125" style="410"/>
    <col min="14076" max="14076" width="21.140625" style="410" customWidth="1"/>
    <col min="14077" max="14077" width="14.140625" style="410" customWidth="1"/>
    <col min="14078" max="14078" width="12" style="410" customWidth="1"/>
    <col min="14079" max="14079" width="11.5703125" style="410" customWidth="1"/>
    <col min="14080" max="14080" width="12.28515625" style="410" customWidth="1"/>
    <col min="14081" max="14081" width="26.140625" style="410" customWidth="1"/>
    <col min="14082" max="14331" width="11.42578125" style="410"/>
    <col min="14332" max="14332" width="21.140625" style="410" customWidth="1"/>
    <col min="14333" max="14333" width="14.140625" style="410" customWidth="1"/>
    <col min="14334" max="14334" width="12" style="410" customWidth="1"/>
    <col min="14335" max="14335" width="11.5703125" style="410" customWidth="1"/>
    <col min="14336" max="14336" width="12.28515625" style="410" customWidth="1"/>
    <col min="14337" max="14337" width="26.140625" style="410" customWidth="1"/>
    <col min="14338" max="14587" width="11.42578125" style="410"/>
    <col min="14588" max="14588" width="21.140625" style="410" customWidth="1"/>
    <col min="14589" max="14589" width="14.140625" style="410" customWidth="1"/>
    <col min="14590" max="14590" width="12" style="410" customWidth="1"/>
    <col min="14591" max="14591" width="11.5703125" style="410" customWidth="1"/>
    <col min="14592" max="14592" width="12.28515625" style="410" customWidth="1"/>
    <col min="14593" max="14593" width="26.140625" style="410" customWidth="1"/>
    <col min="14594" max="14843" width="11.42578125" style="410"/>
    <col min="14844" max="14844" width="21.140625" style="410" customWidth="1"/>
    <col min="14845" max="14845" width="14.140625" style="410" customWidth="1"/>
    <col min="14846" max="14846" width="12" style="410" customWidth="1"/>
    <col min="14847" max="14847" width="11.5703125" style="410" customWidth="1"/>
    <col min="14848" max="14848" width="12.28515625" style="410" customWidth="1"/>
    <col min="14849" max="14849" width="26.140625" style="410" customWidth="1"/>
    <col min="14850" max="15099" width="11.42578125" style="410"/>
    <col min="15100" max="15100" width="21.140625" style="410" customWidth="1"/>
    <col min="15101" max="15101" width="14.140625" style="410" customWidth="1"/>
    <col min="15102" max="15102" width="12" style="410" customWidth="1"/>
    <col min="15103" max="15103" width="11.5703125" style="410" customWidth="1"/>
    <col min="15104" max="15104" width="12.28515625" style="410" customWidth="1"/>
    <col min="15105" max="15105" width="26.140625" style="410" customWidth="1"/>
    <col min="15106" max="15355" width="11.42578125" style="410"/>
    <col min="15356" max="15356" width="21.140625" style="410" customWidth="1"/>
    <col min="15357" max="15357" width="14.140625" style="410" customWidth="1"/>
    <col min="15358" max="15358" width="12" style="410" customWidth="1"/>
    <col min="15359" max="15359" width="11.5703125" style="410" customWidth="1"/>
    <col min="15360" max="15360" width="12.28515625" style="410" customWidth="1"/>
    <col min="15361" max="15361" width="26.140625" style="410" customWidth="1"/>
    <col min="15362" max="15611" width="11.42578125" style="410"/>
    <col min="15612" max="15612" width="21.140625" style="410" customWidth="1"/>
    <col min="15613" max="15613" width="14.140625" style="410" customWidth="1"/>
    <col min="15614" max="15614" width="12" style="410" customWidth="1"/>
    <col min="15615" max="15615" width="11.5703125" style="410" customWidth="1"/>
    <col min="15616" max="15616" width="12.28515625" style="410" customWidth="1"/>
    <col min="15617" max="15617" width="26.140625" style="410" customWidth="1"/>
    <col min="15618" max="15867" width="11.42578125" style="410"/>
    <col min="15868" max="15868" width="21.140625" style="410" customWidth="1"/>
    <col min="15869" max="15869" width="14.140625" style="410" customWidth="1"/>
    <col min="15870" max="15870" width="12" style="410" customWidth="1"/>
    <col min="15871" max="15871" width="11.5703125" style="410" customWidth="1"/>
    <col min="15872" max="15872" width="12.28515625" style="410" customWidth="1"/>
    <col min="15873" max="15873" width="26.140625" style="410" customWidth="1"/>
    <col min="15874" max="16123" width="11.42578125" style="410"/>
    <col min="16124" max="16124" width="21.140625" style="410" customWidth="1"/>
    <col min="16125" max="16125" width="14.140625" style="410" customWidth="1"/>
    <col min="16126" max="16126" width="12" style="410" customWidth="1"/>
    <col min="16127" max="16127" width="11.5703125" style="410" customWidth="1"/>
    <col min="16128" max="16128" width="12.28515625" style="410" customWidth="1"/>
    <col min="16129" max="16129" width="26.140625" style="410" customWidth="1"/>
    <col min="16130" max="16384" width="11.42578125" style="410"/>
  </cols>
  <sheetData>
    <row r="1" spans="1:4" x14ac:dyDescent="0.2">
      <c r="A1" s="76"/>
      <c r="B1" s="77"/>
      <c r="C1" s="76"/>
      <c r="D1" s="76"/>
    </row>
    <row r="2" spans="1:4" x14ac:dyDescent="0.2">
      <c r="A2" s="76"/>
      <c r="B2" s="77"/>
      <c r="C2" s="76"/>
      <c r="D2" s="76"/>
    </row>
    <row r="3" spans="1:4" x14ac:dyDescent="0.2">
      <c r="A3" s="76"/>
      <c r="B3" s="75"/>
      <c r="C3" s="73"/>
      <c r="D3" s="73"/>
    </row>
    <row r="4" spans="1:4" x14ac:dyDescent="0.2">
      <c r="A4" s="501"/>
      <c r="B4" s="501"/>
      <c r="C4" s="501"/>
      <c r="D4" s="501"/>
    </row>
    <row r="5" spans="1:4" x14ac:dyDescent="0.2">
      <c r="A5" s="409"/>
      <c r="B5" s="409"/>
      <c r="C5" s="409"/>
      <c r="D5" s="409"/>
    </row>
    <row r="6" spans="1:4" ht="17.25" customHeight="1" x14ac:dyDescent="0.2">
      <c r="A6" s="547" t="s">
        <v>272</v>
      </c>
      <c r="B6" s="547"/>
      <c r="C6" s="547"/>
      <c r="D6" s="547"/>
    </row>
    <row r="7" spans="1:4" ht="8.25" customHeight="1" x14ac:dyDescent="0.2">
      <c r="A7" s="411"/>
      <c r="B7" s="411"/>
      <c r="C7" s="411"/>
      <c r="D7" s="411"/>
    </row>
    <row r="8" spans="1:4" ht="21" customHeight="1" x14ac:dyDescent="0.2">
      <c r="A8" s="428"/>
      <c r="B8" s="428"/>
      <c r="C8" s="428"/>
      <c r="D8" s="428"/>
    </row>
    <row r="9" spans="1:4" ht="21" customHeight="1" x14ac:dyDescent="0.2">
      <c r="A9" s="429" t="s">
        <v>277</v>
      </c>
      <c r="B9" s="430">
        <f>D15</f>
        <v>1.2307692307692308</v>
      </c>
      <c r="C9" s="428"/>
      <c r="D9" s="428"/>
    </row>
    <row r="10" spans="1:4" ht="15" customHeight="1" x14ac:dyDescent="0.2">
      <c r="A10" s="428"/>
      <c r="B10" s="428"/>
      <c r="C10" s="431"/>
      <c r="D10" s="431"/>
    </row>
    <row r="11" spans="1:4" ht="24" customHeight="1" x14ac:dyDescent="0.2">
      <c r="A11" s="560" t="s">
        <v>72</v>
      </c>
      <c r="B11" s="505" t="s">
        <v>278</v>
      </c>
      <c r="C11" s="560" t="s">
        <v>158</v>
      </c>
      <c r="D11" s="432"/>
    </row>
    <row r="12" spans="1:4" ht="24" customHeight="1" x14ac:dyDescent="0.2">
      <c r="A12" s="561"/>
      <c r="B12" s="507"/>
      <c r="C12" s="561"/>
      <c r="D12" s="432" t="s">
        <v>159</v>
      </c>
    </row>
    <row r="13" spans="1:4" ht="10.5" customHeight="1" x14ac:dyDescent="0.2">
      <c r="A13" s="428"/>
      <c r="B13" s="428"/>
      <c r="C13" s="431"/>
      <c r="D13" s="431"/>
    </row>
    <row r="14" spans="1:4" ht="46.5" customHeight="1" x14ac:dyDescent="0.2">
      <c r="A14" s="414" t="s">
        <v>71</v>
      </c>
      <c r="B14" s="415" t="s">
        <v>251</v>
      </c>
      <c r="C14" s="415" t="s">
        <v>279</v>
      </c>
      <c r="D14" s="414" t="s">
        <v>280</v>
      </c>
    </row>
    <row r="15" spans="1:4" ht="15.75" customHeight="1" x14ac:dyDescent="0.2">
      <c r="A15" s="416" t="s">
        <v>13</v>
      </c>
      <c r="B15" s="417">
        <f>SUM(B16:B47)</f>
        <v>9360</v>
      </c>
      <c r="C15" s="417">
        <f>SUM(C16:C47)</f>
        <v>7605</v>
      </c>
      <c r="D15" s="433">
        <f>IF(C15=0,0,(B15/C15))</f>
        <v>1.2307692307692308</v>
      </c>
    </row>
    <row r="16" spans="1:4" ht="12" customHeight="1" x14ac:dyDescent="0.2">
      <c r="A16" s="122" t="s">
        <v>18</v>
      </c>
      <c r="B16" s="434">
        <v>146</v>
      </c>
      <c r="C16" s="435">
        <v>125</v>
      </c>
      <c r="D16" s="433">
        <f t="shared" ref="D16:D49" si="0">IF(C16=0,0,(B16/C16))</f>
        <v>1.1679999999999999</v>
      </c>
    </row>
    <row r="17" spans="1:4" ht="12" customHeight="1" x14ac:dyDescent="0.2">
      <c r="A17" s="122" t="s">
        <v>21</v>
      </c>
      <c r="B17" s="434">
        <v>203</v>
      </c>
      <c r="C17" s="435">
        <v>156</v>
      </c>
      <c r="D17" s="433">
        <f t="shared" si="0"/>
        <v>1.3012820512820513</v>
      </c>
    </row>
    <row r="18" spans="1:4" ht="12" customHeight="1" x14ac:dyDescent="0.2">
      <c r="A18" s="122" t="s">
        <v>22</v>
      </c>
      <c r="B18" s="434">
        <v>59</v>
      </c>
      <c r="C18" s="435">
        <v>43</v>
      </c>
      <c r="D18" s="433">
        <f t="shared" si="0"/>
        <v>1.3720930232558139</v>
      </c>
    </row>
    <row r="19" spans="1:4" ht="12" customHeight="1" x14ac:dyDescent="0.2">
      <c r="A19" s="122" t="s">
        <v>23</v>
      </c>
      <c r="B19" s="434">
        <v>71</v>
      </c>
      <c r="C19" s="435">
        <v>77</v>
      </c>
      <c r="D19" s="433">
        <f t="shared" si="0"/>
        <v>0.92207792207792205</v>
      </c>
    </row>
    <row r="20" spans="1:4" ht="12" customHeight="1" x14ac:dyDescent="0.2">
      <c r="A20" s="122" t="s">
        <v>24</v>
      </c>
      <c r="B20" s="434">
        <v>234</v>
      </c>
      <c r="C20" s="435">
        <v>197</v>
      </c>
      <c r="D20" s="433">
        <f t="shared" si="0"/>
        <v>1.1878172588832487</v>
      </c>
    </row>
    <row r="21" spans="1:4" ht="12" customHeight="1" x14ac:dyDescent="0.2">
      <c r="A21" s="122" t="s">
        <v>25</v>
      </c>
      <c r="B21" s="434">
        <v>234</v>
      </c>
      <c r="C21" s="435">
        <v>165</v>
      </c>
      <c r="D21" s="433">
        <f t="shared" si="0"/>
        <v>1.4181818181818182</v>
      </c>
    </row>
    <row r="22" spans="1:4" ht="12" customHeight="1" x14ac:dyDescent="0.2">
      <c r="A22" s="122" t="s">
        <v>26</v>
      </c>
      <c r="B22" s="434">
        <v>234</v>
      </c>
      <c r="C22" s="435">
        <v>168</v>
      </c>
      <c r="D22" s="433">
        <f t="shared" si="0"/>
        <v>1.3928571428571428</v>
      </c>
    </row>
    <row r="23" spans="1:4" ht="12" customHeight="1" x14ac:dyDescent="0.2">
      <c r="A23" s="122" t="s">
        <v>27</v>
      </c>
      <c r="B23" s="434">
        <v>81</v>
      </c>
      <c r="C23" s="435">
        <v>100</v>
      </c>
      <c r="D23" s="433">
        <f t="shared" si="0"/>
        <v>0.81</v>
      </c>
    </row>
    <row r="24" spans="1:4" ht="12" customHeight="1" x14ac:dyDescent="0.2">
      <c r="A24" s="122" t="s">
        <v>51</v>
      </c>
      <c r="B24" s="434">
        <v>1373</v>
      </c>
      <c r="C24" s="435">
        <v>946</v>
      </c>
      <c r="D24" s="433">
        <f t="shared" si="0"/>
        <v>1.4513742071881606</v>
      </c>
    </row>
    <row r="25" spans="1:4" ht="12" customHeight="1" x14ac:dyDescent="0.2">
      <c r="A25" s="122" t="s">
        <v>28</v>
      </c>
      <c r="B25" s="434">
        <v>78</v>
      </c>
      <c r="C25" s="435">
        <v>76</v>
      </c>
      <c r="D25" s="433">
        <f t="shared" si="0"/>
        <v>1.0263157894736843</v>
      </c>
    </row>
    <row r="26" spans="1:4" ht="12" customHeight="1" x14ac:dyDescent="0.2">
      <c r="A26" s="122" t="s">
        <v>29</v>
      </c>
      <c r="B26" s="434">
        <v>445</v>
      </c>
      <c r="C26" s="435">
        <v>494</v>
      </c>
      <c r="D26" s="433">
        <f t="shared" si="0"/>
        <v>0.90080971659919029</v>
      </c>
    </row>
    <row r="27" spans="1:4" ht="12" customHeight="1" x14ac:dyDescent="0.2">
      <c r="A27" s="122" t="s">
        <v>30</v>
      </c>
      <c r="B27" s="434">
        <v>232</v>
      </c>
      <c r="C27" s="435">
        <v>179</v>
      </c>
      <c r="D27" s="433">
        <f t="shared" si="0"/>
        <v>1.2960893854748603</v>
      </c>
    </row>
    <row r="28" spans="1:4" ht="12" customHeight="1" x14ac:dyDescent="0.2">
      <c r="A28" s="122" t="s">
        <v>31</v>
      </c>
      <c r="B28" s="434">
        <v>168</v>
      </c>
      <c r="C28" s="435">
        <v>112</v>
      </c>
      <c r="D28" s="433">
        <f t="shared" si="0"/>
        <v>1.5</v>
      </c>
    </row>
    <row r="29" spans="1:4" ht="12" customHeight="1" x14ac:dyDescent="0.2">
      <c r="A29" s="122" t="s">
        <v>32</v>
      </c>
      <c r="B29" s="434">
        <v>503</v>
      </c>
      <c r="C29" s="435">
        <v>411</v>
      </c>
      <c r="D29" s="433">
        <f t="shared" si="0"/>
        <v>1.2238442822384428</v>
      </c>
    </row>
    <row r="30" spans="1:4" ht="12" customHeight="1" x14ac:dyDescent="0.2">
      <c r="A30" s="122" t="s">
        <v>33</v>
      </c>
      <c r="B30" s="434">
        <v>1300</v>
      </c>
      <c r="C30" s="435">
        <v>1213</v>
      </c>
      <c r="D30" s="433">
        <f t="shared" si="0"/>
        <v>1.0717230008244023</v>
      </c>
    </row>
    <row r="31" spans="1:4" ht="12" customHeight="1" x14ac:dyDescent="0.2">
      <c r="A31" s="122" t="s">
        <v>34</v>
      </c>
      <c r="B31" s="434">
        <v>355</v>
      </c>
      <c r="C31" s="435">
        <v>270</v>
      </c>
      <c r="D31" s="433">
        <f t="shared" si="0"/>
        <v>1.3148148148148149</v>
      </c>
    </row>
    <row r="32" spans="1:4" ht="12" customHeight="1" x14ac:dyDescent="0.2">
      <c r="A32" s="122" t="s">
        <v>35</v>
      </c>
      <c r="B32" s="434">
        <v>136</v>
      </c>
      <c r="C32" s="435">
        <v>117</v>
      </c>
      <c r="D32" s="433">
        <f t="shared" si="0"/>
        <v>1.1623931623931625</v>
      </c>
    </row>
    <row r="33" spans="1:4" ht="12" customHeight="1" x14ac:dyDescent="0.2">
      <c r="A33" s="122" t="s">
        <v>36</v>
      </c>
      <c r="B33" s="434">
        <v>131</v>
      </c>
      <c r="C33" s="435">
        <v>62</v>
      </c>
      <c r="D33" s="433">
        <f t="shared" si="0"/>
        <v>2.1129032258064515</v>
      </c>
    </row>
    <row r="34" spans="1:4" ht="12" customHeight="1" x14ac:dyDescent="0.2">
      <c r="A34" s="122" t="s">
        <v>37</v>
      </c>
      <c r="B34" s="434">
        <v>355</v>
      </c>
      <c r="C34" s="435">
        <v>377</v>
      </c>
      <c r="D34" s="433">
        <f t="shared" si="0"/>
        <v>0.94164456233421756</v>
      </c>
    </row>
    <row r="35" spans="1:4" ht="12" customHeight="1" x14ac:dyDescent="0.2">
      <c r="A35" s="122" t="s">
        <v>52</v>
      </c>
      <c r="B35" s="434">
        <v>196</v>
      </c>
      <c r="C35" s="435">
        <v>154</v>
      </c>
      <c r="D35" s="433">
        <f t="shared" si="0"/>
        <v>1.2727272727272727</v>
      </c>
    </row>
    <row r="36" spans="1:4" ht="12" customHeight="1" x14ac:dyDescent="0.2">
      <c r="A36" s="122" t="s">
        <v>38</v>
      </c>
      <c r="B36" s="434">
        <v>262</v>
      </c>
      <c r="C36" s="435">
        <v>230</v>
      </c>
      <c r="D36" s="433">
        <f t="shared" si="0"/>
        <v>1.1391304347826088</v>
      </c>
    </row>
    <row r="37" spans="1:4" ht="12" customHeight="1" x14ac:dyDescent="0.2">
      <c r="A37" s="122" t="s">
        <v>39</v>
      </c>
      <c r="B37" s="434">
        <v>107</v>
      </c>
      <c r="C37" s="435">
        <v>82</v>
      </c>
      <c r="D37" s="433">
        <f t="shared" si="0"/>
        <v>1.3048780487804879</v>
      </c>
    </row>
    <row r="38" spans="1:4" ht="12" customHeight="1" x14ac:dyDescent="0.2">
      <c r="A38" s="122" t="s">
        <v>40</v>
      </c>
      <c r="B38" s="434">
        <v>259</v>
      </c>
      <c r="C38" s="436">
        <v>209</v>
      </c>
      <c r="D38" s="433">
        <f t="shared" si="0"/>
        <v>1.2392344497607655</v>
      </c>
    </row>
    <row r="39" spans="1:4" ht="12" customHeight="1" x14ac:dyDescent="0.2">
      <c r="A39" s="122" t="s">
        <v>41</v>
      </c>
      <c r="B39" s="434">
        <v>145</v>
      </c>
      <c r="C39" s="435">
        <v>150</v>
      </c>
      <c r="D39" s="433">
        <f t="shared" si="0"/>
        <v>0.96666666666666667</v>
      </c>
    </row>
    <row r="40" spans="1:4" ht="12" customHeight="1" x14ac:dyDescent="0.2">
      <c r="A40" s="122" t="s">
        <v>42</v>
      </c>
      <c r="B40" s="434">
        <v>470</v>
      </c>
      <c r="C40" s="435">
        <v>310</v>
      </c>
      <c r="D40" s="433">
        <f t="shared" si="0"/>
        <v>1.5161290322580645</v>
      </c>
    </row>
    <row r="41" spans="1:4" ht="12" customHeight="1" x14ac:dyDescent="0.2">
      <c r="A41" s="122" t="s">
        <v>43</v>
      </c>
      <c r="B41" s="434">
        <v>405</v>
      </c>
      <c r="C41" s="435">
        <v>277</v>
      </c>
      <c r="D41" s="433">
        <f t="shared" si="0"/>
        <v>1.4620938628158844</v>
      </c>
    </row>
    <row r="42" spans="1:4" ht="12" customHeight="1" x14ac:dyDescent="0.2">
      <c r="A42" s="122" t="s">
        <v>44</v>
      </c>
      <c r="B42" s="434">
        <v>187</v>
      </c>
      <c r="C42" s="436">
        <v>103</v>
      </c>
      <c r="D42" s="433">
        <f t="shared" si="0"/>
        <v>1.8155339805825244</v>
      </c>
    </row>
    <row r="43" spans="1:4" ht="12" customHeight="1" x14ac:dyDescent="0.2">
      <c r="A43" s="122" t="s">
        <v>45</v>
      </c>
      <c r="B43" s="434">
        <v>291</v>
      </c>
      <c r="C43" s="436">
        <v>189</v>
      </c>
      <c r="D43" s="433">
        <f t="shared" si="0"/>
        <v>1.5396825396825398</v>
      </c>
    </row>
    <row r="44" spans="1:4" ht="12" customHeight="1" x14ac:dyDescent="0.2">
      <c r="A44" s="122" t="s">
        <v>46</v>
      </c>
      <c r="B44" s="434">
        <v>73</v>
      </c>
      <c r="C44" s="435">
        <v>75</v>
      </c>
      <c r="D44" s="433">
        <f t="shared" si="0"/>
        <v>0.97333333333333338</v>
      </c>
    </row>
    <row r="45" spans="1:4" ht="12" customHeight="1" x14ac:dyDescent="0.2">
      <c r="A45" s="122" t="s">
        <v>47</v>
      </c>
      <c r="B45" s="434">
        <v>397</v>
      </c>
      <c r="C45" s="435">
        <v>318</v>
      </c>
      <c r="D45" s="433">
        <f t="shared" si="0"/>
        <v>1.2484276729559749</v>
      </c>
    </row>
    <row r="46" spans="1:4" ht="12" customHeight="1" x14ac:dyDescent="0.2">
      <c r="A46" s="122" t="s">
        <v>48</v>
      </c>
      <c r="B46" s="434">
        <v>154</v>
      </c>
      <c r="C46" s="435">
        <v>158</v>
      </c>
      <c r="D46" s="433">
        <f t="shared" si="0"/>
        <v>0.97468354430379744</v>
      </c>
    </row>
    <row r="47" spans="1:4" ht="12" customHeight="1" x14ac:dyDescent="0.2">
      <c r="A47" s="122" t="s">
        <v>49</v>
      </c>
      <c r="B47" s="434">
        <v>76</v>
      </c>
      <c r="C47" s="435">
        <v>62</v>
      </c>
      <c r="D47" s="433">
        <f t="shared" si="0"/>
        <v>1.2258064516129032</v>
      </c>
    </row>
    <row r="48" spans="1:4" x14ac:dyDescent="0.2">
      <c r="A48" s="437"/>
      <c r="B48" s="438"/>
      <c r="C48" s="438"/>
      <c r="D48" s="433">
        <f t="shared" si="0"/>
        <v>0</v>
      </c>
    </row>
    <row r="49" spans="1:4" x14ac:dyDescent="0.2">
      <c r="A49" s="439"/>
      <c r="B49" s="440">
        <f>B24+B35</f>
        <v>1569</v>
      </c>
      <c r="C49" s="440">
        <f>C24+C35</f>
        <v>1100</v>
      </c>
      <c r="D49" s="433">
        <f t="shared" si="0"/>
        <v>1.4263636363636363</v>
      </c>
    </row>
    <row r="50" spans="1:4" x14ac:dyDescent="0.2">
      <c r="A50" s="422"/>
      <c r="B50" s="423"/>
      <c r="C50" s="423"/>
      <c r="D50" s="441"/>
    </row>
    <row r="51" spans="1:4" x14ac:dyDescent="0.2">
      <c r="A51" s="422"/>
      <c r="B51" s="423"/>
      <c r="C51" s="423"/>
      <c r="D51" s="441"/>
    </row>
    <row r="52" spans="1:4" x14ac:dyDescent="0.2">
      <c r="A52" s="422"/>
      <c r="B52" s="423"/>
      <c r="C52" s="423"/>
      <c r="D52" s="441"/>
    </row>
    <row r="53" spans="1:4" x14ac:dyDescent="0.2">
      <c r="A53" s="422"/>
      <c r="B53" s="423"/>
      <c r="C53" s="423"/>
      <c r="D53" s="441"/>
    </row>
    <row r="54" spans="1:4" x14ac:dyDescent="0.2">
      <c r="A54" s="422"/>
      <c r="B54" s="423"/>
      <c r="C54" s="423"/>
      <c r="D54" s="441"/>
    </row>
    <row r="55" spans="1:4" x14ac:dyDescent="0.2">
      <c r="A55" s="422"/>
      <c r="B55" s="423"/>
      <c r="C55" s="423"/>
      <c r="D55" s="441"/>
    </row>
    <row r="56" spans="1:4" x14ac:dyDescent="0.2">
      <c r="A56" s="422"/>
      <c r="B56" s="423"/>
      <c r="C56" s="423"/>
      <c r="D56" s="441"/>
    </row>
    <row r="57" spans="1:4" x14ac:dyDescent="0.2">
      <c r="A57" s="442"/>
      <c r="B57" s="443"/>
      <c r="C57" s="443"/>
      <c r="D57" s="444"/>
    </row>
  </sheetData>
  <sheetProtection selectLockedCells="1"/>
  <mergeCells count="5">
    <mergeCell ref="A4:D4"/>
    <mergeCell ref="A6:D6"/>
    <mergeCell ref="A11:A12"/>
    <mergeCell ref="B11:B12"/>
    <mergeCell ref="C11:C12"/>
  </mergeCells>
  <printOptions horizontalCentered="1" verticalCentered="1"/>
  <pageMargins left="0.23622047244094491" right="0.23622047244094491" top="0.19685039370078741" bottom="0.19685039370078741" header="0.31496062992125984" footer="0.31496062992125984"/>
  <pageSetup scale="96" orientation="portrait"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3"/>
  <sheetViews>
    <sheetView topLeftCell="A43" zoomScaleNormal="100" zoomScaleSheetLayoutView="84" workbookViewId="0">
      <selection activeCell="K18" sqref="K18"/>
    </sheetView>
  </sheetViews>
  <sheetFormatPr baseColWidth="10" defaultRowHeight="15" x14ac:dyDescent="0.25"/>
  <cols>
    <col min="1" max="1" width="20.7109375" customWidth="1"/>
    <col min="2" max="7" width="9.7109375" customWidth="1"/>
    <col min="8" max="8" width="12.7109375" customWidth="1"/>
    <col min="252" max="252" width="7.85546875" customWidth="1"/>
    <col min="253" max="253" width="12.5703125" customWidth="1"/>
    <col min="254" max="254" width="7.28515625" customWidth="1"/>
    <col min="255" max="259" width="6.7109375" customWidth="1"/>
    <col min="260" max="260" width="7.28515625" customWidth="1"/>
    <col min="261" max="263" width="9" customWidth="1"/>
    <col min="264" max="264" width="11.28515625" customWidth="1"/>
    <col min="508" max="508" width="7.85546875" customWidth="1"/>
    <col min="509" max="509" width="12.5703125" customWidth="1"/>
    <col min="510" max="510" width="7.28515625" customWidth="1"/>
    <col min="511" max="515" width="6.7109375" customWidth="1"/>
    <col min="516" max="516" width="7.28515625" customWidth="1"/>
    <col min="517" max="519" width="9" customWidth="1"/>
    <col min="520" max="520" width="11.28515625" customWidth="1"/>
    <col min="764" max="764" width="7.85546875" customWidth="1"/>
    <col min="765" max="765" width="12.5703125" customWidth="1"/>
    <col min="766" max="766" width="7.28515625" customWidth="1"/>
    <col min="767" max="771" width="6.7109375" customWidth="1"/>
    <col min="772" max="772" width="7.28515625" customWidth="1"/>
    <col min="773" max="775" width="9" customWidth="1"/>
    <col min="776" max="776" width="11.28515625" customWidth="1"/>
    <col min="1020" max="1020" width="7.85546875" customWidth="1"/>
    <col min="1021" max="1021" width="12.5703125" customWidth="1"/>
    <col min="1022" max="1022" width="7.28515625" customWidth="1"/>
    <col min="1023" max="1027" width="6.7109375" customWidth="1"/>
    <col min="1028" max="1028" width="7.28515625" customWidth="1"/>
    <col min="1029" max="1031" width="9" customWidth="1"/>
    <col min="1032" max="1032" width="11.28515625" customWidth="1"/>
    <col min="1276" max="1276" width="7.85546875" customWidth="1"/>
    <col min="1277" max="1277" width="12.5703125" customWidth="1"/>
    <col min="1278" max="1278" width="7.28515625" customWidth="1"/>
    <col min="1279" max="1283" width="6.7109375" customWidth="1"/>
    <col min="1284" max="1284" width="7.28515625" customWidth="1"/>
    <col min="1285" max="1287" width="9" customWidth="1"/>
    <col min="1288" max="1288" width="11.28515625" customWidth="1"/>
    <col min="1532" max="1532" width="7.85546875" customWidth="1"/>
    <col min="1533" max="1533" width="12.5703125" customWidth="1"/>
    <col min="1534" max="1534" width="7.28515625" customWidth="1"/>
    <col min="1535" max="1539" width="6.7109375" customWidth="1"/>
    <col min="1540" max="1540" width="7.28515625" customWidth="1"/>
    <col min="1541" max="1543" width="9" customWidth="1"/>
    <col min="1544" max="1544" width="11.28515625" customWidth="1"/>
    <col min="1788" max="1788" width="7.85546875" customWidth="1"/>
    <col min="1789" max="1789" width="12.5703125" customWidth="1"/>
    <col min="1790" max="1790" width="7.28515625" customWidth="1"/>
    <col min="1791" max="1795" width="6.7109375" customWidth="1"/>
    <col min="1796" max="1796" width="7.28515625" customWidth="1"/>
    <col min="1797" max="1799" width="9" customWidth="1"/>
    <col min="1800" max="1800" width="11.28515625" customWidth="1"/>
    <col min="2044" max="2044" width="7.85546875" customWidth="1"/>
    <col min="2045" max="2045" width="12.5703125" customWidth="1"/>
    <col min="2046" max="2046" width="7.28515625" customWidth="1"/>
    <col min="2047" max="2051" width="6.7109375" customWidth="1"/>
    <col min="2052" max="2052" width="7.28515625" customWidth="1"/>
    <col min="2053" max="2055" width="9" customWidth="1"/>
    <col min="2056" max="2056" width="11.28515625" customWidth="1"/>
    <col min="2300" max="2300" width="7.85546875" customWidth="1"/>
    <col min="2301" max="2301" width="12.5703125" customWidth="1"/>
    <col min="2302" max="2302" width="7.28515625" customWidth="1"/>
    <col min="2303" max="2307" width="6.7109375" customWidth="1"/>
    <col min="2308" max="2308" width="7.28515625" customWidth="1"/>
    <col min="2309" max="2311" width="9" customWidth="1"/>
    <col min="2312" max="2312" width="11.28515625" customWidth="1"/>
    <col min="2556" max="2556" width="7.85546875" customWidth="1"/>
    <col min="2557" max="2557" width="12.5703125" customWidth="1"/>
    <col min="2558" max="2558" width="7.28515625" customWidth="1"/>
    <col min="2559" max="2563" width="6.7109375" customWidth="1"/>
    <col min="2564" max="2564" width="7.28515625" customWidth="1"/>
    <col min="2565" max="2567" width="9" customWidth="1"/>
    <col min="2568" max="2568" width="11.28515625" customWidth="1"/>
    <col min="2812" max="2812" width="7.85546875" customWidth="1"/>
    <col min="2813" max="2813" width="12.5703125" customWidth="1"/>
    <col min="2814" max="2814" width="7.28515625" customWidth="1"/>
    <col min="2815" max="2819" width="6.7109375" customWidth="1"/>
    <col min="2820" max="2820" width="7.28515625" customWidth="1"/>
    <col min="2821" max="2823" width="9" customWidth="1"/>
    <col min="2824" max="2824" width="11.28515625" customWidth="1"/>
    <col min="3068" max="3068" width="7.85546875" customWidth="1"/>
    <col min="3069" max="3069" width="12.5703125" customWidth="1"/>
    <col min="3070" max="3070" width="7.28515625" customWidth="1"/>
    <col min="3071" max="3075" width="6.7109375" customWidth="1"/>
    <col min="3076" max="3076" width="7.28515625" customWidth="1"/>
    <col min="3077" max="3079" width="9" customWidth="1"/>
    <col min="3080" max="3080" width="11.28515625" customWidth="1"/>
    <col min="3324" max="3324" width="7.85546875" customWidth="1"/>
    <col min="3325" max="3325" width="12.5703125" customWidth="1"/>
    <col min="3326" max="3326" width="7.28515625" customWidth="1"/>
    <col min="3327" max="3331" width="6.7109375" customWidth="1"/>
    <col min="3332" max="3332" width="7.28515625" customWidth="1"/>
    <col min="3333" max="3335" width="9" customWidth="1"/>
    <col min="3336" max="3336" width="11.28515625" customWidth="1"/>
    <col min="3580" max="3580" width="7.85546875" customWidth="1"/>
    <col min="3581" max="3581" width="12.5703125" customWidth="1"/>
    <col min="3582" max="3582" width="7.28515625" customWidth="1"/>
    <col min="3583" max="3587" width="6.7109375" customWidth="1"/>
    <col min="3588" max="3588" width="7.28515625" customWidth="1"/>
    <col min="3589" max="3591" width="9" customWidth="1"/>
    <col min="3592" max="3592" width="11.28515625" customWidth="1"/>
    <col min="3836" max="3836" width="7.85546875" customWidth="1"/>
    <col min="3837" max="3837" width="12.5703125" customWidth="1"/>
    <col min="3838" max="3838" width="7.28515625" customWidth="1"/>
    <col min="3839" max="3843" width="6.7109375" customWidth="1"/>
    <col min="3844" max="3844" width="7.28515625" customWidth="1"/>
    <col min="3845" max="3847" width="9" customWidth="1"/>
    <col min="3848" max="3848" width="11.28515625" customWidth="1"/>
    <col min="4092" max="4092" width="7.85546875" customWidth="1"/>
    <col min="4093" max="4093" width="12.5703125" customWidth="1"/>
    <col min="4094" max="4094" width="7.28515625" customWidth="1"/>
    <col min="4095" max="4099" width="6.7109375" customWidth="1"/>
    <col min="4100" max="4100" width="7.28515625" customWidth="1"/>
    <col min="4101" max="4103" width="9" customWidth="1"/>
    <col min="4104" max="4104" width="11.28515625" customWidth="1"/>
    <col min="4348" max="4348" width="7.85546875" customWidth="1"/>
    <col min="4349" max="4349" width="12.5703125" customWidth="1"/>
    <col min="4350" max="4350" width="7.28515625" customWidth="1"/>
    <col min="4351" max="4355" width="6.7109375" customWidth="1"/>
    <col min="4356" max="4356" width="7.28515625" customWidth="1"/>
    <col min="4357" max="4359" width="9" customWidth="1"/>
    <col min="4360" max="4360" width="11.28515625" customWidth="1"/>
    <col min="4604" max="4604" width="7.85546875" customWidth="1"/>
    <col min="4605" max="4605" width="12.5703125" customWidth="1"/>
    <col min="4606" max="4606" width="7.28515625" customWidth="1"/>
    <col min="4607" max="4611" width="6.7109375" customWidth="1"/>
    <col min="4612" max="4612" width="7.28515625" customWidth="1"/>
    <col min="4613" max="4615" width="9" customWidth="1"/>
    <col min="4616" max="4616" width="11.28515625" customWidth="1"/>
    <col min="4860" max="4860" width="7.85546875" customWidth="1"/>
    <col min="4861" max="4861" width="12.5703125" customWidth="1"/>
    <col min="4862" max="4862" width="7.28515625" customWidth="1"/>
    <col min="4863" max="4867" width="6.7109375" customWidth="1"/>
    <col min="4868" max="4868" width="7.28515625" customWidth="1"/>
    <col min="4869" max="4871" width="9" customWidth="1"/>
    <col min="4872" max="4872" width="11.28515625" customWidth="1"/>
    <col min="5116" max="5116" width="7.85546875" customWidth="1"/>
    <col min="5117" max="5117" width="12.5703125" customWidth="1"/>
    <col min="5118" max="5118" width="7.28515625" customWidth="1"/>
    <col min="5119" max="5123" width="6.7109375" customWidth="1"/>
    <col min="5124" max="5124" width="7.28515625" customWidth="1"/>
    <col min="5125" max="5127" width="9" customWidth="1"/>
    <col min="5128" max="5128" width="11.28515625" customWidth="1"/>
    <col min="5372" max="5372" width="7.85546875" customWidth="1"/>
    <col min="5373" max="5373" width="12.5703125" customWidth="1"/>
    <col min="5374" max="5374" width="7.28515625" customWidth="1"/>
    <col min="5375" max="5379" width="6.7109375" customWidth="1"/>
    <col min="5380" max="5380" width="7.28515625" customWidth="1"/>
    <col min="5381" max="5383" width="9" customWidth="1"/>
    <col min="5384" max="5384" width="11.28515625" customWidth="1"/>
    <col min="5628" max="5628" width="7.85546875" customWidth="1"/>
    <col min="5629" max="5629" width="12.5703125" customWidth="1"/>
    <col min="5630" max="5630" width="7.28515625" customWidth="1"/>
    <col min="5631" max="5635" width="6.7109375" customWidth="1"/>
    <col min="5636" max="5636" width="7.28515625" customWidth="1"/>
    <col min="5637" max="5639" width="9" customWidth="1"/>
    <col min="5640" max="5640" width="11.28515625" customWidth="1"/>
    <col min="5884" max="5884" width="7.85546875" customWidth="1"/>
    <col min="5885" max="5885" width="12.5703125" customWidth="1"/>
    <col min="5886" max="5886" width="7.28515625" customWidth="1"/>
    <col min="5887" max="5891" width="6.7109375" customWidth="1"/>
    <col min="5892" max="5892" width="7.28515625" customWidth="1"/>
    <col min="5893" max="5895" width="9" customWidth="1"/>
    <col min="5896" max="5896" width="11.28515625" customWidth="1"/>
    <col min="6140" max="6140" width="7.85546875" customWidth="1"/>
    <col min="6141" max="6141" width="12.5703125" customWidth="1"/>
    <col min="6142" max="6142" width="7.28515625" customWidth="1"/>
    <col min="6143" max="6147" width="6.7109375" customWidth="1"/>
    <col min="6148" max="6148" width="7.28515625" customWidth="1"/>
    <col min="6149" max="6151" width="9" customWidth="1"/>
    <col min="6152" max="6152" width="11.28515625" customWidth="1"/>
    <col min="6396" max="6396" width="7.85546875" customWidth="1"/>
    <col min="6397" max="6397" width="12.5703125" customWidth="1"/>
    <col min="6398" max="6398" width="7.28515625" customWidth="1"/>
    <col min="6399" max="6403" width="6.7109375" customWidth="1"/>
    <col min="6404" max="6404" width="7.28515625" customWidth="1"/>
    <col min="6405" max="6407" width="9" customWidth="1"/>
    <col min="6408" max="6408" width="11.28515625" customWidth="1"/>
    <col min="6652" max="6652" width="7.85546875" customWidth="1"/>
    <col min="6653" max="6653" width="12.5703125" customWidth="1"/>
    <col min="6654" max="6654" width="7.28515625" customWidth="1"/>
    <col min="6655" max="6659" width="6.7109375" customWidth="1"/>
    <col min="6660" max="6660" width="7.28515625" customWidth="1"/>
    <col min="6661" max="6663" width="9" customWidth="1"/>
    <col min="6664" max="6664" width="11.28515625" customWidth="1"/>
    <col min="6908" max="6908" width="7.85546875" customWidth="1"/>
    <col min="6909" max="6909" width="12.5703125" customWidth="1"/>
    <col min="6910" max="6910" width="7.28515625" customWidth="1"/>
    <col min="6911" max="6915" width="6.7109375" customWidth="1"/>
    <col min="6916" max="6916" width="7.28515625" customWidth="1"/>
    <col min="6917" max="6919" width="9" customWidth="1"/>
    <col min="6920" max="6920" width="11.28515625" customWidth="1"/>
    <col min="7164" max="7164" width="7.85546875" customWidth="1"/>
    <col min="7165" max="7165" width="12.5703125" customWidth="1"/>
    <col min="7166" max="7166" width="7.28515625" customWidth="1"/>
    <col min="7167" max="7171" width="6.7109375" customWidth="1"/>
    <col min="7172" max="7172" width="7.28515625" customWidth="1"/>
    <col min="7173" max="7175" width="9" customWidth="1"/>
    <col min="7176" max="7176" width="11.28515625" customWidth="1"/>
    <col min="7420" max="7420" width="7.85546875" customWidth="1"/>
    <col min="7421" max="7421" width="12.5703125" customWidth="1"/>
    <col min="7422" max="7422" width="7.28515625" customWidth="1"/>
    <col min="7423" max="7427" width="6.7109375" customWidth="1"/>
    <col min="7428" max="7428" width="7.28515625" customWidth="1"/>
    <col min="7429" max="7431" width="9" customWidth="1"/>
    <col min="7432" max="7432" width="11.28515625" customWidth="1"/>
    <col min="7676" max="7676" width="7.85546875" customWidth="1"/>
    <col min="7677" max="7677" width="12.5703125" customWidth="1"/>
    <col min="7678" max="7678" width="7.28515625" customWidth="1"/>
    <col min="7679" max="7683" width="6.7109375" customWidth="1"/>
    <col min="7684" max="7684" width="7.28515625" customWidth="1"/>
    <col min="7685" max="7687" width="9" customWidth="1"/>
    <col min="7688" max="7688" width="11.28515625" customWidth="1"/>
    <col min="7932" max="7932" width="7.85546875" customWidth="1"/>
    <col min="7933" max="7933" width="12.5703125" customWidth="1"/>
    <col min="7934" max="7934" width="7.28515625" customWidth="1"/>
    <col min="7935" max="7939" width="6.7109375" customWidth="1"/>
    <col min="7940" max="7940" width="7.28515625" customWidth="1"/>
    <col min="7941" max="7943" width="9" customWidth="1"/>
    <col min="7944" max="7944" width="11.28515625" customWidth="1"/>
    <col min="8188" max="8188" width="7.85546875" customWidth="1"/>
    <col min="8189" max="8189" width="12.5703125" customWidth="1"/>
    <col min="8190" max="8190" width="7.28515625" customWidth="1"/>
    <col min="8191" max="8195" width="6.7109375" customWidth="1"/>
    <col min="8196" max="8196" width="7.28515625" customWidth="1"/>
    <col min="8197" max="8199" width="9" customWidth="1"/>
    <col min="8200" max="8200" width="11.28515625" customWidth="1"/>
    <col min="8444" max="8444" width="7.85546875" customWidth="1"/>
    <col min="8445" max="8445" width="12.5703125" customWidth="1"/>
    <col min="8446" max="8446" width="7.28515625" customWidth="1"/>
    <col min="8447" max="8451" width="6.7109375" customWidth="1"/>
    <col min="8452" max="8452" width="7.28515625" customWidth="1"/>
    <col min="8453" max="8455" width="9" customWidth="1"/>
    <col min="8456" max="8456" width="11.28515625" customWidth="1"/>
    <col min="8700" max="8700" width="7.85546875" customWidth="1"/>
    <col min="8701" max="8701" width="12.5703125" customWidth="1"/>
    <col min="8702" max="8702" width="7.28515625" customWidth="1"/>
    <col min="8703" max="8707" width="6.7109375" customWidth="1"/>
    <col min="8708" max="8708" width="7.28515625" customWidth="1"/>
    <col min="8709" max="8711" width="9" customWidth="1"/>
    <col min="8712" max="8712" width="11.28515625" customWidth="1"/>
    <col min="8956" max="8956" width="7.85546875" customWidth="1"/>
    <col min="8957" max="8957" width="12.5703125" customWidth="1"/>
    <col min="8958" max="8958" width="7.28515625" customWidth="1"/>
    <col min="8959" max="8963" width="6.7109375" customWidth="1"/>
    <col min="8964" max="8964" width="7.28515625" customWidth="1"/>
    <col min="8965" max="8967" width="9" customWidth="1"/>
    <col min="8968" max="8968" width="11.28515625" customWidth="1"/>
    <col min="9212" max="9212" width="7.85546875" customWidth="1"/>
    <col min="9213" max="9213" width="12.5703125" customWidth="1"/>
    <col min="9214" max="9214" width="7.28515625" customWidth="1"/>
    <col min="9215" max="9219" width="6.7109375" customWidth="1"/>
    <col min="9220" max="9220" width="7.28515625" customWidth="1"/>
    <col min="9221" max="9223" width="9" customWidth="1"/>
    <col min="9224" max="9224" width="11.28515625" customWidth="1"/>
    <col min="9468" max="9468" width="7.85546875" customWidth="1"/>
    <col min="9469" max="9469" width="12.5703125" customWidth="1"/>
    <col min="9470" max="9470" width="7.28515625" customWidth="1"/>
    <col min="9471" max="9475" width="6.7109375" customWidth="1"/>
    <col min="9476" max="9476" width="7.28515625" customWidth="1"/>
    <col min="9477" max="9479" width="9" customWidth="1"/>
    <col min="9480" max="9480" width="11.28515625" customWidth="1"/>
    <col min="9724" max="9724" width="7.85546875" customWidth="1"/>
    <col min="9725" max="9725" width="12.5703125" customWidth="1"/>
    <col min="9726" max="9726" width="7.28515625" customWidth="1"/>
    <col min="9727" max="9731" width="6.7109375" customWidth="1"/>
    <col min="9732" max="9732" width="7.28515625" customWidth="1"/>
    <col min="9733" max="9735" width="9" customWidth="1"/>
    <col min="9736" max="9736" width="11.28515625" customWidth="1"/>
    <col min="9980" max="9980" width="7.85546875" customWidth="1"/>
    <col min="9981" max="9981" width="12.5703125" customWidth="1"/>
    <col min="9982" max="9982" width="7.28515625" customWidth="1"/>
    <col min="9983" max="9987" width="6.7109375" customWidth="1"/>
    <col min="9988" max="9988" width="7.28515625" customWidth="1"/>
    <col min="9989" max="9991" width="9" customWidth="1"/>
    <col min="9992" max="9992" width="11.28515625" customWidth="1"/>
    <col min="10236" max="10236" width="7.85546875" customWidth="1"/>
    <col min="10237" max="10237" width="12.5703125" customWidth="1"/>
    <col min="10238" max="10238" width="7.28515625" customWidth="1"/>
    <col min="10239" max="10243" width="6.7109375" customWidth="1"/>
    <col min="10244" max="10244" width="7.28515625" customWidth="1"/>
    <col min="10245" max="10247" width="9" customWidth="1"/>
    <col min="10248" max="10248" width="11.28515625" customWidth="1"/>
    <col min="10492" max="10492" width="7.85546875" customWidth="1"/>
    <col min="10493" max="10493" width="12.5703125" customWidth="1"/>
    <col min="10494" max="10494" width="7.28515625" customWidth="1"/>
    <col min="10495" max="10499" width="6.7109375" customWidth="1"/>
    <col min="10500" max="10500" width="7.28515625" customWidth="1"/>
    <col min="10501" max="10503" width="9" customWidth="1"/>
    <col min="10504" max="10504" width="11.28515625" customWidth="1"/>
    <col min="10748" max="10748" width="7.85546875" customWidth="1"/>
    <col min="10749" max="10749" width="12.5703125" customWidth="1"/>
    <col min="10750" max="10750" width="7.28515625" customWidth="1"/>
    <col min="10751" max="10755" width="6.7109375" customWidth="1"/>
    <col min="10756" max="10756" width="7.28515625" customWidth="1"/>
    <col min="10757" max="10759" width="9" customWidth="1"/>
    <col min="10760" max="10760" width="11.28515625" customWidth="1"/>
    <col min="11004" max="11004" width="7.85546875" customWidth="1"/>
    <col min="11005" max="11005" width="12.5703125" customWidth="1"/>
    <col min="11006" max="11006" width="7.28515625" customWidth="1"/>
    <col min="11007" max="11011" width="6.7109375" customWidth="1"/>
    <col min="11012" max="11012" width="7.28515625" customWidth="1"/>
    <col min="11013" max="11015" width="9" customWidth="1"/>
    <col min="11016" max="11016" width="11.28515625" customWidth="1"/>
    <col min="11260" max="11260" width="7.85546875" customWidth="1"/>
    <col min="11261" max="11261" width="12.5703125" customWidth="1"/>
    <col min="11262" max="11262" width="7.28515625" customWidth="1"/>
    <col min="11263" max="11267" width="6.7109375" customWidth="1"/>
    <col min="11268" max="11268" width="7.28515625" customWidth="1"/>
    <col min="11269" max="11271" width="9" customWidth="1"/>
    <col min="11272" max="11272" width="11.28515625" customWidth="1"/>
    <col min="11516" max="11516" width="7.85546875" customWidth="1"/>
    <col min="11517" max="11517" width="12.5703125" customWidth="1"/>
    <col min="11518" max="11518" width="7.28515625" customWidth="1"/>
    <col min="11519" max="11523" width="6.7109375" customWidth="1"/>
    <col min="11524" max="11524" width="7.28515625" customWidth="1"/>
    <col min="11525" max="11527" width="9" customWidth="1"/>
    <col min="11528" max="11528" width="11.28515625" customWidth="1"/>
    <col min="11772" max="11772" width="7.85546875" customWidth="1"/>
    <col min="11773" max="11773" width="12.5703125" customWidth="1"/>
    <col min="11774" max="11774" width="7.28515625" customWidth="1"/>
    <col min="11775" max="11779" width="6.7109375" customWidth="1"/>
    <col min="11780" max="11780" width="7.28515625" customWidth="1"/>
    <col min="11781" max="11783" width="9" customWidth="1"/>
    <col min="11784" max="11784" width="11.28515625" customWidth="1"/>
    <col min="12028" max="12028" width="7.85546875" customWidth="1"/>
    <col min="12029" max="12029" width="12.5703125" customWidth="1"/>
    <col min="12030" max="12030" width="7.28515625" customWidth="1"/>
    <col min="12031" max="12035" width="6.7109375" customWidth="1"/>
    <col min="12036" max="12036" width="7.28515625" customWidth="1"/>
    <col min="12037" max="12039" width="9" customWidth="1"/>
    <col min="12040" max="12040" width="11.28515625" customWidth="1"/>
    <col min="12284" max="12284" width="7.85546875" customWidth="1"/>
    <col min="12285" max="12285" width="12.5703125" customWidth="1"/>
    <col min="12286" max="12286" width="7.28515625" customWidth="1"/>
    <col min="12287" max="12291" width="6.7109375" customWidth="1"/>
    <col min="12292" max="12292" width="7.28515625" customWidth="1"/>
    <col min="12293" max="12295" width="9" customWidth="1"/>
    <col min="12296" max="12296" width="11.28515625" customWidth="1"/>
    <col min="12540" max="12540" width="7.85546875" customWidth="1"/>
    <col min="12541" max="12541" width="12.5703125" customWidth="1"/>
    <col min="12542" max="12542" width="7.28515625" customWidth="1"/>
    <col min="12543" max="12547" width="6.7109375" customWidth="1"/>
    <col min="12548" max="12548" width="7.28515625" customWidth="1"/>
    <col min="12549" max="12551" width="9" customWidth="1"/>
    <col min="12552" max="12552" width="11.28515625" customWidth="1"/>
    <col min="12796" max="12796" width="7.85546875" customWidth="1"/>
    <col min="12797" max="12797" width="12.5703125" customWidth="1"/>
    <col min="12798" max="12798" width="7.28515625" customWidth="1"/>
    <col min="12799" max="12803" width="6.7109375" customWidth="1"/>
    <col min="12804" max="12804" width="7.28515625" customWidth="1"/>
    <col min="12805" max="12807" width="9" customWidth="1"/>
    <col min="12808" max="12808" width="11.28515625" customWidth="1"/>
    <col min="13052" max="13052" width="7.85546875" customWidth="1"/>
    <col min="13053" max="13053" width="12.5703125" customWidth="1"/>
    <col min="13054" max="13054" width="7.28515625" customWidth="1"/>
    <col min="13055" max="13059" width="6.7109375" customWidth="1"/>
    <col min="13060" max="13060" width="7.28515625" customWidth="1"/>
    <col min="13061" max="13063" width="9" customWidth="1"/>
    <col min="13064" max="13064" width="11.28515625" customWidth="1"/>
    <col min="13308" max="13308" width="7.85546875" customWidth="1"/>
    <col min="13309" max="13309" width="12.5703125" customWidth="1"/>
    <col min="13310" max="13310" width="7.28515625" customWidth="1"/>
    <col min="13311" max="13315" width="6.7109375" customWidth="1"/>
    <col min="13316" max="13316" width="7.28515625" customWidth="1"/>
    <col min="13317" max="13319" width="9" customWidth="1"/>
    <col min="13320" max="13320" width="11.28515625" customWidth="1"/>
    <col min="13564" max="13564" width="7.85546875" customWidth="1"/>
    <col min="13565" max="13565" width="12.5703125" customWidth="1"/>
    <col min="13566" max="13566" width="7.28515625" customWidth="1"/>
    <col min="13567" max="13571" width="6.7109375" customWidth="1"/>
    <col min="13572" max="13572" width="7.28515625" customWidth="1"/>
    <col min="13573" max="13575" width="9" customWidth="1"/>
    <col min="13576" max="13576" width="11.28515625" customWidth="1"/>
    <col min="13820" max="13820" width="7.85546875" customWidth="1"/>
    <col min="13821" max="13821" width="12.5703125" customWidth="1"/>
    <col min="13822" max="13822" width="7.28515625" customWidth="1"/>
    <col min="13823" max="13827" width="6.7109375" customWidth="1"/>
    <col min="13828" max="13828" width="7.28515625" customWidth="1"/>
    <col min="13829" max="13831" width="9" customWidth="1"/>
    <col min="13832" max="13832" width="11.28515625" customWidth="1"/>
    <col min="14076" max="14076" width="7.85546875" customWidth="1"/>
    <col min="14077" max="14077" width="12.5703125" customWidth="1"/>
    <col min="14078" max="14078" width="7.28515625" customWidth="1"/>
    <col min="14079" max="14083" width="6.7109375" customWidth="1"/>
    <col min="14084" max="14084" width="7.28515625" customWidth="1"/>
    <col min="14085" max="14087" width="9" customWidth="1"/>
    <col min="14088" max="14088" width="11.28515625" customWidth="1"/>
    <col min="14332" max="14332" width="7.85546875" customWidth="1"/>
    <col min="14333" max="14333" width="12.5703125" customWidth="1"/>
    <col min="14334" max="14334" width="7.28515625" customWidth="1"/>
    <col min="14335" max="14339" width="6.7109375" customWidth="1"/>
    <col min="14340" max="14340" width="7.28515625" customWidth="1"/>
    <col min="14341" max="14343" width="9" customWidth="1"/>
    <col min="14344" max="14344" width="11.28515625" customWidth="1"/>
    <col min="14588" max="14588" width="7.85546875" customWidth="1"/>
    <col min="14589" max="14589" width="12.5703125" customWidth="1"/>
    <col min="14590" max="14590" width="7.28515625" customWidth="1"/>
    <col min="14591" max="14595" width="6.7109375" customWidth="1"/>
    <col min="14596" max="14596" width="7.28515625" customWidth="1"/>
    <col min="14597" max="14599" width="9" customWidth="1"/>
    <col min="14600" max="14600" width="11.28515625" customWidth="1"/>
    <col min="14844" max="14844" width="7.85546875" customWidth="1"/>
    <col min="14845" max="14845" width="12.5703125" customWidth="1"/>
    <col min="14846" max="14846" width="7.28515625" customWidth="1"/>
    <col min="14847" max="14851" width="6.7109375" customWidth="1"/>
    <col min="14852" max="14852" width="7.28515625" customWidth="1"/>
    <col min="14853" max="14855" width="9" customWidth="1"/>
    <col min="14856" max="14856" width="11.28515625" customWidth="1"/>
    <col min="15100" max="15100" width="7.85546875" customWidth="1"/>
    <col min="15101" max="15101" width="12.5703125" customWidth="1"/>
    <col min="15102" max="15102" width="7.28515625" customWidth="1"/>
    <col min="15103" max="15107" width="6.7109375" customWidth="1"/>
    <col min="15108" max="15108" width="7.28515625" customWidth="1"/>
    <col min="15109" max="15111" width="9" customWidth="1"/>
    <col min="15112" max="15112" width="11.28515625" customWidth="1"/>
    <col min="15356" max="15356" width="7.85546875" customWidth="1"/>
    <col min="15357" max="15357" width="12.5703125" customWidth="1"/>
    <col min="15358" max="15358" width="7.28515625" customWidth="1"/>
    <col min="15359" max="15363" width="6.7109375" customWidth="1"/>
    <col min="15364" max="15364" width="7.28515625" customWidth="1"/>
    <col min="15365" max="15367" width="9" customWidth="1"/>
    <col min="15368" max="15368" width="11.28515625" customWidth="1"/>
    <col min="15612" max="15612" width="7.85546875" customWidth="1"/>
    <col min="15613" max="15613" width="12.5703125" customWidth="1"/>
    <col min="15614" max="15614" width="7.28515625" customWidth="1"/>
    <col min="15615" max="15619" width="6.7109375" customWidth="1"/>
    <col min="15620" max="15620" width="7.28515625" customWidth="1"/>
    <col min="15621" max="15623" width="9" customWidth="1"/>
    <col min="15624" max="15624" width="11.28515625" customWidth="1"/>
    <col min="15868" max="15868" width="7.85546875" customWidth="1"/>
    <col min="15869" max="15869" width="12.5703125" customWidth="1"/>
    <col min="15870" max="15870" width="7.28515625" customWidth="1"/>
    <col min="15871" max="15875" width="6.7109375" customWidth="1"/>
    <col min="15876" max="15876" width="7.28515625" customWidth="1"/>
    <col min="15877" max="15879" width="9" customWidth="1"/>
    <col min="15880" max="15880" width="11.28515625" customWidth="1"/>
    <col min="16124" max="16124" width="7.85546875" customWidth="1"/>
    <col min="16125" max="16125" width="12.5703125" customWidth="1"/>
    <col min="16126" max="16126" width="7.28515625" customWidth="1"/>
    <col min="16127" max="16131" width="6.7109375" customWidth="1"/>
    <col min="16132" max="16132" width="7.28515625" customWidth="1"/>
    <col min="16133" max="16135" width="9" customWidth="1"/>
    <col min="16136" max="16136" width="11.28515625" customWidth="1"/>
  </cols>
  <sheetData>
    <row r="1" spans="1:10" ht="15" customHeight="1" x14ac:dyDescent="0.25"/>
    <row r="2" spans="1:10" ht="15" customHeight="1" x14ac:dyDescent="0.25"/>
    <row r="3" spans="1:10" ht="15" customHeight="1" x14ac:dyDescent="0.25"/>
    <row r="4" spans="1:10" ht="15" customHeight="1" x14ac:dyDescent="0.25"/>
    <row r="5" spans="1:10" s="105" customFormat="1" ht="15" customHeight="1" x14ac:dyDescent="0.25">
      <c r="A5" s="108"/>
    </row>
    <row r="6" spans="1:10" s="105" customFormat="1" ht="15" customHeight="1" x14ac:dyDescent="0.25">
      <c r="A6" s="107"/>
      <c r="B6" s="106"/>
      <c r="C6" s="106"/>
      <c r="D6" s="106"/>
      <c r="E6" s="106"/>
      <c r="F6" s="106"/>
      <c r="G6" s="106"/>
      <c r="H6" s="106"/>
    </row>
    <row r="7" spans="1:10" ht="21.95" customHeight="1" x14ac:dyDescent="0.25">
      <c r="A7" s="500" t="s">
        <v>79</v>
      </c>
      <c r="B7" s="500"/>
      <c r="C7" s="500"/>
      <c r="D7" s="500"/>
      <c r="E7" s="500"/>
      <c r="F7" s="500"/>
      <c r="G7" s="500"/>
      <c r="H7" s="500"/>
    </row>
    <row r="8" spans="1:10" ht="6.75" customHeight="1" x14ac:dyDescent="0.25">
      <c r="A8" s="15"/>
      <c r="B8" s="15"/>
      <c r="C8" s="15"/>
      <c r="D8" s="15"/>
      <c r="E8" s="15"/>
      <c r="F8" s="15"/>
      <c r="G8" s="15"/>
      <c r="H8" s="15"/>
    </row>
    <row r="9" spans="1:10" ht="21.95" customHeight="1" x14ac:dyDescent="0.25">
      <c r="A9" s="79" t="s">
        <v>1</v>
      </c>
      <c r="B9" s="79" t="s">
        <v>2</v>
      </c>
      <c r="C9" s="15"/>
      <c r="D9" s="15"/>
      <c r="E9" s="15"/>
      <c r="F9" s="15"/>
      <c r="G9" s="15"/>
      <c r="H9" s="15"/>
    </row>
    <row r="10" spans="1:10" ht="15.95" customHeight="1" x14ac:dyDescent="0.25">
      <c r="A10" s="80" t="s">
        <v>89</v>
      </c>
      <c r="B10" s="104">
        <v>292866</v>
      </c>
      <c r="C10" s="15"/>
      <c r="D10" s="15"/>
      <c r="E10" s="15"/>
      <c r="F10" s="15"/>
      <c r="G10" s="15"/>
      <c r="H10" s="15"/>
    </row>
    <row r="11" spans="1:10" ht="15.95" customHeight="1" x14ac:dyDescent="0.25">
      <c r="A11" s="80" t="s">
        <v>90</v>
      </c>
      <c r="B11" s="104">
        <v>414566</v>
      </c>
      <c r="C11" s="15"/>
      <c r="D11" s="15"/>
      <c r="E11" s="15"/>
      <c r="F11" s="15"/>
      <c r="G11" s="15"/>
      <c r="H11" s="15"/>
    </row>
    <row r="12" spans="1:10" ht="15.95" customHeight="1" x14ac:dyDescent="0.25">
      <c r="A12" s="80" t="s">
        <v>91</v>
      </c>
      <c r="B12" s="104">
        <v>321889</v>
      </c>
      <c r="C12" s="15"/>
      <c r="D12" s="15"/>
      <c r="E12" s="15"/>
      <c r="F12" s="15"/>
      <c r="G12" s="15"/>
      <c r="H12" s="15"/>
    </row>
    <row r="13" spans="1:10" ht="15.95" customHeight="1" x14ac:dyDescent="0.25">
      <c r="A13" s="80" t="s">
        <v>92</v>
      </c>
      <c r="B13" s="104">
        <v>226675</v>
      </c>
      <c r="C13" s="15"/>
      <c r="D13" s="15"/>
      <c r="E13" s="15"/>
      <c r="F13" s="15"/>
      <c r="G13" s="15"/>
      <c r="H13" s="15"/>
    </row>
    <row r="14" spans="1:10" ht="15.95" customHeight="1" x14ac:dyDescent="0.25">
      <c r="A14" s="80" t="s">
        <v>87</v>
      </c>
      <c r="B14" s="104">
        <v>146615</v>
      </c>
      <c r="C14" s="100"/>
      <c r="D14" s="15"/>
      <c r="E14" s="15"/>
      <c r="F14" s="15"/>
      <c r="G14" s="15"/>
      <c r="H14" s="15"/>
    </row>
    <row r="15" spans="1:10" ht="15.95" customHeight="1" x14ac:dyDescent="0.25">
      <c r="A15" s="83" t="s">
        <v>94</v>
      </c>
      <c r="B15" s="103">
        <f>G49+G52</f>
        <v>139967</v>
      </c>
      <c r="C15" s="100"/>
      <c r="D15" s="100"/>
      <c r="E15" s="15"/>
      <c r="F15" s="15"/>
      <c r="G15" s="15"/>
      <c r="H15" s="15"/>
      <c r="J15" s="102"/>
    </row>
    <row r="16" spans="1:10" ht="17.25" customHeight="1" x14ac:dyDescent="0.25">
      <c r="A16" s="79" t="s">
        <v>78</v>
      </c>
      <c r="B16" s="101">
        <f>B15/B14-1</f>
        <v>-4.5343245916175001E-2</v>
      </c>
      <c r="C16" s="100"/>
      <c r="D16" s="15"/>
      <c r="E16" s="15"/>
      <c r="F16" s="15"/>
      <c r="G16" s="15"/>
      <c r="H16" s="15"/>
      <c r="J16" s="99"/>
    </row>
    <row r="17" spans="1:11" ht="8.25" customHeight="1" x14ac:dyDescent="0.25">
      <c r="A17" s="15"/>
      <c r="B17" s="15"/>
      <c r="C17" s="15"/>
      <c r="D17" s="15"/>
      <c r="E17" s="15"/>
      <c r="F17" s="15"/>
      <c r="G17" s="15"/>
      <c r="H17" s="15"/>
      <c r="K17" s="99"/>
    </row>
    <row r="18" spans="1:11" ht="42" customHeight="1" x14ac:dyDescent="0.25">
      <c r="A18" s="79" t="s">
        <v>6</v>
      </c>
      <c r="B18" s="79" t="s">
        <v>7</v>
      </c>
      <c r="C18" s="79" t="s">
        <v>8</v>
      </c>
      <c r="D18" s="79" t="s">
        <v>9</v>
      </c>
      <c r="E18" s="79" t="s">
        <v>10</v>
      </c>
      <c r="F18" s="79" t="s">
        <v>11</v>
      </c>
      <c r="G18" s="79" t="s">
        <v>12</v>
      </c>
      <c r="H18" s="79" t="s">
        <v>77</v>
      </c>
    </row>
    <row r="19" spans="1:11" ht="14.1" customHeight="1" x14ac:dyDescent="0.25">
      <c r="A19" s="87" t="s">
        <v>18</v>
      </c>
      <c r="B19" s="96">
        <v>3884</v>
      </c>
      <c r="C19" s="96">
        <v>6562</v>
      </c>
      <c r="D19" s="96">
        <v>5889</v>
      </c>
      <c r="E19" s="96">
        <v>3707</v>
      </c>
      <c r="F19" s="96">
        <v>2738</v>
      </c>
      <c r="G19" s="96">
        <v>2522</v>
      </c>
      <c r="H19" s="95">
        <f>Tabla77[[#This Row],[2016]]/Tabla77[[#This Row],[2015]]-1</f>
        <v>-7.8889700511322158E-2</v>
      </c>
    </row>
    <row r="20" spans="1:11" ht="14.1" customHeight="1" x14ac:dyDescent="0.25">
      <c r="A20" s="87" t="s">
        <v>21</v>
      </c>
      <c r="B20" s="96">
        <v>13226</v>
      </c>
      <c r="C20" s="96">
        <v>20418</v>
      </c>
      <c r="D20" s="96">
        <v>11950</v>
      </c>
      <c r="E20" s="96">
        <v>5889</v>
      </c>
      <c r="F20" s="96">
        <v>2365</v>
      </c>
      <c r="G20" s="96">
        <v>2060</v>
      </c>
      <c r="H20" s="95">
        <f>Tabla77[[#This Row],[2016]]/Tabla77[[#This Row],[2015]]-1</f>
        <v>-0.12896405919661735</v>
      </c>
    </row>
    <row r="21" spans="1:11" ht="14.1" customHeight="1" x14ac:dyDescent="0.25">
      <c r="A21" s="87" t="s">
        <v>22</v>
      </c>
      <c r="B21" s="96">
        <v>1484</v>
      </c>
      <c r="C21" s="96">
        <v>3026</v>
      </c>
      <c r="D21" s="96">
        <v>2477</v>
      </c>
      <c r="E21" s="96">
        <v>1164</v>
      </c>
      <c r="F21" s="96">
        <v>707</v>
      </c>
      <c r="G21" s="96">
        <v>1141</v>
      </c>
      <c r="H21" s="95">
        <f>Tabla77[[#This Row],[2016]]/Tabla77[[#This Row],[2015]]-1</f>
        <v>0.61386138613861396</v>
      </c>
    </row>
    <row r="22" spans="1:11" ht="14.1" customHeight="1" x14ac:dyDescent="0.25">
      <c r="A22" s="87" t="s">
        <v>23</v>
      </c>
      <c r="B22" s="96">
        <v>3735</v>
      </c>
      <c r="C22" s="96">
        <v>2299</v>
      </c>
      <c r="D22" s="96">
        <v>2177</v>
      </c>
      <c r="E22" s="96">
        <v>1325</v>
      </c>
      <c r="F22" s="96">
        <v>421</v>
      </c>
      <c r="G22" s="96">
        <v>209</v>
      </c>
      <c r="H22" s="95">
        <f>Tabla77[[#This Row],[2016]]/Tabla77[[#This Row],[2015]]-1</f>
        <v>-0.50356294536817103</v>
      </c>
    </row>
    <row r="23" spans="1:11" ht="14.1" customHeight="1" x14ac:dyDescent="0.25">
      <c r="A23" s="87" t="s">
        <v>24</v>
      </c>
      <c r="B23" s="96">
        <v>4931</v>
      </c>
      <c r="C23" s="96">
        <v>5593</v>
      </c>
      <c r="D23" s="96">
        <v>5222</v>
      </c>
      <c r="E23" s="96">
        <v>4291</v>
      </c>
      <c r="F23" s="96">
        <v>4628</v>
      </c>
      <c r="G23" s="96">
        <v>3261</v>
      </c>
      <c r="H23" s="95">
        <f>Tabla77[[#This Row],[2016]]/Tabla77[[#This Row],[2015]]-1</f>
        <v>-0.29537597234226443</v>
      </c>
    </row>
    <row r="24" spans="1:11" ht="14.1" customHeight="1" x14ac:dyDescent="0.25">
      <c r="A24" s="87" t="s">
        <v>25</v>
      </c>
      <c r="B24" s="96">
        <v>13379</v>
      </c>
      <c r="C24" s="96">
        <v>17438</v>
      </c>
      <c r="D24" s="96">
        <v>11054</v>
      </c>
      <c r="E24" s="96">
        <v>5796</v>
      </c>
      <c r="F24" s="96">
        <v>2680</v>
      </c>
      <c r="G24" s="96">
        <v>2090</v>
      </c>
      <c r="H24" s="95">
        <f>Tabla77[[#This Row],[2016]]/Tabla77[[#This Row],[2015]]-1</f>
        <v>-0.22014925373134331</v>
      </c>
    </row>
    <row r="25" spans="1:11" ht="14.1" customHeight="1" x14ac:dyDescent="0.25">
      <c r="A25" s="87" t="s">
        <v>26</v>
      </c>
      <c r="B25" s="96">
        <v>7942</v>
      </c>
      <c r="C25" s="96">
        <v>13884</v>
      </c>
      <c r="D25" s="96">
        <v>12186</v>
      </c>
      <c r="E25" s="96">
        <v>5638</v>
      </c>
      <c r="F25" s="96">
        <v>500</v>
      </c>
      <c r="G25" s="96">
        <v>1777</v>
      </c>
      <c r="H25" s="95">
        <f>Tabla77[[#This Row],[2016]]/Tabla77[[#This Row],[2015]]-1</f>
        <v>2.5539999999999998</v>
      </c>
    </row>
    <row r="26" spans="1:11" ht="14.1" customHeight="1" x14ac:dyDescent="0.25">
      <c r="A26" s="87" t="s">
        <v>27</v>
      </c>
      <c r="B26" s="96">
        <v>2770</v>
      </c>
      <c r="C26" s="96">
        <v>4285</v>
      </c>
      <c r="D26" s="96">
        <v>3260</v>
      </c>
      <c r="E26" s="96">
        <v>1997</v>
      </c>
      <c r="F26" s="96">
        <v>578</v>
      </c>
      <c r="G26" s="96">
        <v>446</v>
      </c>
      <c r="H26" s="95">
        <f>Tabla77[[#This Row],[2016]]/Tabla77[[#This Row],[2015]]-1</f>
        <v>-0.22837370242214527</v>
      </c>
    </row>
    <row r="27" spans="1:11" ht="14.1" customHeight="1" x14ac:dyDescent="0.25">
      <c r="A27" s="87" t="s">
        <v>28</v>
      </c>
      <c r="B27" s="96">
        <v>5103</v>
      </c>
      <c r="C27" s="96">
        <v>9014</v>
      </c>
      <c r="D27" s="96">
        <v>7093</v>
      </c>
      <c r="E27" s="96">
        <v>2625</v>
      </c>
      <c r="F27" s="96">
        <v>717</v>
      </c>
      <c r="G27" s="96">
        <v>836</v>
      </c>
      <c r="H27" s="95">
        <f>Tabla77[[#This Row],[2016]]/Tabla77[[#This Row],[2015]]-1</f>
        <v>0.16596931659693159</v>
      </c>
    </row>
    <row r="28" spans="1:11" ht="14.1" customHeight="1" x14ac:dyDescent="0.25">
      <c r="A28" s="87" t="s">
        <v>29</v>
      </c>
      <c r="B28" s="96">
        <v>36626</v>
      </c>
      <c r="C28" s="96">
        <v>33636</v>
      </c>
      <c r="D28" s="96">
        <v>22717</v>
      </c>
      <c r="E28" s="96">
        <v>22282</v>
      </c>
      <c r="F28" s="96">
        <v>30302</v>
      </c>
      <c r="G28" s="96">
        <v>14877</v>
      </c>
      <c r="H28" s="95">
        <f>Tabla77[[#This Row],[2016]]/Tabla77[[#This Row],[2015]]-1</f>
        <v>-0.50904230743845291</v>
      </c>
    </row>
    <row r="29" spans="1:11" ht="14.1" customHeight="1" x14ac:dyDescent="0.25">
      <c r="A29" s="87" t="s">
        <v>30</v>
      </c>
      <c r="B29" s="96">
        <v>4478</v>
      </c>
      <c r="C29" s="96">
        <v>4454</v>
      </c>
      <c r="D29" s="96">
        <v>4631</v>
      </c>
      <c r="E29" s="96">
        <v>2933</v>
      </c>
      <c r="F29" s="96">
        <v>1571</v>
      </c>
      <c r="G29" s="96">
        <v>1699</v>
      </c>
      <c r="H29" s="95">
        <f>Tabla77[[#This Row],[2016]]/Tabla77[[#This Row],[2015]]-1</f>
        <v>8.1476766390833788E-2</v>
      </c>
    </row>
    <row r="30" spans="1:11" ht="14.1" customHeight="1" x14ac:dyDescent="0.25">
      <c r="A30" s="87" t="s">
        <v>31</v>
      </c>
      <c r="B30" s="96">
        <v>2171</v>
      </c>
      <c r="C30" s="96">
        <v>2053</v>
      </c>
      <c r="D30" s="96">
        <v>2670</v>
      </c>
      <c r="E30" s="96">
        <v>2003</v>
      </c>
      <c r="F30" s="96">
        <v>599</v>
      </c>
      <c r="G30" s="96">
        <v>839</v>
      </c>
      <c r="H30" s="95">
        <f>Tabla77[[#This Row],[2016]]/Tabla77[[#This Row],[2015]]-1</f>
        <v>0.40066777963272115</v>
      </c>
    </row>
    <row r="31" spans="1:11" ht="14.1" customHeight="1" x14ac:dyDescent="0.25">
      <c r="A31" s="87" t="s">
        <v>32</v>
      </c>
      <c r="B31" s="96">
        <v>19587</v>
      </c>
      <c r="C31" s="96">
        <v>34114</v>
      </c>
      <c r="D31" s="96">
        <v>23920</v>
      </c>
      <c r="E31" s="96">
        <v>13630</v>
      </c>
      <c r="F31" s="96">
        <v>4643</v>
      </c>
      <c r="G31" s="96">
        <v>5689</v>
      </c>
      <c r="H31" s="95">
        <f>Tabla77[[#This Row],[2016]]/Tabla77[[#This Row],[2015]]-1</f>
        <v>0.22528537583458963</v>
      </c>
    </row>
    <row r="32" spans="1:11" ht="14.1" customHeight="1" x14ac:dyDescent="0.25">
      <c r="A32" s="87" t="s">
        <v>33</v>
      </c>
      <c r="B32" s="96">
        <v>36472</v>
      </c>
      <c r="C32" s="96">
        <v>44732</v>
      </c>
      <c r="D32" s="96">
        <v>36420</v>
      </c>
      <c r="E32" s="96">
        <v>25771</v>
      </c>
      <c r="F32" s="96">
        <v>17410</v>
      </c>
      <c r="G32" s="96">
        <v>9842</v>
      </c>
      <c r="H32" s="95">
        <f>Tabla77[[#This Row],[2016]]/Tabla77[[#This Row],[2015]]-1</f>
        <v>-0.43469270534175763</v>
      </c>
    </row>
    <row r="33" spans="1:8" ht="14.1" customHeight="1" x14ac:dyDescent="0.25">
      <c r="A33" s="87" t="s">
        <v>34</v>
      </c>
      <c r="B33" s="96">
        <v>4145</v>
      </c>
      <c r="C33" s="96">
        <v>7674</v>
      </c>
      <c r="D33" s="96">
        <v>6714</v>
      </c>
      <c r="E33" s="96">
        <v>4341</v>
      </c>
      <c r="F33" s="96">
        <v>1758</v>
      </c>
      <c r="G33" s="96">
        <v>1824</v>
      </c>
      <c r="H33" s="95">
        <f>Tabla77[[#This Row],[2016]]/Tabla77[[#This Row],[2015]]-1</f>
        <v>3.7542662116040848E-2</v>
      </c>
    </row>
    <row r="34" spans="1:8" ht="14.1" customHeight="1" x14ac:dyDescent="0.25">
      <c r="A34" s="87" t="s">
        <v>35</v>
      </c>
      <c r="B34" s="96">
        <v>3820</v>
      </c>
      <c r="C34" s="96">
        <v>5342</v>
      </c>
      <c r="D34" s="96">
        <v>4512</v>
      </c>
      <c r="E34" s="96">
        <v>2026</v>
      </c>
      <c r="F34" s="96">
        <v>3377</v>
      </c>
      <c r="G34" s="96">
        <v>678</v>
      </c>
      <c r="H34" s="95">
        <f>Tabla77[[#This Row],[2016]]/Tabla77[[#This Row],[2015]]-1</f>
        <v>-0.79923008587503697</v>
      </c>
    </row>
    <row r="35" spans="1:8" ht="14.1" customHeight="1" x14ac:dyDescent="0.25">
      <c r="A35" s="87" t="s">
        <v>36</v>
      </c>
      <c r="B35" s="96">
        <v>1463</v>
      </c>
      <c r="C35" s="96">
        <v>2019</v>
      </c>
      <c r="D35" s="96">
        <v>1860</v>
      </c>
      <c r="E35" s="96">
        <v>978</v>
      </c>
      <c r="F35" s="96">
        <v>289</v>
      </c>
      <c r="G35" s="96">
        <v>609</v>
      </c>
      <c r="H35" s="95">
        <f>Tabla77[[#This Row],[2016]]/Tabla77[[#This Row],[2015]]-1</f>
        <v>1.1072664359861593</v>
      </c>
    </row>
    <row r="36" spans="1:8" ht="14.1" customHeight="1" x14ac:dyDescent="0.25">
      <c r="A36" s="87" t="s">
        <v>37</v>
      </c>
      <c r="B36" s="96">
        <v>37602</v>
      </c>
      <c r="C36" s="96">
        <v>57312</v>
      </c>
      <c r="D36" s="96">
        <v>44762</v>
      </c>
      <c r="E36" s="96">
        <v>42589</v>
      </c>
      <c r="F36" s="96">
        <v>32438</v>
      </c>
      <c r="G36" s="96">
        <v>44246</v>
      </c>
      <c r="H36" s="95">
        <f>Tabla77[[#This Row],[2016]]/Tabla77[[#This Row],[2015]]-1</f>
        <v>0.36401751032739371</v>
      </c>
    </row>
    <row r="37" spans="1:8" ht="14.1" customHeight="1" x14ac:dyDescent="0.25">
      <c r="A37" s="87" t="s">
        <v>38</v>
      </c>
      <c r="B37" s="96">
        <v>5827</v>
      </c>
      <c r="C37" s="96">
        <v>9486</v>
      </c>
      <c r="D37" s="96">
        <v>7054</v>
      </c>
      <c r="E37" s="96">
        <v>4857</v>
      </c>
      <c r="F37" s="96">
        <v>2966</v>
      </c>
      <c r="G37" s="96">
        <v>5785</v>
      </c>
      <c r="H37" s="95">
        <f>Tabla77[[#This Row],[2016]]/Tabla77[[#This Row],[2015]]-1</f>
        <v>0.95043830074173963</v>
      </c>
    </row>
    <row r="38" spans="1:8" ht="14.1" customHeight="1" x14ac:dyDescent="0.25">
      <c r="A38" s="87" t="s">
        <v>39</v>
      </c>
      <c r="B38" s="96">
        <v>2394</v>
      </c>
      <c r="C38" s="96">
        <v>6562</v>
      </c>
      <c r="D38" s="96">
        <v>4856</v>
      </c>
      <c r="E38" s="96">
        <v>1933</v>
      </c>
      <c r="F38" s="96">
        <v>297</v>
      </c>
      <c r="G38" s="96">
        <v>1056</v>
      </c>
      <c r="H38" s="95">
        <f>Tabla77[[#This Row],[2016]]/Tabla77[[#This Row],[2015]]-1</f>
        <v>2.5555555555555554</v>
      </c>
    </row>
    <row r="39" spans="1:8" ht="14.1" customHeight="1" x14ac:dyDescent="0.25">
      <c r="A39" s="87" t="s">
        <v>40</v>
      </c>
      <c r="B39" s="96">
        <v>3554</v>
      </c>
      <c r="C39" s="96">
        <v>12368</v>
      </c>
      <c r="D39" s="96">
        <v>8547</v>
      </c>
      <c r="E39" s="96">
        <v>4110</v>
      </c>
      <c r="F39" s="96">
        <v>140</v>
      </c>
      <c r="G39" s="96">
        <v>101</v>
      </c>
      <c r="H39" s="95">
        <f>Tabla77[[#This Row],[2016]]/Tabla77[[#This Row],[2015]]-1</f>
        <v>-0.27857142857142858</v>
      </c>
    </row>
    <row r="40" spans="1:8" ht="14.1" customHeight="1" x14ac:dyDescent="0.25">
      <c r="A40" s="87" t="s">
        <v>41</v>
      </c>
      <c r="B40" s="96">
        <v>7404</v>
      </c>
      <c r="C40" s="96">
        <v>10960</v>
      </c>
      <c r="D40" s="96">
        <v>8025</v>
      </c>
      <c r="E40" s="96">
        <v>6288</v>
      </c>
      <c r="F40" s="96">
        <v>2880</v>
      </c>
      <c r="G40" s="96">
        <v>4199</v>
      </c>
      <c r="H40" s="95">
        <f>Tabla77[[#This Row],[2016]]/Tabla77[[#This Row],[2015]]-1</f>
        <v>0.4579861111111112</v>
      </c>
    </row>
    <row r="41" spans="1:8" ht="14.1" customHeight="1" x14ac:dyDescent="0.25">
      <c r="A41" s="87" t="s">
        <v>42</v>
      </c>
      <c r="B41" s="96">
        <v>4765</v>
      </c>
      <c r="C41" s="96">
        <v>11683</v>
      </c>
      <c r="D41" s="96">
        <v>7312</v>
      </c>
      <c r="E41" s="96">
        <v>3570</v>
      </c>
      <c r="F41" s="96">
        <v>774</v>
      </c>
      <c r="G41" s="96">
        <v>331</v>
      </c>
      <c r="H41" s="95">
        <f>Tabla77[[#This Row],[2016]]/Tabla77[[#This Row],[2015]]-1</f>
        <v>-0.57235142118863047</v>
      </c>
    </row>
    <row r="42" spans="1:8" ht="14.1" customHeight="1" x14ac:dyDescent="0.25">
      <c r="A42" s="87" t="s">
        <v>43</v>
      </c>
      <c r="B42" s="96">
        <v>11008</v>
      </c>
      <c r="C42" s="96">
        <v>15401</v>
      </c>
      <c r="D42" s="96">
        <v>11874</v>
      </c>
      <c r="E42" s="96">
        <v>10087</v>
      </c>
      <c r="F42" s="96">
        <v>5816</v>
      </c>
      <c r="G42" s="96">
        <v>7200</v>
      </c>
      <c r="H42" s="95">
        <f>Tabla77[[#This Row],[2016]]/Tabla77[[#This Row],[2015]]-1</f>
        <v>0.23796423658872068</v>
      </c>
    </row>
    <row r="43" spans="1:8" ht="14.1" customHeight="1" x14ac:dyDescent="0.25">
      <c r="A43" s="87" t="s">
        <v>44</v>
      </c>
      <c r="B43" s="96">
        <v>2020</v>
      </c>
      <c r="C43" s="96">
        <v>4008</v>
      </c>
      <c r="D43" s="96">
        <v>3145</v>
      </c>
      <c r="E43" s="96">
        <v>1647</v>
      </c>
      <c r="F43" s="96">
        <v>682</v>
      </c>
      <c r="G43" s="96">
        <v>1975</v>
      </c>
      <c r="H43" s="95">
        <f>Tabla77[[#This Row],[2016]]/Tabla77[[#This Row],[2015]]-1</f>
        <v>1.8958944281524928</v>
      </c>
    </row>
    <row r="44" spans="1:8" ht="14.1" customHeight="1" x14ac:dyDescent="0.25">
      <c r="A44" s="87" t="s">
        <v>45</v>
      </c>
      <c r="B44" s="96">
        <v>13298</v>
      </c>
      <c r="C44" s="96">
        <v>20257</v>
      </c>
      <c r="D44" s="96">
        <v>16612</v>
      </c>
      <c r="E44" s="96">
        <v>11238</v>
      </c>
      <c r="F44" s="96">
        <v>5910</v>
      </c>
      <c r="G44" s="96">
        <v>3488</v>
      </c>
      <c r="H44" s="95">
        <f>Tabla77[[#This Row],[2016]]/Tabla77[[#This Row],[2015]]-1</f>
        <v>-0.40981387478849407</v>
      </c>
    </row>
    <row r="45" spans="1:8" ht="14.1" customHeight="1" x14ac:dyDescent="0.25">
      <c r="A45" s="87" t="s">
        <v>46</v>
      </c>
      <c r="B45" s="96">
        <v>1427</v>
      </c>
      <c r="C45" s="96">
        <v>2039</v>
      </c>
      <c r="D45" s="96">
        <v>1385</v>
      </c>
      <c r="E45" s="96">
        <v>740</v>
      </c>
      <c r="F45" s="96">
        <v>19</v>
      </c>
      <c r="G45" s="96">
        <v>59</v>
      </c>
      <c r="H45" s="95">
        <f>Tabla77[[#This Row],[2016]]/Tabla77[[#This Row],[2015]]-1</f>
        <v>2.1052631578947367</v>
      </c>
    </row>
    <row r="46" spans="1:8" ht="14.1" customHeight="1" x14ac:dyDescent="0.25">
      <c r="A46" s="87" t="s">
        <v>47</v>
      </c>
      <c r="B46" s="96">
        <v>7847</v>
      </c>
      <c r="C46" s="96">
        <v>14349</v>
      </c>
      <c r="D46" s="96">
        <v>10384</v>
      </c>
      <c r="E46" s="96">
        <v>7761</v>
      </c>
      <c r="F46" s="96">
        <v>4165</v>
      </c>
      <c r="G46" s="96">
        <v>5370</v>
      </c>
      <c r="H46" s="95">
        <f>Tabla77[[#This Row],[2016]]/Tabla77[[#This Row],[2015]]-1</f>
        <v>0.28931572629051616</v>
      </c>
    </row>
    <row r="47" spans="1:8" ht="14.1" customHeight="1" x14ac:dyDescent="0.25">
      <c r="A47" s="87" t="s">
        <v>48</v>
      </c>
      <c r="B47" s="96">
        <v>4516</v>
      </c>
      <c r="C47" s="96">
        <v>7244</v>
      </c>
      <c r="D47" s="96">
        <v>7791</v>
      </c>
      <c r="E47" s="96">
        <v>5669</v>
      </c>
      <c r="F47" s="96">
        <v>2172</v>
      </c>
      <c r="G47" s="96">
        <v>3279</v>
      </c>
      <c r="H47" s="95">
        <f>Tabla77[[#This Row],[2016]]/Tabla77[[#This Row],[2015]]-1</f>
        <v>0.50966850828729271</v>
      </c>
    </row>
    <row r="48" spans="1:8" ht="14.1" customHeight="1" x14ac:dyDescent="0.25">
      <c r="A48" s="87" t="s">
        <v>49</v>
      </c>
      <c r="B48" s="96">
        <v>2159</v>
      </c>
      <c r="C48" s="96">
        <v>2900</v>
      </c>
      <c r="D48" s="96">
        <v>2125</v>
      </c>
      <c r="E48" s="96">
        <v>2318</v>
      </c>
      <c r="F48" s="96">
        <v>1767</v>
      </c>
      <c r="G48" s="96">
        <v>543</v>
      </c>
      <c r="H48" s="95">
        <f>Tabla77[[#This Row],[2016]]/Tabla77[[#This Row],[2015]]-1</f>
        <v>-0.69269949066213921</v>
      </c>
    </row>
    <row r="49" spans="1:8" ht="13.5" customHeight="1" x14ac:dyDescent="0.25">
      <c r="A49" s="98" t="s">
        <v>50</v>
      </c>
      <c r="B49" s="97">
        <v>269037</v>
      </c>
      <c r="C49" s="97">
        <v>391112</v>
      </c>
      <c r="D49" s="97">
        <v>298624</v>
      </c>
      <c r="E49" s="97">
        <v>209203</v>
      </c>
      <c r="F49" s="97">
        <v>135309</v>
      </c>
      <c r="G49" s="97">
        <f>SUM(G19:G48)</f>
        <v>128031</v>
      </c>
      <c r="H49" s="93">
        <f>Tabla77[[#This Row],[2016]]/Tabla77[[#This Row],[2015]]-1</f>
        <v>-5.378799636387821E-2</v>
      </c>
    </row>
    <row r="50" spans="1:8" x14ac:dyDescent="0.25">
      <c r="A50" s="87" t="s">
        <v>51</v>
      </c>
      <c r="B50" s="96">
        <v>21218</v>
      </c>
      <c r="C50" s="96">
        <v>21291</v>
      </c>
      <c r="D50" s="96">
        <v>20448</v>
      </c>
      <c r="E50" s="96">
        <v>15276</v>
      </c>
      <c r="F50" s="96">
        <v>8979</v>
      </c>
      <c r="G50" s="96">
        <v>9616</v>
      </c>
      <c r="H50" s="95">
        <f>Tabla77[[#This Row],[2016]]/Tabla77[[#This Row],[2015]]-1</f>
        <v>7.0943312172847772E-2</v>
      </c>
    </row>
    <row r="51" spans="1:8" x14ac:dyDescent="0.25">
      <c r="A51" s="87" t="s">
        <v>52</v>
      </c>
      <c r="B51" s="96">
        <v>2611</v>
      </c>
      <c r="C51" s="96">
        <v>2163</v>
      </c>
      <c r="D51" s="96">
        <v>2817</v>
      </c>
      <c r="E51" s="96">
        <v>2196</v>
      </c>
      <c r="F51" s="96">
        <v>2327</v>
      </c>
      <c r="G51" s="96">
        <v>2320</v>
      </c>
      <c r="H51" s="95">
        <f>Tabla77[[#This Row],[2016]]/Tabla77[[#This Row],[2015]]-1</f>
        <v>-3.0081650193382048E-3</v>
      </c>
    </row>
    <row r="52" spans="1:8" x14ac:dyDescent="0.25">
      <c r="A52" s="89" t="s">
        <v>53</v>
      </c>
      <c r="B52" s="94">
        <v>23829</v>
      </c>
      <c r="C52" s="94">
        <v>23454</v>
      </c>
      <c r="D52" s="94">
        <v>23265</v>
      </c>
      <c r="E52" s="94">
        <v>17472</v>
      </c>
      <c r="F52" s="94">
        <v>11306</v>
      </c>
      <c r="G52" s="94">
        <f>SUM(G50:G51)</f>
        <v>11936</v>
      </c>
      <c r="H52" s="93">
        <f>Tabla77[[#This Row],[2016]]/Tabla77[[#This Row],[2015]]-1</f>
        <v>5.5722625154785099E-2</v>
      </c>
    </row>
    <row r="53" spans="1:8" ht="15.75" x14ac:dyDescent="0.25">
      <c r="A53" s="48"/>
      <c r="B53" s="48"/>
      <c r="C53" s="48"/>
      <c r="D53" s="48"/>
      <c r="E53" s="48"/>
      <c r="F53" s="48"/>
      <c r="G53" s="48"/>
      <c r="H53" s="48"/>
    </row>
    <row r="54" spans="1:8" ht="15.75" x14ac:dyDescent="0.25">
      <c r="A54" s="48"/>
      <c r="B54" s="48"/>
      <c r="C54" s="48"/>
      <c r="D54" s="48"/>
      <c r="E54" s="48"/>
      <c r="F54" s="48"/>
      <c r="G54" s="92"/>
      <c r="H54" s="48"/>
    </row>
    <row r="55" spans="1:8" ht="15.75" x14ac:dyDescent="0.25">
      <c r="A55" s="48"/>
      <c r="B55" s="48"/>
      <c r="C55" s="48"/>
      <c r="D55" s="48"/>
      <c r="E55" s="48"/>
      <c r="F55" s="48"/>
      <c r="G55" s="48"/>
      <c r="H55" s="48"/>
    </row>
    <row r="56" spans="1:8" ht="15.75" x14ac:dyDescent="0.25">
      <c r="A56" s="48"/>
      <c r="B56" s="48"/>
      <c r="C56" s="48"/>
      <c r="D56" s="48"/>
      <c r="E56" s="48"/>
      <c r="F56" s="48"/>
      <c r="G56" s="48"/>
      <c r="H56" s="48"/>
    </row>
    <row r="57" spans="1:8" ht="15.75" x14ac:dyDescent="0.25">
      <c r="A57" s="48"/>
      <c r="B57" s="48"/>
      <c r="C57" s="48"/>
      <c r="D57" s="48"/>
      <c r="E57" s="48"/>
      <c r="F57" s="48"/>
      <c r="G57" s="48"/>
      <c r="H57" s="48"/>
    </row>
    <row r="58" spans="1:8" ht="15.75" x14ac:dyDescent="0.25">
      <c r="A58" s="48"/>
      <c r="B58" s="48"/>
      <c r="C58" s="48"/>
      <c r="D58" s="48"/>
      <c r="E58" s="48"/>
      <c r="F58" s="48"/>
      <c r="G58" s="48"/>
      <c r="H58" s="48"/>
    </row>
    <row r="59" spans="1:8" ht="15.75" x14ac:dyDescent="0.25">
      <c r="A59" s="48"/>
      <c r="B59" s="48"/>
      <c r="C59" s="48"/>
      <c r="D59" s="48"/>
      <c r="E59" s="48"/>
      <c r="F59" s="48"/>
      <c r="G59" s="48"/>
      <c r="H59" s="48"/>
    </row>
    <row r="60" spans="1:8" ht="15.75" x14ac:dyDescent="0.25">
      <c r="A60" s="48"/>
      <c r="B60" s="48"/>
      <c r="C60" s="48"/>
      <c r="D60" s="48"/>
      <c r="E60" s="48"/>
      <c r="F60" s="48"/>
      <c r="G60" s="48"/>
      <c r="H60" s="48"/>
    </row>
    <row r="61" spans="1:8" ht="15.75" x14ac:dyDescent="0.25">
      <c r="A61" s="48"/>
      <c r="B61" s="48"/>
      <c r="C61" s="48"/>
      <c r="D61" s="48"/>
      <c r="E61" s="48"/>
      <c r="F61" s="48"/>
      <c r="G61" s="48"/>
      <c r="H61" s="48"/>
    </row>
    <row r="62" spans="1:8" ht="15.75" x14ac:dyDescent="0.25">
      <c r="A62" s="48"/>
      <c r="B62" s="48"/>
      <c r="C62" s="48"/>
      <c r="D62" s="48"/>
      <c r="E62" s="48"/>
      <c r="F62" s="48"/>
      <c r="G62" s="48"/>
      <c r="H62" s="48"/>
    </row>
    <row r="63" spans="1:8" ht="15.75" x14ac:dyDescent="0.25">
      <c r="A63" s="48"/>
      <c r="B63" s="48"/>
      <c r="C63" s="48"/>
      <c r="D63" s="48"/>
      <c r="E63" s="48"/>
      <c r="F63" s="48"/>
      <c r="G63" s="48"/>
      <c r="H63" s="48"/>
    </row>
    <row r="64" spans="1:8" ht="15.75" x14ac:dyDescent="0.25">
      <c r="A64" s="48"/>
      <c r="B64" s="48"/>
      <c r="C64" s="48"/>
      <c r="D64" s="48"/>
      <c r="E64" s="48"/>
      <c r="F64" s="48"/>
      <c r="G64" s="48"/>
      <c r="H64" s="48"/>
    </row>
    <row r="65" spans="1:8" ht="15.75" x14ac:dyDescent="0.25">
      <c r="A65" s="48"/>
      <c r="B65" s="48"/>
      <c r="C65" s="48"/>
      <c r="D65" s="48"/>
      <c r="E65" s="48"/>
      <c r="F65" s="48"/>
      <c r="G65" s="48"/>
      <c r="H65" s="48"/>
    </row>
    <row r="66" spans="1:8" ht="15.75" x14ac:dyDescent="0.25">
      <c r="A66" s="48"/>
      <c r="B66" s="48"/>
      <c r="C66" s="48"/>
      <c r="D66" s="48"/>
      <c r="E66" s="48"/>
      <c r="F66" s="48"/>
      <c r="G66" s="48"/>
      <c r="H66" s="48"/>
    </row>
    <row r="67" spans="1:8" ht="15.75" x14ac:dyDescent="0.25">
      <c r="A67" s="48"/>
      <c r="B67" s="48"/>
      <c r="C67" s="48"/>
      <c r="D67" s="48"/>
      <c r="E67" s="48"/>
      <c r="F67" s="48"/>
      <c r="G67" s="48"/>
      <c r="H67" s="48"/>
    </row>
    <row r="68" spans="1:8" ht="15.75" x14ac:dyDescent="0.25">
      <c r="A68" s="48"/>
      <c r="B68" s="48"/>
      <c r="C68" s="48"/>
      <c r="D68" s="48"/>
      <c r="E68" s="48"/>
      <c r="F68" s="48"/>
      <c r="G68" s="48"/>
      <c r="H68" s="48"/>
    </row>
    <row r="69" spans="1:8" ht="15.75" x14ac:dyDescent="0.25">
      <c r="A69" s="48"/>
      <c r="B69" s="48"/>
      <c r="C69" s="48"/>
      <c r="D69" s="48"/>
      <c r="E69" s="48"/>
      <c r="F69" s="48"/>
      <c r="G69" s="48"/>
      <c r="H69" s="48"/>
    </row>
    <row r="70" spans="1:8" ht="15.75" x14ac:dyDescent="0.25">
      <c r="A70" s="48"/>
      <c r="B70" s="48"/>
      <c r="C70" s="48"/>
      <c r="D70" s="48"/>
      <c r="E70" s="48"/>
      <c r="F70" s="48"/>
      <c r="G70" s="48"/>
      <c r="H70" s="48"/>
    </row>
    <row r="71" spans="1:8" ht="15.75" x14ac:dyDescent="0.25">
      <c r="A71" s="48"/>
      <c r="B71" s="48"/>
      <c r="C71" s="48"/>
      <c r="D71" s="48"/>
      <c r="E71" s="48"/>
      <c r="F71" s="48"/>
      <c r="G71" s="48"/>
      <c r="H71" s="48"/>
    </row>
    <row r="72" spans="1:8" ht="15.75" x14ac:dyDescent="0.25">
      <c r="A72" s="48"/>
      <c r="B72" s="48"/>
      <c r="C72" s="48"/>
      <c r="D72" s="48"/>
      <c r="E72" s="48"/>
      <c r="F72" s="48"/>
      <c r="G72" s="48"/>
      <c r="H72" s="48"/>
    </row>
    <row r="73" spans="1:8" ht="15.75" x14ac:dyDescent="0.25">
      <c r="A73" s="48"/>
      <c r="B73" s="48"/>
      <c r="C73" s="48"/>
      <c r="D73" s="48"/>
      <c r="E73" s="48"/>
      <c r="F73" s="48"/>
      <c r="G73" s="48"/>
      <c r="H73" s="48"/>
    </row>
    <row r="74" spans="1:8" ht="15.75" x14ac:dyDescent="0.25">
      <c r="A74" s="48"/>
      <c r="B74" s="48"/>
      <c r="C74" s="48"/>
      <c r="D74" s="48"/>
      <c r="E74" s="48"/>
      <c r="F74" s="48"/>
      <c r="G74" s="48"/>
      <c r="H74" s="48"/>
    </row>
    <row r="75" spans="1:8" ht="15.75" x14ac:dyDescent="0.25">
      <c r="A75" s="48"/>
      <c r="B75" s="48"/>
      <c r="C75" s="48"/>
      <c r="D75" s="48"/>
      <c r="E75" s="48"/>
      <c r="F75" s="48"/>
      <c r="G75" s="48"/>
      <c r="H75" s="48"/>
    </row>
    <row r="76" spans="1:8" ht="15.75" x14ac:dyDescent="0.25">
      <c r="A76" s="48"/>
      <c r="B76" s="48"/>
      <c r="C76" s="48"/>
      <c r="D76" s="48"/>
      <c r="E76" s="48"/>
      <c r="F76" s="48"/>
      <c r="G76" s="48"/>
      <c r="H76" s="48"/>
    </row>
    <row r="77" spans="1:8" ht="15.75" x14ac:dyDescent="0.25">
      <c r="A77" s="48"/>
      <c r="B77" s="48"/>
      <c r="C77" s="48"/>
      <c r="D77" s="48"/>
      <c r="E77" s="48"/>
      <c r="F77" s="48"/>
      <c r="G77" s="48"/>
      <c r="H77" s="48"/>
    </row>
    <row r="78" spans="1:8" ht="15.75" x14ac:dyDescent="0.25">
      <c r="A78" s="48"/>
      <c r="B78" s="48"/>
      <c r="C78" s="48"/>
      <c r="D78" s="48"/>
      <c r="E78" s="48"/>
      <c r="F78" s="48"/>
      <c r="G78" s="48"/>
      <c r="H78" s="48"/>
    </row>
    <row r="79" spans="1:8" ht="15.75" x14ac:dyDescent="0.25">
      <c r="A79" s="48"/>
      <c r="B79" s="48"/>
      <c r="C79" s="48"/>
      <c r="D79" s="48"/>
      <c r="E79" s="48"/>
      <c r="F79" s="48"/>
      <c r="G79" s="48"/>
      <c r="H79" s="48"/>
    </row>
    <row r="80" spans="1:8" ht="15.75" x14ac:dyDescent="0.25">
      <c r="A80" s="48"/>
      <c r="B80" s="48"/>
      <c r="C80" s="48"/>
      <c r="D80" s="48"/>
      <c r="E80" s="48"/>
      <c r="F80" s="48"/>
      <c r="G80" s="48"/>
      <c r="H80" s="48"/>
    </row>
    <row r="81" spans="1:8" ht="15.75" x14ac:dyDescent="0.25">
      <c r="A81" s="48"/>
      <c r="B81" s="48"/>
      <c r="C81" s="48"/>
      <c r="D81" s="48"/>
      <c r="E81" s="48"/>
      <c r="F81" s="48"/>
      <c r="G81" s="48"/>
      <c r="H81" s="48"/>
    </row>
    <row r="82" spans="1:8" ht="15.75" x14ac:dyDescent="0.25">
      <c r="A82" s="48"/>
      <c r="B82" s="48"/>
      <c r="C82" s="48"/>
      <c r="D82" s="48"/>
      <c r="E82" s="48"/>
      <c r="F82" s="48"/>
      <c r="G82" s="48"/>
      <c r="H82" s="48"/>
    </row>
    <row r="83" spans="1:8" ht="15.75" x14ac:dyDescent="0.25">
      <c r="A83" s="48"/>
      <c r="B83" s="48"/>
      <c r="C83" s="48"/>
      <c r="D83" s="48"/>
      <c r="E83" s="48"/>
      <c r="F83" s="48"/>
      <c r="G83" s="48"/>
      <c r="H83" s="48"/>
    </row>
    <row r="84" spans="1:8" ht="15.75" x14ac:dyDescent="0.25">
      <c r="A84" s="48"/>
      <c r="B84" s="48"/>
      <c r="C84" s="48"/>
      <c r="D84" s="48"/>
      <c r="E84" s="48"/>
      <c r="F84" s="48"/>
      <c r="G84" s="48"/>
      <c r="H84" s="48"/>
    </row>
    <row r="85" spans="1:8" ht="15.75" x14ac:dyDescent="0.25">
      <c r="A85" s="48"/>
      <c r="B85" s="48"/>
      <c r="C85" s="48"/>
      <c r="D85" s="48"/>
      <c r="E85" s="48"/>
      <c r="F85" s="48"/>
      <c r="G85" s="48"/>
      <c r="H85" s="48"/>
    </row>
    <row r="86" spans="1:8" ht="15.75" x14ac:dyDescent="0.25">
      <c r="A86" s="48"/>
      <c r="B86" s="48"/>
      <c r="C86" s="48"/>
      <c r="D86" s="48"/>
      <c r="E86" s="48"/>
      <c r="F86" s="48"/>
      <c r="G86" s="48"/>
      <c r="H86" s="48"/>
    </row>
    <row r="87" spans="1:8" ht="15.75" x14ac:dyDescent="0.25">
      <c r="A87" s="48"/>
      <c r="B87" s="48"/>
      <c r="C87" s="48"/>
      <c r="D87" s="48"/>
      <c r="E87" s="48"/>
      <c r="F87" s="48"/>
      <c r="G87" s="48"/>
      <c r="H87" s="48"/>
    </row>
    <row r="88" spans="1:8" ht="15.75" x14ac:dyDescent="0.25">
      <c r="A88" s="48"/>
      <c r="B88" s="48"/>
      <c r="C88" s="48"/>
      <c r="D88" s="48"/>
      <c r="E88" s="48"/>
      <c r="F88" s="48"/>
      <c r="G88" s="48"/>
      <c r="H88" s="48"/>
    </row>
    <row r="89" spans="1:8" ht="15.75" x14ac:dyDescent="0.25">
      <c r="A89" s="48"/>
      <c r="B89" s="48"/>
      <c r="C89" s="48"/>
      <c r="D89" s="48"/>
      <c r="E89" s="48"/>
      <c r="F89" s="48"/>
      <c r="G89" s="48"/>
      <c r="H89" s="48"/>
    </row>
    <row r="90" spans="1:8" ht="15.75" x14ac:dyDescent="0.25">
      <c r="A90" s="48"/>
      <c r="B90" s="48"/>
      <c r="C90" s="48"/>
      <c r="D90" s="48"/>
      <c r="E90" s="48"/>
      <c r="F90" s="48"/>
      <c r="G90" s="48"/>
      <c r="H90" s="48"/>
    </row>
    <row r="91" spans="1:8" ht="15.75" x14ac:dyDescent="0.25">
      <c r="A91" s="48"/>
      <c r="B91" s="48"/>
      <c r="C91" s="48"/>
      <c r="D91" s="48"/>
      <c r="E91" s="48"/>
      <c r="F91" s="48"/>
      <c r="G91" s="48"/>
      <c r="H91" s="48"/>
    </row>
    <row r="92" spans="1:8" ht="15.75" x14ac:dyDescent="0.25">
      <c r="A92" s="48"/>
      <c r="B92" s="48"/>
      <c r="C92" s="48"/>
      <c r="D92" s="48"/>
      <c r="E92" s="48"/>
      <c r="F92" s="48"/>
      <c r="G92" s="48"/>
      <c r="H92" s="48"/>
    </row>
    <row r="93" spans="1:8" ht="15.75" x14ac:dyDescent="0.25">
      <c r="A93" s="48"/>
      <c r="B93" s="48"/>
      <c r="C93" s="48"/>
      <c r="D93" s="48"/>
      <c r="E93" s="48"/>
      <c r="F93" s="48"/>
      <c r="G93" s="48"/>
      <c r="H93" s="48"/>
    </row>
    <row r="94" spans="1:8" ht="15.75" x14ac:dyDescent="0.25">
      <c r="A94" s="48"/>
      <c r="B94" s="48"/>
      <c r="C94" s="48"/>
      <c r="D94" s="48"/>
      <c r="E94" s="48"/>
      <c r="F94" s="48"/>
      <c r="G94" s="48"/>
      <c r="H94" s="48"/>
    </row>
    <row r="95" spans="1:8" ht="15.75" x14ac:dyDescent="0.25">
      <c r="A95" s="48"/>
      <c r="B95" s="48"/>
      <c r="C95" s="48"/>
      <c r="D95" s="48"/>
      <c r="E95" s="48"/>
      <c r="F95" s="48"/>
      <c r="G95" s="48"/>
      <c r="H95" s="48"/>
    </row>
    <row r="96" spans="1:8" ht="15.75" x14ac:dyDescent="0.25">
      <c r="A96" s="48"/>
      <c r="B96" s="48"/>
      <c r="C96" s="48"/>
      <c r="D96" s="48"/>
      <c r="E96" s="48"/>
      <c r="F96" s="48"/>
      <c r="G96" s="48"/>
      <c r="H96" s="48"/>
    </row>
    <row r="97" spans="1:8" ht="15.75" x14ac:dyDescent="0.25">
      <c r="A97" s="48"/>
      <c r="B97" s="48"/>
      <c r="C97" s="48"/>
      <c r="D97" s="48"/>
      <c r="E97" s="48"/>
      <c r="F97" s="48"/>
      <c r="G97" s="48"/>
      <c r="H97" s="48"/>
    </row>
    <row r="98" spans="1:8" ht="15.75" x14ac:dyDescent="0.25">
      <c r="A98" s="48"/>
      <c r="B98" s="48"/>
      <c r="C98" s="48"/>
      <c r="D98" s="48"/>
      <c r="E98" s="48"/>
      <c r="F98" s="48"/>
      <c r="G98" s="48"/>
      <c r="H98" s="48"/>
    </row>
    <row r="99" spans="1:8" ht="15.75" x14ac:dyDescent="0.25">
      <c r="A99" s="48"/>
      <c r="B99" s="48"/>
      <c r="C99" s="48"/>
      <c r="D99" s="48"/>
      <c r="E99" s="48"/>
      <c r="F99" s="48"/>
      <c r="G99" s="48"/>
      <c r="H99" s="48"/>
    </row>
    <row r="100" spans="1:8" ht="15.75" x14ac:dyDescent="0.25">
      <c r="A100" s="48"/>
      <c r="B100" s="48"/>
      <c r="C100" s="48"/>
      <c r="D100" s="48"/>
      <c r="E100" s="48"/>
      <c r="F100" s="48"/>
      <c r="G100" s="48"/>
      <c r="H100" s="48"/>
    </row>
    <row r="101" spans="1:8" ht="15.75" x14ac:dyDescent="0.25">
      <c r="A101" s="48"/>
      <c r="B101" s="48"/>
      <c r="C101" s="48"/>
      <c r="D101" s="48"/>
      <c r="E101" s="48"/>
      <c r="F101" s="48"/>
      <c r="G101" s="48"/>
      <c r="H101" s="48"/>
    </row>
    <row r="102" spans="1:8" ht="15.75" x14ac:dyDescent="0.25">
      <c r="A102" s="48"/>
      <c r="B102" s="48"/>
      <c r="C102" s="48"/>
      <c r="D102" s="48"/>
      <c r="E102" s="48"/>
      <c r="F102" s="48"/>
      <c r="G102" s="48"/>
      <c r="H102" s="48"/>
    </row>
    <row r="103" spans="1:8" ht="15.75" x14ac:dyDescent="0.25">
      <c r="A103" s="48"/>
      <c r="B103" s="48"/>
      <c r="C103" s="48"/>
      <c r="D103" s="48"/>
      <c r="E103" s="48"/>
      <c r="F103" s="48"/>
      <c r="G103" s="48"/>
      <c r="H103" s="48"/>
    </row>
    <row r="104" spans="1:8" ht="15.75" x14ac:dyDescent="0.25">
      <c r="A104" s="48"/>
      <c r="B104" s="48"/>
      <c r="C104" s="48"/>
      <c r="D104" s="48"/>
      <c r="E104" s="48"/>
      <c r="F104" s="48"/>
      <c r="G104" s="48"/>
      <c r="H104" s="48"/>
    </row>
    <row r="105" spans="1:8" ht="15.75" x14ac:dyDescent="0.25">
      <c r="A105" s="48"/>
      <c r="B105" s="48"/>
      <c r="C105" s="48"/>
      <c r="D105" s="48"/>
      <c r="E105" s="48"/>
      <c r="F105" s="48"/>
      <c r="G105" s="48"/>
      <c r="H105" s="48"/>
    </row>
    <row r="106" spans="1:8" ht="15.75" x14ac:dyDescent="0.25">
      <c r="A106" s="48"/>
      <c r="B106" s="48"/>
      <c r="C106" s="48"/>
      <c r="D106" s="48"/>
      <c r="E106" s="48"/>
      <c r="F106" s="48"/>
      <c r="G106" s="48"/>
      <c r="H106" s="48"/>
    </row>
    <row r="107" spans="1:8" ht="15.75" x14ac:dyDescent="0.25">
      <c r="A107" s="48"/>
      <c r="B107" s="48"/>
      <c r="C107" s="48"/>
      <c r="D107" s="48"/>
      <c r="E107" s="48"/>
      <c r="F107" s="48"/>
      <c r="G107" s="48"/>
      <c r="H107" s="48"/>
    </row>
    <row r="108" spans="1:8" ht="15.75" x14ac:dyDescent="0.25">
      <c r="A108" s="48"/>
      <c r="B108" s="48"/>
      <c r="C108" s="48"/>
      <c r="D108" s="48"/>
      <c r="E108" s="48"/>
      <c r="F108" s="48"/>
      <c r="G108" s="48"/>
      <c r="H108" s="48"/>
    </row>
    <row r="109" spans="1:8" ht="15.75" x14ac:dyDescent="0.25">
      <c r="A109" s="48"/>
      <c r="B109" s="48"/>
      <c r="C109" s="48"/>
      <c r="D109" s="48"/>
      <c r="E109" s="48"/>
      <c r="F109" s="48"/>
      <c r="G109" s="48"/>
      <c r="H109" s="48"/>
    </row>
    <row r="110" spans="1:8" ht="15.75" x14ac:dyDescent="0.25">
      <c r="A110" s="48"/>
      <c r="B110" s="48"/>
      <c r="C110" s="48"/>
      <c r="D110" s="48"/>
      <c r="E110" s="48"/>
      <c r="F110" s="48"/>
      <c r="G110" s="48"/>
      <c r="H110" s="48"/>
    </row>
    <row r="111" spans="1:8" ht="15.75" x14ac:dyDescent="0.25">
      <c r="A111" s="48"/>
      <c r="B111" s="48"/>
      <c r="C111" s="48"/>
      <c r="D111" s="48"/>
      <c r="E111" s="48"/>
      <c r="F111" s="48"/>
      <c r="G111" s="48"/>
      <c r="H111" s="48"/>
    </row>
    <row r="112" spans="1:8" ht="15.75" x14ac:dyDescent="0.25">
      <c r="A112" s="48"/>
      <c r="B112" s="48"/>
      <c r="C112" s="48"/>
      <c r="D112" s="48"/>
      <c r="E112" s="48"/>
      <c r="F112" s="48"/>
      <c r="G112" s="48"/>
      <c r="H112" s="48"/>
    </row>
    <row r="113" spans="1:8" ht="15.75" x14ac:dyDescent="0.25">
      <c r="A113" s="48"/>
      <c r="B113" s="48"/>
      <c r="C113" s="48"/>
      <c r="D113" s="48"/>
      <c r="E113" s="48"/>
      <c r="F113" s="48"/>
      <c r="G113" s="48"/>
      <c r="H113" s="48"/>
    </row>
    <row r="114" spans="1:8" ht="15.75" x14ac:dyDescent="0.25">
      <c r="A114" s="48"/>
      <c r="B114" s="48"/>
      <c r="C114" s="48"/>
      <c r="D114" s="48"/>
      <c r="E114" s="48"/>
      <c r="F114" s="48"/>
      <c r="G114" s="48"/>
      <c r="H114" s="48"/>
    </row>
    <row r="115" spans="1:8" ht="15.75" x14ac:dyDescent="0.25">
      <c r="A115" s="48"/>
      <c r="B115" s="48"/>
      <c r="C115" s="48"/>
      <c r="D115" s="48"/>
      <c r="E115" s="48"/>
      <c r="F115" s="48"/>
      <c r="G115" s="48"/>
      <c r="H115" s="48"/>
    </row>
    <row r="116" spans="1:8" ht="15.75" x14ac:dyDescent="0.25">
      <c r="A116" s="48"/>
      <c r="B116" s="48"/>
      <c r="C116" s="48"/>
      <c r="D116" s="48"/>
      <c r="E116" s="48"/>
      <c r="F116" s="48"/>
      <c r="G116" s="48"/>
      <c r="H116" s="48"/>
    </row>
    <row r="117" spans="1:8" ht="15.75" x14ac:dyDescent="0.25">
      <c r="A117" s="48"/>
      <c r="B117" s="48"/>
      <c r="C117" s="48"/>
      <c r="D117" s="48"/>
      <c r="E117" s="48"/>
      <c r="F117" s="48"/>
      <c r="G117" s="48"/>
      <c r="H117" s="48"/>
    </row>
    <row r="118" spans="1:8" ht="15.75" x14ac:dyDescent="0.25">
      <c r="A118" s="48"/>
      <c r="B118" s="48"/>
      <c r="C118" s="48"/>
      <c r="D118" s="48"/>
      <c r="E118" s="48"/>
      <c r="F118" s="48"/>
      <c r="G118" s="48"/>
      <c r="H118" s="48"/>
    </row>
    <row r="119" spans="1:8" ht="15.75" x14ac:dyDescent="0.25">
      <c r="A119" s="48"/>
      <c r="B119" s="48"/>
      <c r="C119" s="48"/>
      <c r="D119" s="48"/>
      <c r="E119" s="48"/>
      <c r="F119" s="48"/>
      <c r="G119" s="48"/>
      <c r="H119" s="48"/>
    </row>
    <row r="120" spans="1:8" ht="15.75" x14ac:dyDescent="0.25">
      <c r="A120" s="48"/>
      <c r="B120" s="48"/>
      <c r="C120" s="48"/>
      <c r="D120" s="48"/>
      <c r="E120" s="48"/>
      <c r="F120" s="48"/>
      <c r="G120" s="48"/>
      <c r="H120" s="48"/>
    </row>
    <row r="121" spans="1:8" ht="15.75" x14ac:dyDescent="0.25">
      <c r="A121" s="48"/>
      <c r="B121" s="48"/>
      <c r="C121" s="48"/>
      <c r="D121" s="48"/>
      <c r="E121" s="48"/>
      <c r="F121" s="48"/>
      <c r="G121" s="48"/>
      <c r="H121" s="48"/>
    </row>
    <row r="122" spans="1:8" ht="15.75" x14ac:dyDescent="0.25">
      <c r="A122" s="48"/>
      <c r="B122" s="48"/>
      <c r="C122" s="48"/>
      <c r="D122" s="48"/>
      <c r="E122" s="48"/>
      <c r="F122" s="48"/>
      <c r="G122" s="48"/>
      <c r="H122" s="48"/>
    </row>
    <row r="123" spans="1:8" ht="15.75" x14ac:dyDescent="0.25">
      <c r="A123" s="48"/>
      <c r="B123" s="48"/>
      <c r="C123" s="48"/>
      <c r="D123" s="48"/>
      <c r="E123" s="48"/>
      <c r="F123" s="48"/>
      <c r="G123" s="48"/>
      <c r="H123" s="48"/>
    </row>
    <row r="124" spans="1:8" ht="15.75" x14ac:dyDescent="0.25">
      <c r="A124" s="48"/>
      <c r="B124" s="48"/>
      <c r="C124" s="48"/>
      <c r="D124" s="48"/>
      <c r="E124" s="48"/>
      <c r="F124" s="48"/>
      <c r="G124" s="48"/>
      <c r="H124" s="48"/>
    </row>
    <row r="125" spans="1:8" ht="15.75" x14ac:dyDescent="0.25">
      <c r="A125" s="48"/>
      <c r="B125" s="48"/>
      <c r="C125" s="48"/>
      <c r="D125" s="48"/>
      <c r="E125" s="48"/>
      <c r="F125" s="48"/>
      <c r="G125" s="48"/>
      <c r="H125" s="48"/>
    </row>
    <row r="126" spans="1:8" ht="15.75" x14ac:dyDescent="0.25">
      <c r="A126" s="48"/>
      <c r="B126" s="48"/>
      <c r="C126" s="48"/>
      <c r="D126" s="48"/>
      <c r="E126" s="48"/>
      <c r="F126" s="48"/>
      <c r="G126" s="48"/>
      <c r="H126" s="48"/>
    </row>
    <row r="127" spans="1:8" ht="15.75" x14ac:dyDescent="0.25">
      <c r="A127" s="48"/>
      <c r="B127" s="48"/>
      <c r="C127" s="48"/>
      <c r="D127" s="48"/>
      <c r="E127" s="48"/>
      <c r="F127" s="48"/>
      <c r="G127" s="48"/>
      <c r="H127" s="48"/>
    </row>
    <row r="128" spans="1:8" ht="15.75" x14ac:dyDescent="0.25">
      <c r="A128" s="48"/>
      <c r="B128" s="48"/>
      <c r="C128" s="48"/>
      <c r="D128" s="48"/>
      <c r="E128" s="48"/>
      <c r="F128" s="48"/>
      <c r="G128" s="48"/>
      <c r="H128" s="48"/>
    </row>
    <row r="129" spans="1:8" ht="15.75" x14ac:dyDescent="0.25">
      <c r="A129" s="48"/>
      <c r="B129" s="48"/>
      <c r="C129" s="48"/>
      <c r="D129" s="48"/>
      <c r="E129" s="48"/>
      <c r="F129" s="48"/>
      <c r="G129" s="48"/>
      <c r="H129" s="48"/>
    </row>
    <row r="130" spans="1:8" ht="15.75" x14ac:dyDescent="0.25">
      <c r="A130" s="48"/>
      <c r="B130" s="48"/>
      <c r="C130" s="48"/>
      <c r="D130" s="48"/>
      <c r="E130" s="48"/>
      <c r="F130" s="48"/>
      <c r="G130" s="48"/>
      <c r="H130" s="48"/>
    </row>
    <row r="131" spans="1:8" ht="15.75" x14ac:dyDescent="0.25">
      <c r="A131" s="48"/>
      <c r="B131" s="48"/>
      <c r="C131" s="48"/>
      <c r="D131" s="48"/>
      <c r="E131" s="48"/>
      <c r="F131" s="48"/>
      <c r="G131" s="48"/>
      <c r="H131" s="48"/>
    </row>
    <row r="132" spans="1:8" ht="15.75" x14ac:dyDescent="0.25">
      <c r="A132" s="48"/>
      <c r="B132" s="48"/>
      <c r="C132" s="48"/>
      <c r="D132" s="48"/>
      <c r="E132" s="48"/>
      <c r="F132" s="48"/>
      <c r="G132" s="48"/>
      <c r="H132" s="48"/>
    </row>
    <row r="133" spans="1:8" ht="15.75" x14ac:dyDescent="0.25">
      <c r="A133" s="48"/>
      <c r="B133" s="48"/>
      <c r="C133" s="48"/>
      <c r="D133" s="48"/>
      <c r="E133" s="48"/>
      <c r="F133" s="48"/>
      <c r="G133" s="48"/>
      <c r="H133" s="48"/>
    </row>
    <row r="134" spans="1:8" ht="15.75" x14ac:dyDescent="0.25">
      <c r="A134" s="48"/>
      <c r="B134" s="48"/>
      <c r="C134" s="48"/>
      <c r="D134" s="48"/>
      <c r="E134" s="48"/>
      <c r="F134" s="48"/>
      <c r="G134" s="48"/>
      <c r="H134" s="48"/>
    </row>
    <row r="135" spans="1:8" ht="15.75" x14ac:dyDescent="0.25">
      <c r="A135" s="48"/>
      <c r="B135" s="48"/>
      <c r="C135" s="48"/>
      <c r="D135" s="48"/>
      <c r="E135" s="48"/>
      <c r="F135" s="48"/>
      <c r="G135" s="48"/>
      <c r="H135" s="48"/>
    </row>
    <row r="136" spans="1:8" ht="15.75" x14ac:dyDescent="0.25">
      <c r="A136" s="48"/>
      <c r="B136" s="48"/>
      <c r="C136" s="48"/>
      <c r="D136" s="48"/>
      <c r="E136" s="48"/>
      <c r="F136" s="48"/>
      <c r="G136" s="48"/>
      <c r="H136" s="48"/>
    </row>
    <row r="137" spans="1:8" ht="15.75" x14ac:dyDescent="0.25">
      <c r="A137" s="48"/>
      <c r="B137" s="48"/>
      <c r="C137" s="48"/>
      <c r="D137" s="48"/>
      <c r="E137" s="48"/>
      <c r="F137" s="48"/>
      <c r="G137" s="48"/>
      <c r="H137" s="48"/>
    </row>
    <row r="138" spans="1:8" ht="15.75" x14ac:dyDescent="0.25">
      <c r="A138" s="48"/>
      <c r="B138" s="48"/>
      <c r="C138" s="48"/>
      <c r="D138" s="48"/>
      <c r="E138" s="48"/>
      <c r="F138" s="48"/>
      <c r="G138" s="48"/>
      <c r="H138" s="48"/>
    </row>
    <row r="139" spans="1:8" ht="15.75" x14ac:dyDescent="0.25">
      <c r="A139" s="48"/>
      <c r="B139" s="48"/>
      <c r="C139" s="48"/>
      <c r="D139" s="48"/>
      <c r="E139" s="48"/>
      <c r="F139" s="48"/>
      <c r="G139" s="48"/>
      <c r="H139" s="48"/>
    </row>
    <row r="140" spans="1:8" ht="15.75" x14ac:dyDescent="0.25">
      <c r="A140" s="48"/>
      <c r="B140" s="48"/>
      <c r="C140" s="48"/>
      <c r="D140" s="48"/>
      <c r="E140" s="48"/>
      <c r="F140" s="48"/>
      <c r="G140" s="48"/>
      <c r="H140" s="48"/>
    </row>
    <row r="141" spans="1:8" ht="15.75" x14ac:dyDescent="0.25">
      <c r="A141" s="48"/>
      <c r="B141" s="48"/>
      <c r="C141" s="48"/>
      <c r="D141" s="48"/>
      <c r="E141" s="48"/>
      <c r="F141" s="48"/>
      <c r="G141" s="48"/>
      <c r="H141" s="48"/>
    </row>
    <row r="142" spans="1:8" ht="15.75" x14ac:dyDescent="0.25">
      <c r="A142" s="48"/>
      <c r="B142" s="48"/>
      <c r="C142" s="48"/>
      <c r="D142" s="48"/>
      <c r="E142" s="48"/>
      <c r="F142" s="48"/>
      <c r="G142" s="48"/>
      <c r="H142" s="48"/>
    </row>
    <row r="143" spans="1:8" ht="15.75" x14ac:dyDescent="0.25">
      <c r="A143" s="48"/>
      <c r="B143" s="48"/>
      <c r="C143" s="48"/>
      <c r="D143" s="48"/>
      <c r="E143" s="48"/>
      <c r="F143" s="48"/>
      <c r="G143" s="48"/>
      <c r="H143" s="48"/>
    </row>
    <row r="144" spans="1:8" ht="15.75" x14ac:dyDescent="0.25">
      <c r="A144" s="48"/>
      <c r="B144" s="48"/>
      <c r="C144" s="48"/>
      <c r="D144" s="48"/>
      <c r="E144" s="48"/>
      <c r="F144" s="48"/>
      <c r="G144" s="48"/>
      <c r="H144" s="48"/>
    </row>
    <row r="145" spans="1:8" ht="15.75" x14ac:dyDescent="0.25">
      <c r="A145" s="48"/>
      <c r="B145" s="48"/>
      <c r="C145" s="48"/>
      <c r="D145" s="48"/>
      <c r="E145" s="48"/>
      <c r="F145" s="48"/>
      <c r="G145" s="48"/>
      <c r="H145" s="48"/>
    </row>
    <row r="146" spans="1:8" ht="15.75" x14ac:dyDescent="0.25">
      <c r="A146" s="48"/>
      <c r="B146" s="48"/>
      <c r="C146" s="48"/>
      <c r="D146" s="48"/>
      <c r="E146" s="48"/>
      <c r="F146" s="48"/>
      <c r="G146" s="48"/>
      <c r="H146" s="48"/>
    </row>
    <row r="147" spans="1:8" ht="15.75" x14ac:dyDescent="0.25">
      <c r="A147" s="48"/>
      <c r="B147" s="48"/>
      <c r="C147" s="48"/>
      <c r="D147" s="48"/>
      <c r="E147" s="48"/>
      <c r="F147" s="48"/>
      <c r="G147" s="48"/>
      <c r="H147" s="48"/>
    </row>
    <row r="148" spans="1:8" ht="15.75" x14ac:dyDescent="0.25">
      <c r="A148" s="48"/>
      <c r="B148" s="48"/>
      <c r="C148" s="48"/>
      <c r="D148" s="48"/>
      <c r="E148" s="48"/>
      <c r="F148" s="48"/>
      <c r="G148" s="48"/>
      <c r="H148" s="48"/>
    </row>
    <row r="149" spans="1:8" ht="15.75" x14ac:dyDescent="0.25">
      <c r="A149" s="48"/>
      <c r="B149" s="48"/>
      <c r="C149" s="48"/>
      <c r="D149" s="48"/>
      <c r="E149" s="48"/>
      <c r="F149" s="48"/>
      <c r="G149" s="48"/>
      <c r="H149" s="48"/>
    </row>
    <row r="150" spans="1:8" ht="15.75" x14ac:dyDescent="0.25">
      <c r="A150" s="48"/>
      <c r="B150" s="48"/>
      <c r="C150" s="48"/>
      <c r="D150" s="48"/>
      <c r="E150" s="48"/>
      <c r="F150" s="48"/>
      <c r="G150" s="48"/>
      <c r="H150" s="48"/>
    </row>
    <row r="151" spans="1:8" ht="15.75" x14ac:dyDescent="0.25">
      <c r="A151" s="48"/>
      <c r="B151" s="48"/>
      <c r="C151" s="48"/>
      <c r="D151" s="48"/>
      <c r="E151" s="48"/>
      <c r="F151" s="48"/>
      <c r="G151" s="48"/>
      <c r="H151" s="48"/>
    </row>
    <row r="152" spans="1:8" ht="15.75" x14ac:dyDescent="0.25">
      <c r="A152" s="48"/>
      <c r="B152" s="48"/>
      <c r="C152" s="48"/>
      <c r="D152" s="48"/>
      <c r="E152" s="48"/>
      <c r="F152" s="48"/>
      <c r="G152" s="48"/>
      <c r="H152" s="48"/>
    </row>
    <row r="153" spans="1:8" ht="15.75" x14ac:dyDescent="0.25">
      <c r="A153" s="48"/>
      <c r="B153" s="48"/>
      <c r="C153" s="48"/>
      <c r="D153" s="48"/>
      <c r="E153" s="48"/>
      <c r="F153" s="48"/>
      <c r="G153" s="48"/>
      <c r="H153" s="48"/>
    </row>
    <row r="154" spans="1:8" ht="15.75" x14ac:dyDescent="0.25">
      <c r="A154" s="48"/>
      <c r="B154" s="48"/>
      <c r="C154" s="48"/>
      <c r="D154" s="48"/>
      <c r="E154" s="48"/>
      <c r="F154" s="48"/>
      <c r="G154" s="48"/>
      <c r="H154" s="48"/>
    </row>
    <row r="155" spans="1:8" ht="15.75" x14ac:dyDescent="0.25">
      <c r="A155" s="48"/>
      <c r="B155" s="48"/>
      <c r="C155" s="48"/>
      <c r="D155" s="48"/>
      <c r="E155" s="48"/>
      <c r="F155" s="48"/>
      <c r="G155" s="48"/>
      <c r="H155" s="48"/>
    </row>
    <row r="156" spans="1:8" ht="15.75" x14ac:dyDescent="0.25">
      <c r="A156" s="48"/>
      <c r="B156" s="48"/>
      <c r="C156" s="48"/>
      <c r="D156" s="48"/>
      <c r="E156" s="48"/>
      <c r="F156" s="48"/>
      <c r="G156" s="48"/>
      <c r="H156" s="48"/>
    </row>
    <row r="157" spans="1:8" ht="15.75" x14ac:dyDescent="0.25">
      <c r="A157" s="48"/>
      <c r="B157" s="48"/>
      <c r="C157" s="48"/>
      <c r="D157" s="48"/>
      <c r="E157" s="48"/>
      <c r="F157" s="48"/>
      <c r="G157" s="48"/>
      <c r="H157" s="48"/>
    </row>
    <row r="158" spans="1:8" ht="15.75" x14ac:dyDescent="0.25">
      <c r="A158" s="48"/>
      <c r="B158" s="48"/>
      <c r="C158" s="48"/>
      <c r="D158" s="48"/>
      <c r="E158" s="48"/>
      <c r="F158" s="48"/>
      <c r="G158" s="48"/>
      <c r="H158" s="48"/>
    </row>
    <row r="159" spans="1:8" ht="15.75" x14ac:dyDescent="0.25">
      <c r="A159" s="48"/>
      <c r="B159" s="48"/>
      <c r="C159" s="48"/>
      <c r="D159" s="48"/>
      <c r="E159" s="48"/>
      <c r="F159" s="48"/>
      <c r="G159" s="48"/>
      <c r="H159" s="48"/>
    </row>
    <row r="160" spans="1:8" ht="15.75" x14ac:dyDescent="0.25">
      <c r="A160" s="48"/>
      <c r="B160" s="48"/>
      <c r="C160" s="48"/>
      <c r="D160" s="48"/>
      <c r="E160" s="48"/>
      <c r="F160" s="48"/>
      <c r="G160" s="48"/>
      <c r="H160" s="48"/>
    </row>
    <row r="161" spans="1:8" ht="15.75" x14ac:dyDescent="0.25">
      <c r="A161" s="48"/>
      <c r="B161" s="48"/>
      <c r="C161" s="48"/>
      <c r="D161" s="48"/>
      <c r="E161" s="48"/>
      <c r="F161" s="48"/>
      <c r="G161" s="48"/>
      <c r="H161" s="48"/>
    </row>
    <row r="162" spans="1:8" ht="15.75" x14ac:dyDescent="0.25">
      <c r="A162" s="48"/>
      <c r="B162" s="48"/>
      <c r="C162" s="48"/>
      <c r="D162" s="48"/>
      <c r="E162" s="48"/>
      <c r="F162" s="48"/>
      <c r="G162" s="48"/>
      <c r="H162" s="48"/>
    </row>
    <row r="163" spans="1:8" ht="15.75" x14ac:dyDescent="0.25">
      <c r="A163" s="48"/>
      <c r="B163" s="48"/>
      <c r="C163" s="48"/>
      <c r="D163" s="48"/>
      <c r="E163" s="48"/>
      <c r="F163" s="48"/>
      <c r="G163" s="48"/>
      <c r="H163" s="48"/>
    </row>
  </sheetData>
  <dataConsolidate/>
  <mergeCells count="1">
    <mergeCell ref="A7:H7"/>
  </mergeCells>
  <conditionalFormatting sqref="H19:H48 H50:H51">
    <cfRule type="colorScale" priority="1">
      <colorScale>
        <cfvo type="min"/>
        <cfvo type="percentile" val="50"/>
        <cfvo type="max"/>
        <color rgb="FFF8696B"/>
        <color rgb="FFFFEB84"/>
        <color rgb="FF63BE7B"/>
      </colorScale>
    </cfRule>
  </conditionalFormatting>
  <printOptions horizontalCentered="1"/>
  <pageMargins left="0.59055118110236227" right="0.59055118110236227" top="0.35433070866141736" bottom="0.35433070866141736" header="0.31496062992125984" footer="0.31496062992125984"/>
  <pageSetup orientation="portrait" r:id="rId1"/>
  <drawing r:id="rId2"/>
  <legacyDrawingHF r:id="rId3"/>
  <tableParts count="2">
    <tablePart r:id="rId4"/>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0"/>
  <sheetViews>
    <sheetView topLeftCell="A31" zoomScaleNormal="100" zoomScaleSheetLayoutView="90" workbookViewId="0">
      <selection activeCell="F19" sqref="F19:F52"/>
    </sheetView>
  </sheetViews>
  <sheetFormatPr baseColWidth="10" defaultRowHeight="15" x14ac:dyDescent="0.25"/>
  <cols>
    <col min="1" max="1" width="20.7109375" customWidth="1"/>
    <col min="2" max="7" width="9.7109375" customWidth="1"/>
    <col min="8" max="8" width="12.7109375" customWidth="1"/>
    <col min="253" max="253" width="7.5703125" customWidth="1"/>
    <col min="254" max="254" width="13.28515625" customWidth="1"/>
    <col min="255" max="255" width="8.85546875" customWidth="1"/>
    <col min="256" max="260" width="7.140625" customWidth="1"/>
    <col min="261" max="261" width="8.7109375" customWidth="1"/>
    <col min="509" max="509" width="7.5703125" customWidth="1"/>
    <col min="510" max="510" width="13.28515625" customWidth="1"/>
    <col min="511" max="511" width="8.85546875" customWidth="1"/>
    <col min="512" max="516" width="7.140625" customWidth="1"/>
    <col min="517" max="517" width="8.7109375" customWidth="1"/>
    <col min="765" max="765" width="7.5703125" customWidth="1"/>
    <col min="766" max="766" width="13.28515625" customWidth="1"/>
    <col min="767" max="767" width="8.85546875" customWidth="1"/>
    <col min="768" max="772" width="7.140625" customWidth="1"/>
    <col min="773" max="773" width="8.7109375" customWidth="1"/>
    <col min="1021" max="1021" width="7.5703125" customWidth="1"/>
    <col min="1022" max="1022" width="13.28515625" customWidth="1"/>
    <col min="1023" max="1023" width="8.85546875" customWidth="1"/>
    <col min="1024" max="1028" width="7.140625" customWidth="1"/>
    <col min="1029" max="1029" width="8.7109375" customWidth="1"/>
    <col min="1277" max="1277" width="7.5703125" customWidth="1"/>
    <col min="1278" max="1278" width="13.28515625" customWidth="1"/>
    <col min="1279" max="1279" width="8.85546875" customWidth="1"/>
    <col min="1280" max="1284" width="7.140625" customWidth="1"/>
    <col min="1285" max="1285" width="8.7109375" customWidth="1"/>
    <col min="1533" max="1533" width="7.5703125" customWidth="1"/>
    <col min="1534" max="1534" width="13.28515625" customWidth="1"/>
    <col min="1535" max="1535" width="8.85546875" customWidth="1"/>
    <col min="1536" max="1540" width="7.140625" customWidth="1"/>
    <col min="1541" max="1541" width="8.7109375" customWidth="1"/>
    <col min="1789" max="1789" width="7.5703125" customWidth="1"/>
    <col min="1790" max="1790" width="13.28515625" customWidth="1"/>
    <col min="1791" max="1791" width="8.85546875" customWidth="1"/>
    <col min="1792" max="1796" width="7.140625" customWidth="1"/>
    <col min="1797" max="1797" width="8.7109375" customWidth="1"/>
    <col min="2045" max="2045" width="7.5703125" customWidth="1"/>
    <col min="2046" max="2046" width="13.28515625" customWidth="1"/>
    <col min="2047" max="2047" width="8.85546875" customWidth="1"/>
    <col min="2048" max="2052" width="7.140625" customWidth="1"/>
    <col min="2053" max="2053" width="8.7109375" customWidth="1"/>
    <col min="2301" max="2301" width="7.5703125" customWidth="1"/>
    <col min="2302" max="2302" width="13.28515625" customWidth="1"/>
    <col min="2303" max="2303" width="8.85546875" customWidth="1"/>
    <col min="2304" max="2308" width="7.140625" customWidth="1"/>
    <col min="2309" max="2309" width="8.7109375" customWidth="1"/>
    <col min="2557" max="2557" width="7.5703125" customWidth="1"/>
    <col min="2558" max="2558" width="13.28515625" customWidth="1"/>
    <col min="2559" max="2559" width="8.85546875" customWidth="1"/>
    <col min="2560" max="2564" width="7.140625" customWidth="1"/>
    <col min="2565" max="2565" width="8.7109375" customWidth="1"/>
    <col min="2813" max="2813" width="7.5703125" customWidth="1"/>
    <col min="2814" max="2814" width="13.28515625" customWidth="1"/>
    <col min="2815" max="2815" width="8.85546875" customWidth="1"/>
    <col min="2816" max="2820" width="7.140625" customWidth="1"/>
    <col min="2821" max="2821" width="8.7109375" customWidth="1"/>
    <col min="3069" max="3069" width="7.5703125" customWidth="1"/>
    <col min="3070" max="3070" width="13.28515625" customWidth="1"/>
    <col min="3071" max="3071" width="8.85546875" customWidth="1"/>
    <col min="3072" max="3076" width="7.140625" customWidth="1"/>
    <col min="3077" max="3077" width="8.7109375" customWidth="1"/>
    <col min="3325" max="3325" width="7.5703125" customWidth="1"/>
    <col min="3326" max="3326" width="13.28515625" customWidth="1"/>
    <col min="3327" max="3327" width="8.85546875" customWidth="1"/>
    <col min="3328" max="3332" width="7.140625" customWidth="1"/>
    <col min="3333" max="3333" width="8.7109375" customWidth="1"/>
    <col min="3581" max="3581" width="7.5703125" customWidth="1"/>
    <col min="3582" max="3582" width="13.28515625" customWidth="1"/>
    <col min="3583" max="3583" width="8.85546875" customWidth="1"/>
    <col min="3584" max="3588" width="7.140625" customWidth="1"/>
    <col min="3589" max="3589" width="8.7109375" customWidth="1"/>
    <col min="3837" max="3837" width="7.5703125" customWidth="1"/>
    <col min="3838" max="3838" width="13.28515625" customWidth="1"/>
    <col min="3839" max="3839" width="8.85546875" customWidth="1"/>
    <col min="3840" max="3844" width="7.140625" customWidth="1"/>
    <col min="3845" max="3845" width="8.7109375" customWidth="1"/>
    <col min="4093" max="4093" width="7.5703125" customWidth="1"/>
    <col min="4094" max="4094" width="13.28515625" customWidth="1"/>
    <col min="4095" max="4095" width="8.85546875" customWidth="1"/>
    <col min="4096" max="4100" width="7.140625" customWidth="1"/>
    <col min="4101" max="4101" width="8.7109375" customWidth="1"/>
    <col min="4349" max="4349" width="7.5703125" customWidth="1"/>
    <col min="4350" max="4350" width="13.28515625" customWidth="1"/>
    <col min="4351" max="4351" width="8.85546875" customWidth="1"/>
    <col min="4352" max="4356" width="7.140625" customWidth="1"/>
    <col min="4357" max="4357" width="8.7109375" customWidth="1"/>
    <col min="4605" max="4605" width="7.5703125" customWidth="1"/>
    <col min="4606" max="4606" width="13.28515625" customWidth="1"/>
    <col min="4607" max="4607" width="8.85546875" customWidth="1"/>
    <col min="4608" max="4612" width="7.140625" customWidth="1"/>
    <col min="4613" max="4613" width="8.7109375" customWidth="1"/>
    <col min="4861" max="4861" width="7.5703125" customWidth="1"/>
    <col min="4862" max="4862" width="13.28515625" customWidth="1"/>
    <col min="4863" max="4863" width="8.85546875" customWidth="1"/>
    <col min="4864" max="4868" width="7.140625" customWidth="1"/>
    <col min="4869" max="4869" width="8.7109375" customWidth="1"/>
    <col min="5117" max="5117" width="7.5703125" customWidth="1"/>
    <col min="5118" max="5118" width="13.28515625" customWidth="1"/>
    <col min="5119" max="5119" width="8.85546875" customWidth="1"/>
    <col min="5120" max="5124" width="7.140625" customWidth="1"/>
    <col min="5125" max="5125" width="8.7109375" customWidth="1"/>
    <col min="5373" max="5373" width="7.5703125" customWidth="1"/>
    <col min="5374" max="5374" width="13.28515625" customWidth="1"/>
    <col min="5375" max="5375" width="8.85546875" customWidth="1"/>
    <col min="5376" max="5380" width="7.140625" customWidth="1"/>
    <col min="5381" max="5381" width="8.7109375" customWidth="1"/>
    <col min="5629" max="5629" width="7.5703125" customWidth="1"/>
    <col min="5630" max="5630" width="13.28515625" customWidth="1"/>
    <col min="5631" max="5631" width="8.85546875" customWidth="1"/>
    <col min="5632" max="5636" width="7.140625" customWidth="1"/>
    <col min="5637" max="5637" width="8.7109375" customWidth="1"/>
    <col min="5885" max="5885" width="7.5703125" customWidth="1"/>
    <col min="5886" max="5886" width="13.28515625" customWidth="1"/>
    <col min="5887" max="5887" width="8.85546875" customWidth="1"/>
    <col min="5888" max="5892" width="7.140625" customWidth="1"/>
    <col min="5893" max="5893" width="8.7109375" customWidth="1"/>
    <col min="6141" max="6141" width="7.5703125" customWidth="1"/>
    <col min="6142" max="6142" width="13.28515625" customWidth="1"/>
    <col min="6143" max="6143" width="8.85546875" customWidth="1"/>
    <col min="6144" max="6148" width="7.140625" customWidth="1"/>
    <col min="6149" max="6149" width="8.7109375" customWidth="1"/>
    <col min="6397" max="6397" width="7.5703125" customWidth="1"/>
    <col min="6398" max="6398" width="13.28515625" customWidth="1"/>
    <col min="6399" max="6399" width="8.85546875" customWidth="1"/>
    <col min="6400" max="6404" width="7.140625" customWidth="1"/>
    <col min="6405" max="6405" width="8.7109375" customWidth="1"/>
    <col min="6653" max="6653" width="7.5703125" customWidth="1"/>
    <col min="6654" max="6654" width="13.28515625" customWidth="1"/>
    <col min="6655" max="6655" width="8.85546875" customWidth="1"/>
    <col min="6656" max="6660" width="7.140625" customWidth="1"/>
    <col min="6661" max="6661" width="8.7109375" customWidth="1"/>
    <col min="6909" max="6909" width="7.5703125" customWidth="1"/>
    <col min="6910" max="6910" width="13.28515625" customWidth="1"/>
    <col min="6911" max="6911" width="8.85546875" customWidth="1"/>
    <col min="6912" max="6916" width="7.140625" customWidth="1"/>
    <col min="6917" max="6917" width="8.7109375" customWidth="1"/>
    <col min="7165" max="7165" width="7.5703125" customWidth="1"/>
    <col min="7166" max="7166" width="13.28515625" customWidth="1"/>
    <col min="7167" max="7167" width="8.85546875" customWidth="1"/>
    <col min="7168" max="7172" width="7.140625" customWidth="1"/>
    <col min="7173" max="7173" width="8.7109375" customWidth="1"/>
    <col min="7421" max="7421" width="7.5703125" customWidth="1"/>
    <col min="7422" max="7422" width="13.28515625" customWidth="1"/>
    <col min="7423" max="7423" width="8.85546875" customWidth="1"/>
    <col min="7424" max="7428" width="7.140625" customWidth="1"/>
    <col min="7429" max="7429" width="8.7109375" customWidth="1"/>
    <col min="7677" max="7677" width="7.5703125" customWidth="1"/>
    <col min="7678" max="7678" width="13.28515625" customWidth="1"/>
    <col min="7679" max="7679" width="8.85546875" customWidth="1"/>
    <col min="7680" max="7684" width="7.140625" customWidth="1"/>
    <col min="7685" max="7685" width="8.7109375" customWidth="1"/>
    <col min="7933" max="7933" width="7.5703125" customWidth="1"/>
    <col min="7934" max="7934" width="13.28515625" customWidth="1"/>
    <col min="7935" max="7935" width="8.85546875" customWidth="1"/>
    <col min="7936" max="7940" width="7.140625" customWidth="1"/>
    <col min="7941" max="7941" width="8.7109375" customWidth="1"/>
    <col min="8189" max="8189" width="7.5703125" customWidth="1"/>
    <col min="8190" max="8190" width="13.28515625" customWidth="1"/>
    <col min="8191" max="8191" width="8.85546875" customWidth="1"/>
    <col min="8192" max="8196" width="7.140625" customWidth="1"/>
    <col min="8197" max="8197" width="8.7109375" customWidth="1"/>
    <col min="8445" max="8445" width="7.5703125" customWidth="1"/>
    <col min="8446" max="8446" width="13.28515625" customWidth="1"/>
    <col min="8447" max="8447" width="8.85546875" customWidth="1"/>
    <col min="8448" max="8452" width="7.140625" customWidth="1"/>
    <col min="8453" max="8453" width="8.7109375" customWidth="1"/>
    <col min="8701" max="8701" width="7.5703125" customWidth="1"/>
    <col min="8702" max="8702" width="13.28515625" customWidth="1"/>
    <col min="8703" max="8703" width="8.85546875" customWidth="1"/>
    <col min="8704" max="8708" width="7.140625" customWidth="1"/>
    <col min="8709" max="8709" width="8.7109375" customWidth="1"/>
    <col min="8957" max="8957" width="7.5703125" customWidth="1"/>
    <col min="8958" max="8958" width="13.28515625" customWidth="1"/>
    <col min="8959" max="8959" width="8.85546875" customWidth="1"/>
    <col min="8960" max="8964" width="7.140625" customWidth="1"/>
    <col min="8965" max="8965" width="8.7109375" customWidth="1"/>
    <col min="9213" max="9213" width="7.5703125" customWidth="1"/>
    <col min="9214" max="9214" width="13.28515625" customWidth="1"/>
    <col min="9215" max="9215" width="8.85546875" customWidth="1"/>
    <col min="9216" max="9220" width="7.140625" customWidth="1"/>
    <col min="9221" max="9221" width="8.7109375" customWidth="1"/>
    <col min="9469" max="9469" width="7.5703125" customWidth="1"/>
    <col min="9470" max="9470" width="13.28515625" customWidth="1"/>
    <col min="9471" max="9471" width="8.85546875" customWidth="1"/>
    <col min="9472" max="9476" width="7.140625" customWidth="1"/>
    <col min="9477" max="9477" width="8.7109375" customWidth="1"/>
    <col min="9725" max="9725" width="7.5703125" customWidth="1"/>
    <col min="9726" max="9726" width="13.28515625" customWidth="1"/>
    <col min="9727" max="9727" width="8.85546875" customWidth="1"/>
    <col min="9728" max="9732" width="7.140625" customWidth="1"/>
    <col min="9733" max="9733" width="8.7109375" customWidth="1"/>
    <col min="9981" max="9981" width="7.5703125" customWidth="1"/>
    <col min="9982" max="9982" width="13.28515625" customWidth="1"/>
    <col min="9983" max="9983" width="8.85546875" customWidth="1"/>
    <col min="9984" max="9988" width="7.140625" customWidth="1"/>
    <col min="9989" max="9989" width="8.7109375" customWidth="1"/>
    <col min="10237" max="10237" width="7.5703125" customWidth="1"/>
    <col min="10238" max="10238" width="13.28515625" customWidth="1"/>
    <col min="10239" max="10239" width="8.85546875" customWidth="1"/>
    <col min="10240" max="10244" width="7.140625" customWidth="1"/>
    <col min="10245" max="10245" width="8.7109375" customWidth="1"/>
    <col min="10493" max="10493" width="7.5703125" customWidth="1"/>
    <col min="10494" max="10494" width="13.28515625" customWidth="1"/>
    <col min="10495" max="10495" width="8.85546875" customWidth="1"/>
    <col min="10496" max="10500" width="7.140625" customWidth="1"/>
    <col min="10501" max="10501" width="8.7109375" customWidth="1"/>
    <col min="10749" max="10749" width="7.5703125" customWidth="1"/>
    <col min="10750" max="10750" width="13.28515625" customWidth="1"/>
    <col min="10751" max="10751" width="8.85546875" customWidth="1"/>
    <col min="10752" max="10756" width="7.140625" customWidth="1"/>
    <col min="10757" max="10757" width="8.7109375" customWidth="1"/>
    <col min="11005" max="11005" width="7.5703125" customWidth="1"/>
    <col min="11006" max="11006" width="13.28515625" customWidth="1"/>
    <col min="11007" max="11007" width="8.85546875" customWidth="1"/>
    <col min="11008" max="11012" width="7.140625" customWidth="1"/>
    <col min="11013" max="11013" width="8.7109375" customWidth="1"/>
    <col min="11261" max="11261" width="7.5703125" customWidth="1"/>
    <col min="11262" max="11262" width="13.28515625" customWidth="1"/>
    <col min="11263" max="11263" width="8.85546875" customWidth="1"/>
    <col min="11264" max="11268" width="7.140625" customWidth="1"/>
    <col min="11269" max="11269" width="8.7109375" customWidth="1"/>
    <col min="11517" max="11517" width="7.5703125" customWidth="1"/>
    <col min="11518" max="11518" width="13.28515625" customWidth="1"/>
    <col min="11519" max="11519" width="8.85546875" customWidth="1"/>
    <col min="11520" max="11524" width="7.140625" customWidth="1"/>
    <col min="11525" max="11525" width="8.7109375" customWidth="1"/>
    <col min="11773" max="11773" width="7.5703125" customWidth="1"/>
    <col min="11774" max="11774" width="13.28515625" customWidth="1"/>
    <col min="11775" max="11775" width="8.85546875" customWidth="1"/>
    <col min="11776" max="11780" width="7.140625" customWidth="1"/>
    <col min="11781" max="11781" width="8.7109375" customWidth="1"/>
    <col min="12029" max="12029" width="7.5703125" customWidth="1"/>
    <col min="12030" max="12030" width="13.28515625" customWidth="1"/>
    <col min="12031" max="12031" width="8.85546875" customWidth="1"/>
    <col min="12032" max="12036" width="7.140625" customWidth="1"/>
    <col min="12037" max="12037" width="8.7109375" customWidth="1"/>
    <col min="12285" max="12285" width="7.5703125" customWidth="1"/>
    <col min="12286" max="12286" width="13.28515625" customWidth="1"/>
    <col min="12287" max="12287" width="8.85546875" customWidth="1"/>
    <col min="12288" max="12292" width="7.140625" customWidth="1"/>
    <col min="12293" max="12293" width="8.7109375" customWidth="1"/>
    <col min="12541" max="12541" width="7.5703125" customWidth="1"/>
    <col min="12542" max="12542" width="13.28515625" customWidth="1"/>
    <col min="12543" max="12543" width="8.85546875" customWidth="1"/>
    <col min="12544" max="12548" width="7.140625" customWidth="1"/>
    <col min="12549" max="12549" width="8.7109375" customWidth="1"/>
    <col min="12797" max="12797" width="7.5703125" customWidth="1"/>
    <col min="12798" max="12798" width="13.28515625" customWidth="1"/>
    <col min="12799" max="12799" width="8.85546875" customWidth="1"/>
    <col min="12800" max="12804" width="7.140625" customWidth="1"/>
    <col min="12805" max="12805" width="8.7109375" customWidth="1"/>
    <col min="13053" max="13053" width="7.5703125" customWidth="1"/>
    <col min="13054" max="13054" width="13.28515625" customWidth="1"/>
    <col min="13055" max="13055" width="8.85546875" customWidth="1"/>
    <col min="13056" max="13060" width="7.140625" customWidth="1"/>
    <col min="13061" max="13061" width="8.7109375" customWidth="1"/>
    <col min="13309" max="13309" width="7.5703125" customWidth="1"/>
    <col min="13310" max="13310" width="13.28515625" customWidth="1"/>
    <col min="13311" max="13311" width="8.85546875" customWidth="1"/>
    <col min="13312" max="13316" width="7.140625" customWidth="1"/>
    <col min="13317" max="13317" width="8.7109375" customWidth="1"/>
    <col min="13565" max="13565" width="7.5703125" customWidth="1"/>
    <col min="13566" max="13566" width="13.28515625" customWidth="1"/>
    <col min="13567" max="13567" width="8.85546875" customWidth="1"/>
    <col min="13568" max="13572" width="7.140625" customWidth="1"/>
    <col min="13573" max="13573" width="8.7109375" customWidth="1"/>
    <col min="13821" max="13821" width="7.5703125" customWidth="1"/>
    <col min="13822" max="13822" width="13.28515625" customWidth="1"/>
    <col min="13823" max="13823" width="8.85546875" customWidth="1"/>
    <col min="13824" max="13828" width="7.140625" customWidth="1"/>
    <col min="13829" max="13829" width="8.7109375" customWidth="1"/>
    <col min="14077" max="14077" width="7.5703125" customWidth="1"/>
    <col min="14078" max="14078" width="13.28515625" customWidth="1"/>
    <col min="14079" max="14079" width="8.85546875" customWidth="1"/>
    <col min="14080" max="14084" width="7.140625" customWidth="1"/>
    <col min="14085" max="14085" width="8.7109375" customWidth="1"/>
    <col min="14333" max="14333" width="7.5703125" customWidth="1"/>
    <col min="14334" max="14334" width="13.28515625" customWidth="1"/>
    <col min="14335" max="14335" width="8.85546875" customWidth="1"/>
    <col min="14336" max="14340" width="7.140625" customWidth="1"/>
    <col min="14341" max="14341" width="8.7109375" customWidth="1"/>
    <col min="14589" max="14589" width="7.5703125" customWidth="1"/>
    <col min="14590" max="14590" width="13.28515625" customWidth="1"/>
    <col min="14591" max="14591" width="8.85546875" customWidth="1"/>
    <col min="14592" max="14596" width="7.140625" customWidth="1"/>
    <col min="14597" max="14597" width="8.7109375" customWidth="1"/>
    <col min="14845" max="14845" width="7.5703125" customWidth="1"/>
    <col min="14846" max="14846" width="13.28515625" customWidth="1"/>
    <col min="14847" max="14847" width="8.85546875" customWidth="1"/>
    <col min="14848" max="14852" width="7.140625" customWidth="1"/>
    <col min="14853" max="14853" width="8.7109375" customWidth="1"/>
    <col min="15101" max="15101" width="7.5703125" customWidth="1"/>
    <col min="15102" max="15102" width="13.28515625" customWidth="1"/>
    <col min="15103" max="15103" width="8.85546875" customWidth="1"/>
    <col min="15104" max="15108" width="7.140625" customWidth="1"/>
    <col min="15109" max="15109" width="8.7109375" customWidth="1"/>
    <col min="15357" max="15357" width="7.5703125" customWidth="1"/>
    <col min="15358" max="15358" width="13.28515625" customWidth="1"/>
    <col min="15359" max="15359" width="8.85546875" customWidth="1"/>
    <col min="15360" max="15364" width="7.140625" customWidth="1"/>
    <col min="15365" max="15365" width="8.7109375" customWidth="1"/>
    <col min="15613" max="15613" width="7.5703125" customWidth="1"/>
    <col min="15614" max="15614" width="13.28515625" customWidth="1"/>
    <col min="15615" max="15615" width="8.85546875" customWidth="1"/>
    <col min="15616" max="15620" width="7.140625" customWidth="1"/>
    <col min="15621" max="15621" width="8.7109375" customWidth="1"/>
    <col min="15869" max="15869" width="7.5703125" customWidth="1"/>
    <col min="15870" max="15870" width="13.28515625" customWidth="1"/>
    <col min="15871" max="15871" width="8.85546875" customWidth="1"/>
    <col min="15872" max="15876" width="7.140625" customWidth="1"/>
    <col min="15877" max="15877" width="8.7109375" customWidth="1"/>
    <col min="16125" max="16125" width="7.5703125" customWidth="1"/>
    <col min="16126" max="16126" width="13.28515625" customWidth="1"/>
    <col min="16127" max="16127" width="8.85546875" customWidth="1"/>
    <col min="16128" max="16132" width="7.140625" customWidth="1"/>
    <col min="16133" max="16133" width="8.7109375" customWidth="1"/>
  </cols>
  <sheetData>
    <row r="1" spans="1:9" ht="15" customHeight="1" x14ac:dyDescent="0.25"/>
    <row r="2" spans="1:9" ht="15" customHeight="1" x14ac:dyDescent="0.25"/>
    <row r="3" spans="1:9" ht="15" customHeight="1" x14ac:dyDescent="0.25"/>
    <row r="4" spans="1:9" ht="15" customHeight="1" x14ac:dyDescent="0.25"/>
    <row r="5" spans="1:9" s="5" customFormat="1" ht="15" customHeight="1" x14ac:dyDescent="0.25">
      <c r="A5" s="2"/>
      <c r="B5" s="3"/>
      <c r="C5" s="3"/>
      <c r="D5" s="3"/>
      <c r="E5" s="3"/>
      <c r="F5" s="3"/>
      <c r="G5" s="3"/>
      <c r="H5" s="3"/>
      <c r="I5" s="3"/>
    </row>
    <row r="6" spans="1:9" s="5" customFormat="1" ht="15" customHeight="1" x14ac:dyDescent="0.25">
      <c r="A6" s="6"/>
      <c r="B6" s="3"/>
      <c r="C6" s="3"/>
      <c r="D6" s="3"/>
      <c r="E6" s="3"/>
      <c r="F6" s="3"/>
      <c r="G6" s="3"/>
      <c r="H6" s="3"/>
      <c r="I6" s="3"/>
    </row>
    <row r="7" spans="1:9" ht="21.95" customHeight="1" x14ac:dyDescent="0.25">
      <c r="A7" s="500" t="s">
        <v>80</v>
      </c>
      <c r="B7" s="500"/>
      <c r="C7" s="500"/>
      <c r="D7" s="500"/>
      <c r="E7" s="500"/>
      <c r="F7" s="500"/>
      <c r="G7" s="500"/>
      <c r="H7" s="500"/>
      <c r="I7" s="78"/>
    </row>
    <row r="8" spans="1:9" ht="6.75" customHeight="1" x14ac:dyDescent="0.25">
      <c r="A8" s="15"/>
      <c r="B8" s="15"/>
      <c r="C8" s="15"/>
      <c r="D8" s="15"/>
      <c r="E8" s="15"/>
      <c r="F8" s="15"/>
      <c r="G8" s="15"/>
      <c r="H8" s="15"/>
    </row>
    <row r="9" spans="1:9" ht="21.95" customHeight="1" x14ac:dyDescent="0.25">
      <c r="A9" s="79" t="s">
        <v>1</v>
      </c>
      <c r="B9" s="79" t="s">
        <v>2</v>
      </c>
      <c r="C9" s="15"/>
      <c r="D9" s="15"/>
      <c r="E9" s="15"/>
      <c r="F9" s="15"/>
      <c r="G9" s="15"/>
      <c r="H9" s="15"/>
    </row>
    <row r="10" spans="1:9" ht="15.95" customHeight="1" x14ac:dyDescent="0.25">
      <c r="A10" s="80" t="s">
        <v>89</v>
      </c>
      <c r="B10" s="81">
        <v>5.6593074878171628</v>
      </c>
      <c r="C10" s="15"/>
      <c r="D10" s="15"/>
      <c r="E10" s="15"/>
      <c r="F10" s="15"/>
      <c r="G10" s="15"/>
      <c r="H10" s="15"/>
    </row>
    <row r="11" spans="1:9" ht="15.95" customHeight="1" x14ac:dyDescent="0.25">
      <c r="A11" s="80" t="s">
        <v>90</v>
      </c>
      <c r="B11" s="81">
        <v>2</v>
      </c>
      <c r="C11" s="109"/>
      <c r="D11" s="15"/>
      <c r="E11" s="15"/>
      <c r="F11" s="15"/>
      <c r="G11" s="15"/>
      <c r="H11" s="15"/>
    </row>
    <row r="12" spans="1:9" ht="15.95" customHeight="1" x14ac:dyDescent="0.25">
      <c r="A12" s="80" t="s">
        <v>91</v>
      </c>
      <c r="B12" s="81">
        <v>9.6996678353939831</v>
      </c>
      <c r="C12" s="15"/>
      <c r="D12" s="15"/>
      <c r="E12" s="15"/>
      <c r="F12" s="15"/>
      <c r="G12" s="15"/>
      <c r="H12" s="15"/>
    </row>
    <row r="13" spans="1:9" ht="15.95" customHeight="1" x14ac:dyDescent="0.25">
      <c r="A13" s="80" t="s">
        <v>92</v>
      </c>
      <c r="B13" s="81">
        <v>6.319448817071029</v>
      </c>
      <c r="C13" s="110"/>
      <c r="D13" s="15"/>
      <c r="E13" s="15"/>
      <c r="F13" s="15"/>
      <c r="G13" s="15"/>
      <c r="H13" s="15"/>
    </row>
    <row r="14" spans="1:9" ht="15.95" customHeight="1" x14ac:dyDescent="0.25">
      <c r="A14" s="80" t="s">
        <v>87</v>
      </c>
      <c r="B14" s="81">
        <v>3.451314677342209</v>
      </c>
      <c r="C14" s="15"/>
      <c r="D14" s="15"/>
      <c r="E14" s="15"/>
      <c r="F14" s="15"/>
      <c r="G14" s="15"/>
      <c r="H14" s="15"/>
    </row>
    <row r="15" spans="1:9" ht="15.95" customHeight="1" x14ac:dyDescent="0.25">
      <c r="A15" s="83" t="s">
        <v>94</v>
      </c>
      <c r="B15" s="84">
        <v>3.4</v>
      </c>
      <c r="C15" s="15"/>
      <c r="D15" s="15"/>
      <c r="E15" s="15"/>
      <c r="F15" s="15"/>
      <c r="G15" s="15"/>
      <c r="H15" s="15"/>
    </row>
    <row r="16" spans="1:9" ht="17.25" customHeight="1" x14ac:dyDescent="0.25">
      <c r="A16" s="85" t="s">
        <v>87</v>
      </c>
      <c r="B16" s="111">
        <f>B15-B14</f>
        <v>-5.131467734220907E-2</v>
      </c>
      <c r="C16" s="15"/>
      <c r="D16" s="15"/>
      <c r="E16" s="15"/>
      <c r="F16" s="15"/>
      <c r="G16" s="15"/>
      <c r="H16" s="15"/>
    </row>
    <row r="17" spans="1:10" ht="8.25" customHeight="1" x14ac:dyDescent="0.25">
      <c r="A17" s="15"/>
      <c r="B17" s="15"/>
      <c r="C17" s="15"/>
      <c r="D17" s="15"/>
      <c r="E17" s="15"/>
      <c r="F17" s="15"/>
      <c r="G17" s="15"/>
      <c r="H17" s="15"/>
    </row>
    <row r="18" spans="1:10" ht="42" customHeight="1" x14ac:dyDescent="0.25">
      <c r="A18" s="79" t="s">
        <v>6</v>
      </c>
      <c r="B18" s="79" t="s">
        <v>7</v>
      </c>
      <c r="C18" s="79" t="s">
        <v>8</v>
      </c>
      <c r="D18" s="79" t="s">
        <v>9</v>
      </c>
      <c r="E18" s="79" t="s">
        <v>10</v>
      </c>
      <c r="F18" s="79" t="s">
        <v>11</v>
      </c>
      <c r="G18" s="112" t="s">
        <v>12</v>
      </c>
      <c r="H18" s="79" t="s">
        <v>81</v>
      </c>
    </row>
    <row r="19" spans="1:10" ht="14.1" customHeight="1" x14ac:dyDescent="0.25">
      <c r="A19" s="113" t="s">
        <v>18</v>
      </c>
      <c r="B19" s="114">
        <v>3.1885882106146424</v>
      </c>
      <c r="C19" s="114">
        <v>3.3634126333059884</v>
      </c>
      <c r="D19" s="114">
        <v>11.536833192209992</v>
      </c>
      <c r="E19" s="114">
        <v>4.2535091450446618</v>
      </c>
      <c r="F19" s="114">
        <v>7.5257289879931379</v>
      </c>
      <c r="G19" s="115">
        <v>5.5747623163353497</v>
      </c>
      <c r="H19" s="114">
        <f>Tabla12[[#This Row],[2016]]-Tabla12[[#This Row],[2015]]</f>
        <v>-1.9509666716577883</v>
      </c>
    </row>
    <row r="20" spans="1:10" ht="14.1" customHeight="1" x14ac:dyDescent="0.25">
      <c r="A20" s="113" t="s">
        <v>21</v>
      </c>
      <c r="B20" s="114">
        <v>2.0930510704461192</v>
      </c>
      <c r="C20" s="114">
        <v>7.1701720841300193E-2</v>
      </c>
      <c r="D20" s="114">
        <v>2.3097311624384704</v>
      </c>
      <c r="E20" s="114">
        <v>2.9637896825396823</v>
      </c>
      <c r="F20" s="114">
        <v>0.44815891472868219</v>
      </c>
      <c r="G20" s="115">
        <v>0.60568603213844252</v>
      </c>
      <c r="H20" s="114">
        <f>Tabla12[[#This Row],[2016]]-Tabla12[[#This Row],[2015]]</f>
        <v>0.15752711740976033</v>
      </c>
    </row>
    <row r="21" spans="1:10" ht="14.1" customHeight="1" x14ac:dyDescent="0.25">
      <c r="A21" s="113" t="s">
        <v>22</v>
      </c>
      <c r="B21" s="114">
        <v>8.870490833826139</v>
      </c>
      <c r="C21" s="114">
        <v>0</v>
      </c>
      <c r="D21" s="114">
        <v>12.536443148688047</v>
      </c>
      <c r="E21" s="114">
        <v>13.608562691131498</v>
      </c>
      <c r="F21" s="114">
        <v>0</v>
      </c>
      <c r="G21" s="115">
        <v>2.7689030883919061</v>
      </c>
      <c r="H21" s="114">
        <f>Tabla12[[#This Row],[2016]]-Tabla12[[#This Row],[2015]]</f>
        <v>2.7689030883919061</v>
      </c>
    </row>
    <row r="22" spans="1:10" ht="14.1" customHeight="1" x14ac:dyDescent="0.25">
      <c r="A22" s="113" t="s">
        <v>23</v>
      </c>
      <c r="B22" s="114">
        <v>13.310772701635646</v>
      </c>
      <c r="C22" s="114">
        <v>3.648068669527897</v>
      </c>
      <c r="D22" s="114">
        <v>38.860103626943001</v>
      </c>
      <c r="E22" s="114">
        <v>8.8633993743482797</v>
      </c>
      <c r="F22" s="114">
        <v>4.4444444444444446</v>
      </c>
      <c r="G22" s="115">
        <v>3.7602179836512262</v>
      </c>
      <c r="H22" s="114">
        <f>Tabla12[[#This Row],[2016]]-Tabla12[[#This Row],[2015]]</f>
        <v>-0.68422646079321847</v>
      </c>
    </row>
    <row r="23" spans="1:10" ht="14.1" customHeight="1" x14ac:dyDescent="0.25">
      <c r="A23" s="113" t="s">
        <v>24</v>
      </c>
      <c r="B23" s="114">
        <v>2.7300027300027303E-2</v>
      </c>
      <c r="C23" s="114">
        <v>0</v>
      </c>
      <c r="D23" s="114">
        <v>0.16422435573521982</v>
      </c>
      <c r="E23" s="114">
        <v>0.66128818939293743</v>
      </c>
      <c r="F23" s="114">
        <v>0.61894510226049515</v>
      </c>
      <c r="G23" s="115">
        <v>1.6682113067655238</v>
      </c>
      <c r="H23" s="114">
        <f>Tabla12[[#This Row],[2016]]-Tabla12[[#This Row],[2015]]</f>
        <v>1.0492662045050287</v>
      </c>
      <c r="J23" s="116"/>
    </row>
    <row r="24" spans="1:10" ht="14.1" customHeight="1" x14ac:dyDescent="0.25">
      <c r="A24" s="113" t="s">
        <v>25</v>
      </c>
      <c r="B24" s="114">
        <v>11.096909133162908</v>
      </c>
      <c r="C24" s="114">
        <v>4.671675922901013</v>
      </c>
      <c r="D24" s="114">
        <v>29.023368606701936</v>
      </c>
      <c r="E24" s="114">
        <v>21.607730263157894</v>
      </c>
      <c r="F24" s="114">
        <v>3.6655683690280063</v>
      </c>
      <c r="G24" s="115">
        <v>5.0467289719626169</v>
      </c>
      <c r="H24" s="114">
        <f>Tabla12[[#This Row],[2016]]-Tabla12[[#This Row],[2015]]</f>
        <v>1.3811606029346106</v>
      </c>
      <c r="J24" s="99"/>
    </row>
    <row r="25" spans="1:10" ht="14.1" customHeight="1" x14ac:dyDescent="0.25">
      <c r="A25" s="113" t="s">
        <v>26</v>
      </c>
      <c r="B25" s="114">
        <v>0.54354695992921243</v>
      </c>
      <c r="C25" s="114">
        <v>1.2885639945483831</v>
      </c>
      <c r="D25" s="114">
        <v>14.206057533899379</v>
      </c>
      <c r="E25" s="114">
        <v>9.5604950745137671</v>
      </c>
      <c r="F25" s="114">
        <v>0.47064096817570594</v>
      </c>
      <c r="G25" s="115">
        <v>1.1754648429151529</v>
      </c>
      <c r="H25" s="114">
        <f>Tabla12[[#This Row],[2016]]-Tabla12[[#This Row],[2015]]</f>
        <v>0.70482387473944685</v>
      </c>
    </row>
    <row r="26" spans="1:10" ht="14.1" customHeight="1" x14ac:dyDescent="0.25">
      <c r="A26" s="113" t="s">
        <v>27</v>
      </c>
      <c r="B26" s="114">
        <v>11.048158640226628</v>
      </c>
      <c r="C26" s="114">
        <v>1.3412017167381975</v>
      </c>
      <c r="D26" s="114">
        <v>14.763674986723313</v>
      </c>
      <c r="E26" s="114">
        <v>0.47219307450157399</v>
      </c>
      <c r="F26" s="114">
        <v>3.1512605042016806</v>
      </c>
      <c r="G26" s="115">
        <v>2.6686807653575024</v>
      </c>
      <c r="H26" s="114">
        <f>Tabla12[[#This Row],[2016]]-Tabla12[[#This Row],[2015]]</f>
        <v>-0.48257973884417815</v>
      </c>
    </row>
    <row r="27" spans="1:10" ht="14.1" customHeight="1" x14ac:dyDescent="0.25">
      <c r="A27" s="113" t="s">
        <v>28</v>
      </c>
      <c r="B27" s="114">
        <v>4.5957446808510642</v>
      </c>
      <c r="C27" s="114">
        <v>2.6404023470243088</v>
      </c>
      <c r="D27" s="114">
        <v>13.178615830915872</v>
      </c>
      <c r="E27" s="114">
        <v>2.899718082964156</v>
      </c>
      <c r="F27" s="114">
        <v>7.1000855431993148</v>
      </c>
      <c r="G27" s="115">
        <v>0.88702147525676933</v>
      </c>
      <c r="H27" s="114">
        <f>Tabla12[[#This Row],[2016]]-Tabla12[[#This Row],[2015]]</f>
        <v>-6.2130640679425451</v>
      </c>
    </row>
    <row r="28" spans="1:10" ht="14.1" customHeight="1" x14ac:dyDescent="0.25">
      <c r="A28" s="113" t="s">
        <v>29</v>
      </c>
      <c r="B28" s="114">
        <v>1.6540317022742934</v>
      </c>
      <c r="C28" s="114">
        <v>1.4020097478789337</v>
      </c>
      <c r="D28" s="114">
        <v>11.646608315098469</v>
      </c>
      <c r="E28" s="114">
        <v>4.7538487565555743</v>
      </c>
      <c r="F28" s="114">
        <v>4.3739279588336188</v>
      </c>
      <c r="G28" s="115">
        <v>4.1932120931310086</v>
      </c>
      <c r="H28" s="114">
        <f>Tabla12[[#This Row],[2016]]-Tabla12[[#This Row],[2015]]</f>
        <v>-0.18071586570261022</v>
      </c>
    </row>
    <row r="29" spans="1:10" ht="14.1" customHeight="1" x14ac:dyDescent="0.25">
      <c r="A29" s="113" t="s">
        <v>30</v>
      </c>
      <c r="B29" s="114">
        <v>4.5114902016072183</v>
      </c>
      <c r="C29" s="114">
        <v>1.40485312899106</v>
      </c>
      <c r="D29" s="114">
        <v>17.695826186392225</v>
      </c>
      <c r="E29" s="114">
        <v>6.8367195610262499</v>
      </c>
      <c r="F29" s="114">
        <v>17.937084089534181</v>
      </c>
      <c r="G29" s="115">
        <v>10.810810810810811</v>
      </c>
      <c r="H29" s="114">
        <f>Tabla12[[#This Row],[2016]]-Tabla12[[#This Row],[2015]]</f>
        <v>-7.1262732787233709</v>
      </c>
    </row>
    <row r="30" spans="1:10" ht="14.1" customHeight="1" x14ac:dyDescent="0.25">
      <c r="A30" s="113" t="s">
        <v>31</v>
      </c>
      <c r="B30" s="114">
        <v>8.9334055224688687</v>
      </c>
      <c r="C30" s="114">
        <v>2.3306233062330621</v>
      </c>
      <c r="D30" s="114">
        <v>6.2945973496432215</v>
      </c>
      <c r="E30" s="114">
        <v>1.8296169239565465</v>
      </c>
      <c r="F30" s="114">
        <v>7.7295987072448158</v>
      </c>
      <c r="G30" s="115">
        <v>13.781965006729473</v>
      </c>
      <c r="H30" s="114">
        <f>Tabla12[[#This Row],[2016]]-Tabla12[[#This Row],[2015]]</f>
        <v>6.0523662994846577</v>
      </c>
    </row>
    <row r="31" spans="1:10" ht="14.1" customHeight="1" x14ac:dyDescent="0.25">
      <c r="A31" s="113" t="s">
        <v>32</v>
      </c>
      <c r="B31" s="114">
        <v>5.7169141805756345</v>
      </c>
      <c r="C31" s="114">
        <v>3.7645226195884987</v>
      </c>
      <c r="D31" s="114">
        <v>16.273376402584155</v>
      </c>
      <c r="E31" s="114">
        <v>7.9471982758620694</v>
      </c>
      <c r="F31" s="114">
        <v>4.1467086355549476</v>
      </c>
      <c r="G31" s="115">
        <v>2.8684067427949973</v>
      </c>
      <c r="H31" s="114">
        <f>Tabla12[[#This Row],[2016]]-Tabla12[[#This Row],[2015]]</f>
        <v>-1.2783018927599503</v>
      </c>
    </row>
    <row r="32" spans="1:10" ht="14.1" customHeight="1" x14ac:dyDescent="0.25">
      <c r="A32" s="113" t="s">
        <v>33</v>
      </c>
      <c r="B32" s="114">
        <v>1.8696592196025943</v>
      </c>
      <c r="C32" s="114">
        <v>1.3895514030321254</v>
      </c>
      <c r="D32" s="114">
        <v>8.5775072146272606</v>
      </c>
      <c r="E32" s="114">
        <v>16.787992977347667</v>
      </c>
      <c r="F32" s="114">
        <v>1.9107075293227391</v>
      </c>
      <c r="G32" s="115">
        <v>3.1549074035712805</v>
      </c>
      <c r="H32" s="114">
        <f>Tabla12[[#This Row],[2016]]-Tabla12[[#This Row],[2015]]</f>
        <v>1.2441998742485414</v>
      </c>
    </row>
    <row r="33" spans="1:8" ht="14.1" customHeight="1" x14ac:dyDescent="0.25">
      <c r="A33" s="113" t="s">
        <v>34</v>
      </c>
      <c r="B33" s="114">
        <v>2.2367658023361776</v>
      </c>
      <c r="C33" s="114">
        <v>1.2202066216546004</v>
      </c>
      <c r="D33" s="114">
        <v>6.0387905479800121</v>
      </c>
      <c r="E33" s="114">
        <v>1.1644832605531297</v>
      </c>
      <c r="F33" s="114">
        <v>4.34627079234484</v>
      </c>
      <c r="G33" s="115">
        <v>4.0228857500446988</v>
      </c>
      <c r="H33" s="114">
        <f>Tabla12[[#This Row],[2016]]-Tabla12[[#This Row],[2015]]</f>
        <v>-0.3233850423001412</v>
      </c>
    </row>
    <row r="34" spans="1:8" ht="14.1" customHeight="1" x14ac:dyDescent="0.25">
      <c r="A34" s="113" t="s">
        <v>35</v>
      </c>
      <c r="B34" s="114">
        <v>13.578780680918449</v>
      </c>
      <c r="C34" s="114">
        <v>0.15961691939345571</v>
      </c>
      <c r="D34" s="114">
        <v>13.807798849350094</v>
      </c>
      <c r="E34" s="114">
        <v>1.1071652391894715</v>
      </c>
      <c r="F34" s="114">
        <v>11.132854968471406</v>
      </c>
      <c r="G34" s="115">
        <v>11.421911421911423</v>
      </c>
      <c r="H34" s="114">
        <f>Tabla12[[#This Row],[2016]]-Tabla12[[#This Row],[2015]]</f>
        <v>0.28905645344001663</v>
      </c>
    </row>
    <row r="35" spans="1:8" ht="14.1" customHeight="1" x14ac:dyDescent="0.25">
      <c r="A35" s="113" t="s">
        <v>36</v>
      </c>
      <c r="B35" s="114">
        <v>0.66028392208649722</v>
      </c>
      <c r="C35" s="114">
        <v>3.2862306933946768E-2</v>
      </c>
      <c r="D35" s="114">
        <v>4.2805400065854462</v>
      </c>
      <c r="E35" s="114">
        <v>1.6546018614270943</v>
      </c>
      <c r="F35" s="114">
        <v>2.3186485591255379</v>
      </c>
      <c r="G35" s="115">
        <v>0.78247261345852892</v>
      </c>
      <c r="H35" s="114">
        <f>Tabla12[[#This Row],[2016]]-Tabla12[[#This Row],[2015]]</f>
        <v>-1.536175945667009</v>
      </c>
    </row>
    <row r="36" spans="1:8" ht="14.1" customHeight="1" x14ac:dyDescent="0.25">
      <c r="A36" s="113" t="s">
        <v>37</v>
      </c>
      <c r="B36" s="114">
        <v>8.4240725044011207</v>
      </c>
      <c r="C36" s="114">
        <v>9.5267138326421072</v>
      </c>
      <c r="D36" s="114">
        <v>23.64027688906986</v>
      </c>
      <c r="E36" s="114">
        <v>6.4374542794440384</v>
      </c>
      <c r="F36" s="114">
        <v>10.548025928108427</v>
      </c>
      <c r="G36" s="115">
        <v>9.0297503363731497</v>
      </c>
      <c r="H36" s="114">
        <f>Tabla12[[#This Row],[2016]]-Tabla12[[#This Row],[2015]]</f>
        <v>-1.5182755917352768</v>
      </c>
    </row>
    <row r="37" spans="1:8" ht="14.1" customHeight="1" x14ac:dyDescent="0.25">
      <c r="A37" s="113" t="s">
        <v>38</v>
      </c>
      <c r="B37" s="114">
        <v>1.0931806350858928</v>
      </c>
      <c r="C37" s="114">
        <v>0.49078127072556038</v>
      </c>
      <c r="D37" s="114">
        <v>7.7916723924694242</v>
      </c>
      <c r="E37" s="114">
        <v>2.9846582984658299</v>
      </c>
      <c r="F37" s="114">
        <v>2.4270482603815937</v>
      </c>
      <c r="G37" s="115">
        <v>2.2038567493112948</v>
      </c>
      <c r="H37" s="114">
        <f>Tabla12[[#This Row],[2016]]-Tabla12[[#This Row],[2015]]</f>
        <v>-0.22319151107029889</v>
      </c>
    </row>
    <row r="38" spans="1:8" ht="14.1" customHeight="1" x14ac:dyDescent="0.25">
      <c r="A38" s="113" t="s">
        <v>39</v>
      </c>
      <c r="B38" s="114">
        <v>1.2010981468771447</v>
      </c>
      <c r="C38" s="114">
        <v>2.7538155275381553</v>
      </c>
      <c r="D38" s="114">
        <v>6.7928039702233249</v>
      </c>
      <c r="E38" s="114">
        <v>0.17431725740848344</v>
      </c>
      <c r="F38" s="114">
        <v>1.4072372199885124</v>
      </c>
      <c r="G38" s="115">
        <v>2.8964306612053834</v>
      </c>
      <c r="H38" s="114">
        <f>Tabla12[[#This Row],[2016]]-Tabla12[[#This Row],[2015]]</f>
        <v>1.489193441216871</v>
      </c>
    </row>
    <row r="39" spans="1:8" ht="14.1" customHeight="1" x14ac:dyDescent="0.25">
      <c r="A39" s="113" t="s">
        <v>40</v>
      </c>
      <c r="B39" s="114">
        <v>1.5042117930204573</v>
      </c>
      <c r="C39" s="114">
        <v>0.18422567645365573</v>
      </c>
      <c r="D39" s="114">
        <v>7.3571024335031128</v>
      </c>
      <c r="E39" s="114">
        <v>2.8451779775834463</v>
      </c>
      <c r="F39" s="114">
        <v>0.69547938400397413</v>
      </c>
      <c r="G39" s="115">
        <v>0.15992126952884733</v>
      </c>
      <c r="H39" s="114">
        <f>Tabla12[[#This Row],[2016]]-Tabla12[[#This Row],[2015]]</f>
        <v>-0.5355581144751268</v>
      </c>
    </row>
    <row r="40" spans="1:8" ht="14.1" customHeight="1" x14ac:dyDescent="0.25">
      <c r="A40" s="113" t="s">
        <v>41</v>
      </c>
      <c r="B40" s="114">
        <v>4.0864944108484513</v>
      </c>
      <c r="C40" s="114">
        <v>3.1033223804308143</v>
      </c>
      <c r="D40" s="114">
        <v>13.23283082077052</v>
      </c>
      <c r="E40" s="114">
        <v>2.6105182926829267</v>
      </c>
      <c r="F40" s="114">
        <v>3.7931034482758621</v>
      </c>
      <c r="G40" s="115">
        <v>1.3148148148148149</v>
      </c>
      <c r="H40" s="114">
        <f>Tabla12[[#This Row],[2016]]-Tabla12[[#This Row],[2015]]</f>
        <v>-2.4782886334610472</v>
      </c>
    </row>
    <row r="41" spans="1:8" ht="14.1" customHeight="1" x14ac:dyDescent="0.25">
      <c r="A41" s="113" t="s">
        <v>42</v>
      </c>
      <c r="B41" s="114">
        <v>1.552863436123348</v>
      </c>
      <c r="C41" s="114">
        <v>0.97239648682559598</v>
      </c>
      <c r="D41" s="114">
        <v>4.1693531055233182</v>
      </c>
      <c r="E41" s="114">
        <v>3.7428243398392653</v>
      </c>
      <c r="F41" s="114">
        <v>0.84646132142017405</v>
      </c>
      <c r="G41" s="115">
        <v>0.67481538069773361</v>
      </c>
      <c r="H41" s="114">
        <f>Tabla12[[#This Row],[2016]]-Tabla12[[#This Row],[2015]]</f>
        <v>-0.17164594072244044</v>
      </c>
    </row>
    <row r="42" spans="1:8" ht="14.1" customHeight="1" x14ac:dyDescent="0.25">
      <c r="A42" s="113" t="s">
        <v>43</v>
      </c>
      <c r="B42" s="114">
        <v>2.6220066686874812</v>
      </c>
      <c r="C42" s="114">
        <v>0.80407610859008039</v>
      </c>
      <c r="D42" s="114">
        <v>10.573643410852714</v>
      </c>
      <c r="E42" s="114">
        <v>10.01060124185976</v>
      </c>
      <c r="F42" s="114">
        <v>1.7302762745656508</v>
      </c>
      <c r="G42" s="115">
        <v>3.8154046148846281</v>
      </c>
      <c r="H42" s="114">
        <f>Tabla12[[#This Row],[2016]]-Tabla12[[#This Row],[2015]]</f>
        <v>2.0851283403189775</v>
      </c>
    </row>
    <row r="43" spans="1:8" ht="14.1" customHeight="1" x14ac:dyDescent="0.25">
      <c r="A43" s="113" t="s">
        <v>44</v>
      </c>
      <c r="B43" s="114">
        <v>0.23809523809523811</v>
      </c>
      <c r="C43" s="114">
        <v>0</v>
      </c>
      <c r="D43" s="114">
        <v>0.40352164343360231</v>
      </c>
      <c r="E43" s="114">
        <v>0.31858407079646017</v>
      </c>
      <c r="F43" s="114">
        <v>0</v>
      </c>
      <c r="G43" s="115">
        <v>2.3101719197707737</v>
      </c>
      <c r="H43" s="114">
        <f>Tabla12[[#This Row],[2016]]-Tabla12[[#This Row],[2015]]</f>
        <v>2.3101719197707737</v>
      </c>
    </row>
    <row r="44" spans="1:8" ht="14.1" customHeight="1" x14ac:dyDescent="0.25">
      <c r="A44" s="113" t="s">
        <v>45</v>
      </c>
      <c r="B44" s="114">
        <v>3.6688271982389629</v>
      </c>
      <c r="C44" s="114">
        <v>6.9707497478426541</v>
      </c>
      <c r="D44" s="114">
        <v>5.0962379702537186</v>
      </c>
      <c r="E44" s="114">
        <v>2.2950113134360519</v>
      </c>
      <c r="F44" s="114">
        <v>0.13327410039982232</v>
      </c>
      <c r="G44" s="115">
        <v>0.91835591891589208</v>
      </c>
      <c r="H44" s="114">
        <f>Tabla12[[#This Row],[2016]]-Tabla12[[#This Row],[2015]]</f>
        <v>0.78508181851606973</v>
      </c>
    </row>
    <row r="45" spans="1:8" ht="14.1" customHeight="1" x14ac:dyDescent="0.25">
      <c r="A45" s="113" t="s">
        <v>46</v>
      </c>
      <c r="B45" s="114">
        <v>0.23192887514495555</v>
      </c>
      <c r="C45" s="114">
        <v>0.22515278224509491</v>
      </c>
      <c r="D45" s="114">
        <v>1.8076178179470628</v>
      </c>
      <c r="E45" s="114">
        <v>3.1807854592664722</v>
      </c>
      <c r="F45" s="114">
        <v>2.6334269662921348</v>
      </c>
      <c r="G45" s="115">
        <v>1.383399209486166</v>
      </c>
      <c r="H45" s="114">
        <f>Tabla12[[#This Row],[2016]]-Tabla12[[#This Row],[2015]]</f>
        <v>-1.2500277568059688</v>
      </c>
    </row>
    <row r="46" spans="1:8" ht="14.1" customHeight="1" x14ac:dyDescent="0.25">
      <c r="A46" s="113" t="s">
        <v>47</v>
      </c>
      <c r="B46" s="114">
        <v>1.8796586367073567</v>
      </c>
      <c r="C46" s="114">
        <v>3.0253916801728797</v>
      </c>
      <c r="D46" s="114">
        <v>2.6934916446789798</v>
      </c>
      <c r="E46" s="114">
        <v>2.1701008329679965</v>
      </c>
      <c r="F46" s="114">
        <v>2.5088452878739145</v>
      </c>
      <c r="G46" s="115">
        <v>3.0101053536873792</v>
      </c>
      <c r="H46" s="114">
        <f>Tabla12[[#This Row],[2016]]-Tabla12[[#This Row],[2015]]</f>
        <v>0.50126006581346472</v>
      </c>
    </row>
    <row r="47" spans="1:8" ht="14.1" customHeight="1" x14ac:dyDescent="0.25">
      <c r="A47" s="113" t="s">
        <v>48</v>
      </c>
      <c r="B47" s="114">
        <v>4.474749627104198</v>
      </c>
      <c r="C47" s="114">
        <v>4.1506010433204805</v>
      </c>
      <c r="D47" s="114">
        <v>8.4742135673015202</v>
      </c>
      <c r="E47" s="114">
        <v>0.233843537414966</v>
      </c>
      <c r="F47" s="114">
        <v>3.3684645587931392</v>
      </c>
      <c r="G47" s="115">
        <v>9.2295658975361761</v>
      </c>
      <c r="H47" s="114">
        <f>Tabla12[[#This Row],[2016]]-Tabla12[[#This Row],[2015]]</f>
        <v>5.8611013387430368</v>
      </c>
    </row>
    <row r="48" spans="1:8" ht="13.5" customHeight="1" x14ac:dyDescent="0.25">
      <c r="A48" s="113" t="s">
        <v>49</v>
      </c>
      <c r="B48" s="114">
        <v>18.513853904282115</v>
      </c>
      <c r="C48" s="114">
        <v>4.0650406504065035</v>
      </c>
      <c r="D48" s="114">
        <v>20.466173962478681</v>
      </c>
      <c r="E48" s="114">
        <v>18.654073199527748</v>
      </c>
      <c r="F48" s="114">
        <v>26.410703897614891</v>
      </c>
      <c r="G48" s="115">
        <v>9.378881987577639</v>
      </c>
      <c r="H48" s="114">
        <f>Tabla12[[#This Row],[2016]]-Tabla12[[#This Row],[2015]]</f>
        <v>-17.031821910037252</v>
      </c>
    </row>
    <row r="49" spans="1:8" s="118" customFormat="1" x14ac:dyDescent="0.25">
      <c r="A49" s="89" t="s">
        <v>50</v>
      </c>
      <c r="B49" s="117">
        <v>3.6</v>
      </c>
      <c r="C49" s="117">
        <v>2.2999999999999998</v>
      </c>
      <c r="D49" s="117">
        <v>10.7</v>
      </c>
      <c r="E49" s="117">
        <v>7.4</v>
      </c>
      <c r="F49" s="117">
        <v>3.8</v>
      </c>
      <c r="G49" s="117">
        <v>3.8990700750943539</v>
      </c>
      <c r="H49" s="86">
        <f>Tabla12[[#This Row],[2016]]-Tabla12[[#This Row],[2015]]</f>
        <v>9.907007509435406E-2</v>
      </c>
    </row>
    <row r="50" spans="1:8" x14ac:dyDescent="0.25">
      <c r="A50" s="113" t="s">
        <v>51</v>
      </c>
      <c r="B50" s="114">
        <v>17.944822964369486</v>
      </c>
      <c r="C50" s="114">
        <v>0.4602385913493463</v>
      </c>
      <c r="D50" s="114">
        <v>5.1228742291160536</v>
      </c>
      <c r="E50" s="114">
        <v>0.51899907321594074</v>
      </c>
      <c r="F50" s="114">
        <v>1.882347662209459</v>
      </c>
      <c r="G50" s="115">
        <v>1.1182969549986526</v>
      </c>
      <c r="H50" s="114">
        <f>Tabla12[[#This Row],[2016]]-Tabla12[[#This Row],[2015]]</f>
        <v>-0.76405070721080648</v>
      </c>
    </row>
    <row r="51" spans="1:8" x14ac:dyDescent="0.25">
      <c r="A51" s="113" t="s">
        <v>52</v>
      </c>
      <c r="B51" s="114">
        <v>0.12328556017876408</v>
      </c>
      <c r="C51" s="114">
        <v>0.14814814814814814</v>
      </c>
      <c r="D51" s="114">
        <v>0.9844010298349235</v>
      </c>
      <c r="E51" s="114">
        <v>1.9027822193795971</v>
      </c>
      <c r="F51" s="114">
        <v>0.55546738612918589</v>
      </c>
      <c r="G51" s="115">
        <v>0.40758739614359618</v>
      </c>
      <c r="H51" s="114">
        <f>Tabla12[[#This Row],[2016]]-Tabla12[[#This Row],[2015]]</f>
        <v>-0.14787998998558971</v>
      </c>
    </row>
    <row r="52" spans="1:8" x14ac:dyDescent="0.25">
      <c r="A52" s="89" t="s">
        <v>53</v>
      </c>
      <c r="B52" s="117">
        <v>15.7</v>
      </c>
      <c r="C52" s="117">
        <v>0.4</v>
      </c>
      <c r="D52" s="117">
        <v>4.5999999999999996</v>
      </c>
      <c r="E52" s="117">
        <v>0.7</v>
      </c>
      <c r="F52" s="117">
        <v>1.7</v>
      </c>
      <c r="G52" s="117">
        <v>1.0292471175188074</v>
      </c>
      <c r="H52" s="86">
        <f>Tabla12[[#This Row],[2016]]-Tabla12[[#This Row],[2015]]</f>
        <v>-0.67075288248119258</v>
      </c>
    </row>
    <row r="53" spans="1:8" x14ac:dyDescent="0.25">
      <c r="A53" s="15"/>
      <c r="B53" s="15"/>
      <c r="C53" s="15"/>
      <c r="D53" s="15"/>
      <c r="E53" s="15"/>
      <c r="F53" s="15"/>
      <c r="G53" s="15"/>
      <c r="H53" s="15"/>
    </row>
    <row r="54" spans="1:8" x14ac:dyDescent="0.25">
      <c r="A54" s="15"/>
      <c r="B54" s="15"/>
      <c r="C54" s="15"/>
      <c r="D54" s="15"/>
      <c r="E54" s="15"/>
      <c r="F54" s="15"/>
      <c r="G54" s="15"/>
      <c r="H54" s="15"/>
    </row>
    <row r="55" spans="1:8" x14ac:dyDescent="0.25">
      <c r="A55" s="15"/>
      <c r="B55" s="15"/>
      <c r="C55" s="15"/>
      <c r="D55" s="15"/>
      <c r="E55" s="15"/>
      <c r="F55" s="15"/>
      <c r="G55" s="15"/>
      <c r="H55" s="15"/>
    </row>
    <row r="56" spans="1:8" x14ac:dyDescent="0.25">
      <c r="A56" s="15"/>
      <c r="B56" s="15"/>
      <c r="C56" s="15"/>
      <c r="D56" s="15"/>
      <c r="E56" s="15"/>
      <c r="F56" s="15"/>
      <c r="G56" s="15"/>
      <c r="H56" s="15"/>
    </row>
    <row r="57" spans="1:8" x14ac:dyDescent="0.25">
      <c r="A57" s="15"/>
      <c r="B57" s="15"/>
      <c r="C57" s="15"/>
      <c r="D57" s="15"/>
      <c r="E57" s="15"/>
      <c r="F57" s="15"/>
      <c r="G57" s="15"/>
      <c r="H57" s="15"/>
    </row>
    <row r="58" spans="1:8" x14ac:dyDescent="0.25">
      <c r="A58" s="15"/>
      <c r="B58" s="15"/>
      <c r="C58" s="15"/>
      <c r="D58" s="15"/>
      <c r="E58" s="15"/>
      <c r="F58" s="15"/>
      <c r="G58" s="15"/>
      <c r="H58" s="15"/>
    </row>
    <row r="59" spans="1:8" x14ac:dyDescent="0.25">
      <c r="A59" s="15"/>
      <c r="B59" s="15"/>
      <c r="C59" s="15"/>
      <c r="D59" s="15"/>
      <c r="E59" s="15"/>
      <c r="F59" s="15"/>
      <c r="G59" s="15"/>
      <c r="H59" s="15"/>
    </row>
    <row r="60" spans="1:8" x14ac:dyDescent="0.25">
      <c r="A60" s="15"/>
      <c r="B60" s="15"/>
      <c r="C60" s="15"/>
      <c r="D60" s="15"/>
      <c r="E60" s="15"/>
      <c r="F60" s="15"/>
      <c r="G60" s="15"/>
      <c r="H60" s="15"/>
    </row>
    <row r="61" spans="1:8" x14ac:dyDescent="0.25">
      <c r="A61" s="15"/>
      <c r="B61" s="15"/>
      <c r="C61" s="15"/>
      <c r="D61" s="15"/>
      <c r="E61" s="15"/>
      <c r="F61" s="15"/>
      <c r="G61" s="15"/>
      <c r="H61" s="15"/>
    </row>
    <row r="62" spans="1:8" x14ac:dyDescent="0.25">
      <c r="A62" s="15"/>
      <c r="B62" s="15"/>
      <c r="C62" s="15"/>
      <c r="D62" s="15"/>
      <c r="E62" s="15"/>
      <c r="F62" s="15"/>
      <c r="G62" s="15"/>
      <c r="H62" s="15"/>
    </row>
    <row r="63" spans="1:8" x14ac:dyDescent="0.25">
      <c r="A63" s="15"/>
      <c r="B63" s="15"/>
      <c r="C63" s="15"/>
      <c r="D63" s="15"/>
      <c r="E63" s="15"/>
      <c r="F63" s="15"/>
      <c r="G63" s="15"/>
      <c r="H63" s="15"/>
    </row>
    <row r="64" spans="1:8" x14ac:dyDescent="0.25">
      <c r="A64" s="15"/>
      <c r="B64" s="15"/>
      <c r="C64" s="15"/>
      <c r="D64" s="15"/>
      <c r="E64" s="15"/>
      <c r="F64" s="15"/>
      <c r="G64" s="15"/>
      <c r="H64" s="15"/>
    </row>
    <row r="65" spans="1:8" x14ac:dyDescent="0.25">
      <c r="A65" s="15"/>
      <c r="B65" s="15"/>
      <c r="C65" s="15"/>
      <c r="D65" s="15"/>
      <c r="E65" s="15"/>
      <c r="F65" s="15"/>
      <c r="G65" s="15"/>
      <c r="H65" s="15"/>
    </row>
    <row r="66" spans="1:8" x14ac:dyDescent="0.25">
      <c r="A66" s="15"/>
      <c r="B66" s="15"/>
      <c r="C66" s="15"/>
      <c r="D66" s="15"/>
      <c r="E66" s="15"/>
      <c r="F66" s="15"/>
      <c r="G66" s="15"/>
      <c r="H66" s="15"/>
    </row>
    <row r="67" spans="1:8" x14ac:dyDescent="0.25">
      <c r="A67" s="15"/>
      <c r="B67" s="15"/>
      <c r="C67" s="15"/>
      <c r="D67" s="15"/>
      <c r="E67" s="15"/>
      <c r="F67" s="15"/>
      <c r="G67" s="15"/>
      <c r="H67" s="15"/>
    </row>
    <row r="68" spans="1:8" x14ac:dyDescent="0.25">
      <c r="A68" s="15"/>
      <c r="B68" s="15"/>
      <c r="C68" s="15"/>
      <c r="D68" s="15"/>
      <c r="E68" s="15"/>
      <c r="F68" s="15"/>
      <c r="G68" s="15"/>
      <c r="H68" s="15"/>
    </row>
    <row r="69" spans="1:8" x14ac:dyDescent="0.25">
      <c r="A69" s="15"/>
      <c r="B69" s="15"/>
      <c r="C69" s="15"/>
      <c r="D69" s="15"/>
      <c r="E69" s="15"/>
      <c r="F69" s="15"/>
      <c r="G69" s="15"/>
      <c r="H69" s="15"/>
    </row>
    <row r="70" spans="1:8" x14ac:dyDescent="0.25">
      <c r="A70" s="15"/>
      <c r="B70" s="15"/>
      <c r="C70" s="15"/>
      <c r="D70" s="15"/>
      <c r="E70" s="15"/>
      <c r="F70" s="15"/>
      <c r="G70" s="15"/>
      <c r="H70" s="15"/>
    </row>
    <row r="71" spans="1:8" x14ac:dyDescent="0.25">
      <c r="A71" s="15"/>
      <c r="B71" s="15"/>
      <c r="C71" s="15"/>
      <c r="D71" s="15"/>
      <c r="E71" s="15"/>
      <c r="F71" s="15"/>
      <c r="G71" s="15"/>
      <c r="H71" s="15"/>
    </row>
    <row r="72" spans="1:8" x14ac:dyDescent="0.25">
      <c r="A72" s="15"/>
      <c r="B72" s="15"/>
      <c r="C72" s="15"/>
      <c r="D72" s="15"/>
      <c r="E72" s="15"/>
      <c r="F72" s="15"/>
      <c r="G72" s="15"/>
      <c r="H72" s="15"/>
    </row>
    <row r="73" spans="1:8" x14ac:dyDescent="0.25">
      <c r="A73" s="15"/>
      <c r="B73" s="15"/>
      <c r="C73" s="15"/>
      <c r="D73" s="15"/>
      <c r="E73" s="15"/>
      <c r="F73" s="15"/>
      <c r="G73" s="15"/>
      <c r="H73" s="15"/>
    </row>
    <row r="74" spans="1:8" x14ac:dyDescent="0.25">
      <c r="A74" s="15"/>
      <c r="B74" s="15"/>
      <c r="C74" s="15"/>
      <c r="D74" s="15"/>
      <c r="E74" s="15"/>
      <c r="F74" s="15"/>
      <c r="G74" s="15"/>
      <c r="H74" s="15"/>
    </row>
    <row r="75" spans="1:8" x14ac:dyDescent="0.25">
      <c r="A75" s="15"/>
      <c r="B75" s="15"/>
      <c r="C75" s="15"/>
      <c r="D75" s="15"/>
      <c r="E75" s="15"/>
      <c r="F75" s="15"/>
      <c r="G75" s="15"/>
      <c r="H75" s="15"/>
    </row>
    <row r="76" spans="1:8" x14ac:dyDescent="0.25">
      <c r="A76" s="15"/>
      <c r="B76" s="15"/>
      <c r="C76" s="15"/>
      <c r="D76" s="15"/>
      <c r="E76" s="15"/>
      <c r="F76" s="15"/>
      <c r="G76" s="15"/>
      <c r="H76" s="15"/>
    </row>
    <row r="77" spans="1:8" x14ac:dyDescent="0.25">
      <c r="A77" s="15"/>
      <c r="B77" s="15"/>
      <c r="C77" s="15"/>
      <c r="D77" s="15"/>
      <c r="E77" s="15"/>
      <c r="F77" s="15"/>
      <c r="G77" s="15"/>
      <c r="H77" s="15"/>
    </row>
    <row r="78" spans="1:8" x14ac:dyDescent="0.25">
      <c r="A78" s="15"/>
      <c r="B78" s="15"/>
      <c r="C78" s="15"/>
      <c r="D78" s="15"/>
      <c r="E78" s="15"/>
      <c r="F78" s="15"/>
      <c r="G78" s="15"/>
      <c r="H78" s="15"/>
    </row>
    <row r="79" spans="1:8" x14ac:dyDescent="0.25">
      <c r="A79" s="15"/>
      <c r="B79" s="15"/>
      <c r="C79" s="15"/>
      <c r="D79" s="15"/>
      <c r="E79" s="15"/>
      <c r="F79" s="15"/>
      <c r="G79" s="15"/>
      <c r="H79" s="15"/>
    </row>
    <row r="80" spans="1:8" x14ac:dyDescent="0.25">
      <c r="A80" s="15"/>
      <c r="B80" s="15"/>
      <c r="C80" s="15"/>
      <c r="D80" s="15"/>
      <c r="E80" s="15"/>
      <c r="F80" s="15"/>
      <c r="G80" s="15"/>
      <c r="H80" s="15"/>
    </row>
    <row r="81" spans="1:8" x14ac:dyDescent="0.25">
      <c r="A81" s="15"/>
      <c r="B81" s="15"/>
      <c r="C81" s="15"/>
      <c r="D81" s="15"/>
      <c r="E81" s="15"/>
      <c r="F81" s="15"/>
      <c r="G81" s="15"/>
      <c r="H81" s="15"/>
    </row>
    <row r="82" spans="1:8" x14ac:dyDescent="0.25">
      <c r="A82" s="15"/>
      <c r="B82" s="15"/>
      <c r="C82" s="15"/>
      <c r="D82" s="15"/>
      <c r="E82" s="15"/>
      <c r="F82" s="15"/>
      <c r="G82" s="15"/>
      <c r="H82" s="15"/>
    </row>
    <row r="83" spans="1:8" x14ac:dyDescent="0.25">
      <c r="A83" s="15"/>
      <c r="B83" s="15"/>
      <c r="C83" s="15"/>
      <c r="D83" s="15"/>
      <c r="E83" s="15"/>
      <c r="F83" s="15"/>
      <c r="G83" s="15"/>
      <c r="H83" s="15"/>
    </row>
    <row r="84" spans="1:8" x14ac:dyDescent="0.25">
      <c r="A84" s="15"/>
      <c r="B84" s="15"/>
      <c r="C84" s="15"/>
      <c r="D84" s="15"/>
      <c r="E84" s="15"/>
      <c r="F84" s="15"/>
      <c r="G84" s="15"/>
      <c r="H84" s="15"/>
    </row>
    <row r="85" spans="1:8" x14ac:dyDescent="0.25">
      <c r="A85" s="15"/>
      <c r="B85" s="15"/>
      <c r="C85" s="15"/>
      <c r="D85" s="15"/>
      <c r="E85" s="15"/>
      <c r="F85" s="15"/>
      <c r="G85" s="15"/>
      <c r="H85" s="15"/>
    </row>
    <row r="86" spans="1:8" x14ac:dyDescent="0.25">
      <c r="A86" s="15"/>
      <c r="B86" s="15"/>
      <c r="C86" s="15"/>
      <c r="D86" s="15"/>
      <c r="E86" s="15"/>
      <c r="F86" s="15"/>
      <c r="G86" s="15"/>
      <c r="H86" s="15"/>
    </row>
    <row r="87" spans="1:8" x14ac:dyDescent="0.25">
      <c r="A87" s="15"/>
      <c r="B87" s="15"/>
      <c r="C87" s="15"/>
      <c r="D87" s="15"/>
      <c r="E87" s="15"/>
      <c r="F87" s="15"/>
      <c r="G87" s="15"/>
      <c r="H87" s="15"/>
    </row>
    <row r="88" spans="1:8" x14ac:dyDescent="0.25">
      <c r="A88" s="15"/>
      <c r="B88" s="15"/>
      <c r="C88" s="15"/>
      <c r="D88" s="15"/>
      <c r="E88" s="15"/>
      <c r="F88" s="15"/>
      <c r="G88" s="15"/>
      <c r="H88" s="15"/>
    </row>
    <row r="89" spans="1:8" x14ac:dyDescent="0.25">
      <c r="A89" s="15"/>
      <c r="B89" s="15"/>
      <c r="C89" s="15"/>
      <c r="D89" s="15"/>
      <c r="E89" s="15"/>
      <c r="F89" s="15"/>
      <c r="G89" s="15"/>
      <c r="H89" s="15"/>
    </row>
    <row r="90" spans="1:8" x14ac:dyDescent="0.25">
      <c r="A90" s="15"/>
      <c r="B90" s="15"/>
      <c r="C90" s="15"/>
      <c r="D90" s="15"/>
      <c r="E90" s="15"/>
      <c r="F90" s="15"/>
      <c r="G90" s="15"/>
      <c r="H90" s="15"/>
    </row>
    <row r="91" spans="1:8" x14ac:dyDescent="0.25">
      <c r="A91" s="15"/>
      <c r="B91" s="15"/>
      <c r="C91" s="15"/>
      <c r="D91" s="15"/>
      <c r="E91" s="15"/>
      <c r="F91" s="15"/>
      <c r="G91" s="15"/>
      <c r="H91" s="15"/>
    </row>
    <row r="92" spans="1:8" x14ac:dyDescent="0.25">
      <c r="A92" s="15"/>
      <c r="B92" s="15"/>
      <c r="C92" s="15"/>
      <c r="D92" s="15"/>
      <c r="E92" s="15"/>
      <c r="F92" s="15"/>
      <c r="G92" s="15"/>
      <c r="H92" s="15"/>
    </row>
    <row r="93" spans="1:8" x14ac:dyDescent="0.25">
      <c r="A93" s="15"/>
      <c r="B93" s="15"/>
      <c r="C93" s="15"/>
      <c r="D93" s="15"/>
      <c r="E93" s="15"/>
      <c r="F93" s="15"/>
      <c r="G93" s="15"/>
      <c r="H93" s="15"/>
    </row>
    <row r="94" spans="1:8" x14ac:dyDescent="0.25">
      <c r="A94" s="15"/>
      <c r="B94" s="15"/>
      <c r="C94" s="15"/>
      <c r="D94" s="15"/>
      <c r="E94" s="15"/>
      <c r="F94" s="15"/>
      <c r="G94" s="15"/>
      <c r="H94" s="15"/>
    </row>
    <row r="95" spans="1:8" x14ac:dyDescent="0.25">
      <c r="A95" s="15"/>
      <c r="B95" s="15"/>
      <c r="C95" s="15"/>
      <c r="D95" s="15"/>
      <c r="E95" s="15"/>
      <c r="F95" s="15"/>
      <c r="G95" s="15"/>
      <c r="H95" s="15"/>
    </row>
    <row r="96" spans="1:8" x14ac:dyDescent="0.25">
      <c r="A96" s="15"/>
      <c r="B96" s="15"/>
      <c r="C96" s="15"/>
      <c r="D96" s="15"/>
      <c r="E96" s="15"/>
      <c r="F96" s="15"/>
      <c r="G96" s="15"/>
      <c r="H96" s="15"/>
    </row>
    <row r="97" spans="1:8" x14ac:dyDescent="0.25">
      <c r="A97" s="15"/>
      <c r="B97" s="15"/>
      <c r="C97" s="15"/>
      <c r="D97" s="15"/>
      <c r="E97" s="15"/>
      <c r="F97" s="15"/>
      <c r="G97" s="15"/>
      <c r="H97" s="15"/>
    </row>
    <row r="98" spans="1:8" x14ac:dyDescent="0.25">
      <c r="A98" s="15"/>
      <c r="B98" s="15"/>
      <c r="C98" s="15"/>
      <c r="D98" s="15"/>
      <c r="E98" s="15"/>
      <c r="F98" s="15"/>
      <c r="G98" s="15"/>
      <c r="H98" s="15"/>
    </row>
    <row r="99" spans="1:8" x14ac:dyDescent="0.25">
      <c r="A99" s="15"/>
      <c r="B99" s="15"/>
      <c r="C99" s="15"/>
      <c r="D99" s="15"/>
      <c r="E99" s="15"/>
      <c r="F99" s="15"/>
      <c r="G99" s="15"/>
      <c r="H99" s="15"/>
    </row>
    <row r="100" spans="1:8" x14ac:dyDescent="0.25">
      <c r="A100" s="15"/>
      <c r="B100" s="15"/>
      <c r="C100" s="15"/>
      <c r="D100" s="15"/>
      <c r="E100" s="15"/>
      <c r="F100" s="15"/>
      <c r="G100" s="15"/>
      <c r="H100" s="15"/>
    </row>
    <row r="101" spans="1:8" x14ac:dyDescent="0.25">
      <c r="A101" s="15"/>
      <c r="B101" s="15"/>
      <c r="C101" s="15"/>
      <c r="D101" s="15"/>
      <c r="E101" s="15"/>
      <c r="F101" s="15"/>
      <c r="G101" s="15"/>
      <c r="H101" s="15"/>
    </row>
    <row r="102" spans="1:8" x14ac:dyDescent="0.25">
      <c r="A102" s="15"/>
      <c r="B102" s="15"/>
      <c r="C102" s="15"/>
      <c r="D102" s="15"/>
      <c r="E102" s="15"/>
      <c r="F102" s="15"/>
      <c r="G102" s="15"/>
      <c r="H102" s="15"/>
    </row>
    <row r="103" spans="1:8" x14ac:dyDescent="0.25">
      <c r="A103" s="15"/>
      <c r="B103" s="15"/>
      <c r="C103" s="15"/>
      <c r="D103" s="15"/>
      <c r="E103" s="15"/>
      <c r="F103" s="15"/>
      <c r="G103" s="15"/>
      <c r="H103" s="15"/>
    </row>
    <row r="104" spans="1:8" x14ac:dyDescent="0.25">
      <c r="A104" s="15"/>
      <c r="B104" s="15"/>
      <c r="C104" s="15"/>
      <c r="D104" s="15"/>
      <c r="E104" s="15"/>
      <c r="F104" s="15"/>
      <c r="G104" s="15"/>
      <c r="H104" s="15"/>
    </row>
    <row r="105" spans="1:8" x14ac:dyDescent="0.25">
      <c r="A105" s="15"/>
      <c r="B105" s="15"/>
      <c r="C105" s="15"/>
      <c r="D105" s="15"/>
      <c r="E105" s="15"/>
      <c r="F105" s="15"/>
      <c r="G105" s="15"/>
      <c r="H105" s="15"/>
    </row>
    <row r="106" spans="1:8" x14ac:dyDescent="0.25">
      <c r="A106" s="15"/>
      <c r="B106" s="15"/>
      <c r="C106" s="15"/>
      <c r="D106" s="15"/>
      <c r="E106" s="15"/>
      <c r="F106" s="15"/>
      <c r="G106" s="15"/>
      <c r="H106" s="15"/>
    </row>
    <row r="107" spans="1:8" x14ac:dyDescent="0.25">
      <c r="A107" s="15"/>
      <c r="B107" s="15"/>
      <c r="C107" s="15"/>
      <c r="D107" s="15"/>
      <c r="E107" s="15"/>
      <c r="F107" s="15"/>
      <c r="G107" s="15"/>
      <c r="H107" s="15"/>
    </row>
    <row r="108" spans="1:8" x14ac:dyDescent="0.25">
      <c r="A108" s="15"/>
      <c r="B108" s="15"/>
      <c r="C108" s="15"/>
      <c r="D108" s="15"/>
      <c r="E108" s="15"/>
      <c r="F108" s="15"/>
      <c r="G108" s="15"/>
      <c r="H108" s="15"/>
    </row>
    <row r="109" spans="1:8" x14ac:dyDescent="0.25">
      <c r="A109" s="15"/>
      <c r="B109" s="15"/>
      <c r="C109" s="15"/>
      <c r="D109" s="15"/>
      <c r="E109" s="15"/>
      <c r="F109" s="15"/>
      <c r="G109" s="15"/>
      <c r="H109" s="15"/>
    </row>
    <row r="110" spans="1:8" x14ac:dyDescent="0.25">
      <c r="A110" s="15"/>
      <c r="B110" s="15"/>
      <c r="C110" s="15"/>
      <c r="D110" s="15"/>
      <c r="E110" s="15"/>
      <c r="F110" s="15"/>
      <c r="G110" s="15"/>
      <c r="H110" s="15"/>
    </row>
    <row r="111" spans="1:8" x14ac:dyDescent="0.25">
      <c r="A111" s="15"/>
      <c r="B111" s="15"/>
      <c r="C111" s="15"/>
      <c r="D111" s="15"/>
      <c r="E111" s="15"/>
      <c r="F111" s="15"/>
      <c r="G111" s="15"/>
      <c r="H111" s="15"/>
    </row>
    <row r="112" spans="1:8" x14ac:dyDescent="0.25">
      <c r="A112" s="15"/>
      <c r="B112" s="15"/>
      <c r="C112" s="15"/>
      <c r="D112" s="15"/>
      <c r="E112" s="15"/>
      <c r="F112" s="15"/>
      <c r="G112" s="15"/>
      <c r="H112" s="15"/>
    </row>
    <row r="113" spans="1:8" x14ac:dyDescent="0.25">
      <c r="A113" s="15"/>
      <c r="B113" s="15"/>
      <c r="C113" s="15"/>
      <c r="D113" s="15"/>
      <c r="E113" s="15"/>
      <c r="F113" s="15"/>
      <c r="G113" s="15"/>
      <c r="H113" s="15"/>
    </row>
    <row r="114" spans="1:8" x14ac:dyDescent="0.25">
      <c r="A114" s="15"/>
      <c r="B114" s="15"/>
      <c r="C114" s="15"/>
      <c r="D114" s="15"/>
      <c r="E114" s="15"/>
      <c r="F114" s="15"/>
      <c r="G114" s="15"/>
      <c r="H114" s="15"/>
    </row>
    <row r="115" spans="1:8" x14ac:dyDescent="0.25">
      <c r="A115" s="15"/>
      <c r="B115" s="15"/>
      <c r="C115" s="15"/>
      <c r="D115" s="15"/>
      <c r="E115" s="15"/>
      <c r="F115" s="15"/>
      <c r="G115" s="15"/>
      <c r="H115" s="15"/>
    </row>
    <row r="116" spans="1:8" x14ac:dyDescent="0.25">
      <c r="A116" s="15"/>
      <c r="B116" s="15"/>
      <c r="C116" s="15"/>
      <c r="D116" s="15"/>
      <c r="E116" s="15"/>
      <c r="F116" s="15"/>
      <c r="G116" s="15"/>
      <c r="H116" s="15"/>
    </row>
    <row r="117" spans="1:8" x14ac:dyDescent="0.25">
      <c r="A117" s="15"/>
      <c r="B117" s="15"/>
      <c r="C117" s="15"/>
      <c r="D117" s="15"/>
      <c r="E117" s="15"/>
      <c r="F117" s="15"/>
      <c r="G117" s="15"/>
      <c r="H117" s="15"/>
    </row>
    <row r="118" spans="1:8" x14ac:dyDescent="0.25">
      <c r="A118" s="15"/>
      <c r="B118" s="15"/>
      <c r="C118" s="15"/>
      <c r="D118" s="15"/>
      <c r="E118" s="15"/>
      <c r="F118" s="15"/>
      <c r="G118" s="15"/>
      <c r="H118" s="15"/>
    </row>
    <row r="119" spans="1:8" x14ac:dyDescent="0.25">
      <c r="A119" s="15"/>
      <c r="B119" s="15"/>
      <c r="C119" s="15"/>
      <c r="D119" s="15"/>
      <c r="E119" s="15"/>
      <c r="F119" s="15"/>
      <c r="G119" s="15"/>
      <c r="H119" s="15"/>
    </row>
    <row r="120" spans="1:8" x14ac:dyDescent="0.25">
      <c r="A120" s="15"/>
      <c r="B120" s="15"/>
      <c r="C120" s="15"/>
      <c r="D120" s="15"/>
      <c r="E120" s="15"/>
      <c r="F120" s="15"/>
      <c r="G120" s="15"/>
      <c r="H120" s="15"/>
    </row>
    <row r="121" spans="1:8" x14ac:dyDescent="0.25">
      <c r="A121" s="15"/>
      <c r="B121" s="15"/>
      <c r="C121" s="15"/>
      <c r="D121" s="15"/>
      <c r="E121" s="15"/>
      <c r="F121" s="15"/>
      <c r="G121" s="15"/>
      <c r="H121" s="15"/>
    </row>
    <row r="122" spans="1:8" x14ac:dyDescent="0.25">
      <c r="A122" s="15"/>
      <c r="B122" s="15"/>
      <c r="C122" s="15"/>
      <c r="D122" s="15"/>
      <c r="E122" s="15"/>
      <c r="F122" s="15"/>
      <c r="G122" s="15"/>
      <c r="H122" s="15"/>
    </row>
    <row r="123" spans="1:8" x14ac:dyDescent="0.25">
      <c r="A123" s="15"/>
      <c r="B123" s="15"/>
      <c r="C123" s="15"/>
      <c r="D123" s="15"/>
      <c r="E123" s="15"/>
      <c r="F123" s="15"/>
      <c r="G123" s="15"/>
      <c r="H123" s="15"/>
    </row>
    <row r="124" spans="1:8" x14ac:dyDescent="0.25">
      <c r="A124" s="15"/>
      <c r="B124" s="15"/>
      <c r="C124" s="15"/>
      <c r="D124" s="15"/>
      <c r="E124" s="15"/>
      <c r="F124" s="15"/>
      <c r="G124" s="15"/>
      <c r="H124" s="15"/>
    </row>
    <row r="125" spans="1:8" ht="15.75" x14ac:dyDescent="0.25">
      <c r="A125" s="48"/>
      <c r="B125" s="48"/>
      <c r="C125" s="48"/>
      <c r="D125" s="48"/>
      <c r="E125" s="48"/>
      <c r="F125" s="48"/>
      <c r="G125" s="48"/>
      <c r="H125" s="48"/>
    </row>
    <row r="126" spans="1:8" ht="15.75" x14ac:dyDescent="0.25">
      <c r="A126" s="48"/>
      <c r="B126" s="48"/>
      <c r="C126" s="48"/>
      <c r="D126" s="48"/>
      <c r="E126" s="48"/>
      <c r="F126" s="48"/>
      <c r="G126" s="48"/>
      <c r="H126" s="48"/>
    </row>
    <row r="127" spans="1:8" ht="15.75" x14ac:dyDescent="0.25">
      <c r="A127" s="48"/>
      <c r="B127" s="48"/>
      <c r="C127" s="48"/>
      <c r="D127" s="48"/>
      <c r="E127" s="48"/>
      <c r="F127" s="48"/>
      <c r="G127" s="48"/>
      <c r="H127" s="48"/>
    </row>
    <row r="128" spans="1:8" ht="15.75" x14ac:dyDescent="0.25">
      <c r="A128" s="48"/>
      <c r="B128" s="48"/>
      <c r="C128" s="48"/>
      <c r="D128" s="48"/>
      <c r="E128" s="48"/>
      <c r="F128" s="48"/>
      <c r="G128" s="48"/>
      <c r="H128" s="48"/>
    </row>
    <row r="129" spans="1:8" ht="15.75" x14ac:dyDescent="0.25">
      <c r="A129" s="48"/>
      <c r="B129" s="48"/>
      <c r="C129" s="48"/>
      <c r="D129" s="48"/>
      <c r="E129" s="48"/>
      <c r="F129" s="48"/>
      <c r="G129" s="48"/>
      <c r="H129" s="48"/>
    </row>
    <row r="130" spans="1:8" ht="15.75" x14ac:dyDescent="0.25">
      <c r="A130" s="48"/>
      <c r="B130" s="48"/>
      <c r="C130" s="48"/>
      <c r="D130" s="48"/>
      <c r="E130" s="48"/>
      <c r="F130" s="48"/>
      <c r="G130" s="48"/>
      <c r="H130" s="48"/>
    </row>
    <row r="131" spans="1:8" ht="15.75" x14ac:dyDescent="0.25">
      <c r="A131" s="48"/>
      <c r="B131" s="48"/>
      <c r="C131" s="48"/>
      <c r="D131" s="48"/>
      <c r="E131" s="48"/>
      <c r="F131" s="48"/>
      <c r="G131" s="48"/>
      <c r="H131" s="48"/>
    </row>
    <row r="132" spans="1:8" ht="15.75" x14ac:dyDescent="0.25">
      <c r="A132" s="48"/>
      <c r="B132" s="48"/>
      <c r="C132" s="48"/>
      <c r="D132" s="48"/>
      <c r="E132" s="48"/>
      <c r="F132" s="48"/>
      <c r="G132" s="48"/>
      <c r="H132" s="48"/>
    </row>
    <row r="133" spans="1:8" ht="15.75" x14ac:dyDescent="0.25">
      <c r="A133" s="48"/>
      <c r="B133" s="48"/>
      <c r="C133" s="48"/>
      <c r="D133" s="48"/>
      <c r="E133" s="48"/>
      <c r="F133" s="48"/>
      <c r="G133" s="48"/>
      <c r="H133" s="48"/>
    </row>
    <row r="134" spans="1:8" ht="15.75" x14ac:dyDescent="0.25">
      <c r="A134" s="48"/>
      <c r="B134" s="48"/>
      <c r="C134" s="48"/>
      <c r="D134" s="48"/>
      <c r="E134" s="48"/>
      <c r="F134" s="48"/>
      <c r="G134" s="48"/>
      <c r="H134" s="48"/>
    </row>
    <row r="135" spans="1:8" ht="15.75" x14ac:dyDescent="0.25">
      <c r="A135" s="48"/>
      <c r="B135" s="48"/>
      <c r="C135" s="48"/>
      <c r="D135" s="48"/>
      <c r="E135" s="48"/>
      <c r="F135" s="48"/>
      <c r="G135" s="48"/>
      <c r="H135" s="48"/>
    </row>
    <row r="136" spans="1:8" ht="15.75" x14ac:dyDescent="0.25">
      <c r="A136" s="48"/>
      <c r="B136" s="48"/>
      <c r="C136" s="48"/>
      <c r="D136" s="48"/>
      <c r="E136" s="48"/>
      <c r="F136" s="48"/>
      <c r="G136" s="48"/>
      <c r="H136" s="48"/>
    </row>
    <row r="137" spans="1:8" ht="15.75" x14ac:dyDescent="0.25">
      <c r="A137" s="48"/>
      <c r="B137" s="48"/>
      <c r="C137" s="48"/>
      <c r="D137" s="48"/>
      <c r="E137" s="48"/>
      <c r="F137" s="48"/>
      <c r="G137" s="48"/>
      <c r="H137" s="48"/>
    </row>
    <row r="138" spans="1:8" ht="15.75" x14ac:dyDescent="0.25">
      <c r="A138" s="48"/>
      <c r="B138" s="48"/>
      <c r="C138" s="48"/>
      <c r="D138" s="48"/>
      <c r="E138" s="48"/>
      <c r="F138" s="48"/>
      <c r="G138" s="48"/>
      <c r="H138" s="48"/>
    </row>
    <row r="139" spans="1:8" ht="15.75" x14ac:dyDescent="0.25">
      <c r="A139" s="48"/>
      <c r="B139" s="48"/>
      <c r="C139" s="48"/>
      <c r="D139" s="48"/>
      <c r="E139" s="48"/>
      <c r="F139" s="48"/>
      <c r="G139" s="48"/>
      <c r="H139" s="48"/>
    </row>
    <row r="140" spans="1:8" ht="15.75" x14ac:dyDescent="0.25">
      <c r="A140" s="48"/>
      <c r="B140" s="48"/>
      <c r="C140" s="48"/>
      <c r="D140" s="48"/>
      <c r="E140" s="48"/>
      <c r="F140" s="48"/>
      <c r="G140" s="48"/>
      <c r="H140" s="48"/>
    </row>
    <row r="141" spans="1:8" ht="15.75" x14ac:dyDescent="0.25">
      <c r="A141" s="48"/>
      <c r="B141" s="48"/>
      <c r="C141" s="48"/>
      <c r="D141" s="48"/>
      <c r="E141" s="48"/>
      <c r="F141" s="48"/>
      <c r="G141" s="48"/>
      <c r="H141" s="48"/>
    </row>
    <row r="142" spans="1:8" ht="15.75" x14ac:dyDescent="0.25">
      <c r="A142" s="48"/>
      <c r="B142" s="48"/>
      <c r="C142" s="48"/>
      <c r="D142" s="48"/>
      <c r="E142" s="48"/>
      <c r="F142" s="48"/>
      <c r="G142" s="48"/>
      <c r="H142" s="48"/>
    </row>
    <row r="143" spans="1:8" ht="15.75" x14ac:dyDescent="0.25">
      <c r="A143" s="48"/>
      <c r="B143" s="48"/>
      <c r="C143" s="48"/>
      <c r="D143" s="48"/>
      <c r="E143" s="48"/>
      <c r="F143" s="48"/>
      <c r="G143" s="48"/>
      <c r="H143" s="48"/>
    </row>
    <row r="144" spans="1:8" ht="15.75" x14ac:dyDescent="0.25">
      <c r="A144" s="48"/>
      <c r="B144" s="48"/>
      <c r="C144" s="48"/>
      <c r="D144" s="48"/>
      <c r="E144" s="48"/>
      <c r="F144" s="48"/>
      <c r="G144" s="48"/>
      <c r="H144" s="48"/>
    </row>
    <row r="145" spans="1:8" ht="15.75" x14ac:dyDescent="0.25">
      <c r="A145" s="48"/>
      <c r="B145" s="48"/>
      <c r="C145" s="48"/>
      <c r="D145" s="48"/>
      <c r="E145" s="48"/>
      <c r="F145" s="48"/>
      <c r="G145" s="48"/>
      <c r="H145" s="48"/>
    </row>
    <row r="146" spans="1:8" ht="15.75" x14ac:dyDescent="0.25">
      <c r="A146" s="48"/>
      <c r="B146" s="48"/>
      <c r="C146" s="48"/>
      <c r="D146" s="48"/>
      <c r="E146" s="48"/>
      <c r="F146" s="48"/>
      <c r="G146" s="48"/>
      <c r="H146" s="48"/>
    </row>
    <row r="147" spans="1:8" ht="15.75" x14ac:dyDescent="0.25">
      <c r="A147" s="48"/>
      <c r="B147" s="48"/>
      <c r="C147" s="48"/>
      <c r="D147" s="48"/>
      <c r="E147" s="48"/>
      <c r="F147" s="48"/>
      <c r="G147" s="48"/>
      <c r="H147" s="48"/>
    </row>
    <row r="148" spans="1:8" ht="15.75" x14ac:dyDescent="0.25">
      <c r="A148" s="48"/>
      <c r="B148" s="48"/>
      <c r="C148" s="48"/>
      <c r="D148" s="48"/>
      <c r="E148" s="48"/>
      <c r="F148" s="48"/>
      <c r="G148" s="48"/>
      <c r="H148" s="48"/>
    </row>
    <row r="149" spans="1:8" ht="15.75" x14ac:dyDescent="0.25">
      <c r="A149" s="48"/>
      <c r="B149" s="48"/>
      <c r="C149" s="48"/>
      <c r="D149" s="48"/>
      <c r="E149" s="48"/>
      <c r="F149" s="48"/>
      <c r="G149" s="48"/>
      <c r="H149" s="48"/>
    </row>
    <row r="150" spans="1:8" ht="15.75" x14ac:dyDescent="0.25">
      <c r="A150" s="48"/>
      <c r="B150" s="48"/>
      <c r="C150" s="48"/>
      <c r="D150" s="48"/>
      <c r="E150" s="48"/>
      <c r="F150" s="48"/>
      <c r="G150" s="48"/>
      <c r="H150" s="48"/>
    </row>
    <row r="151" spans="1:8" ht="15.75" x14ac:dyDescent="0.25">
      <c r="A151" s="48"/>
      <c r="B151" s="48"/>
      <c r="C151" s="48"/>
      <c r="D151" s="48"/>
      <c r="E151" s="48"/>
      <c r="F151" s="48"/>
      <c r="G151" s="48"/>
      <c r="H151" s="48"/>
    </row>
    <row r="152" spans="1:8" ht="15.75" x14ac:dyDescent="0.25">
      <c r="A152" s="48"/>
      <c r="B152" s="48"/>
      <c r="C152" s="48"/>
      <c r="D152" s="48"/>
      <c r="E152" s="48"/>
      <c r="F152" s="48"/>
      <c r="G152" s="48"/>
      <c r="H152" s="48"/>
    </row>
    <row r="153" spans="1:8" ht="15.75" x14ac:dyDescent="0.25">
      <c r="A153" s="48"/>
      <c r="B153" s="48"/>
      <c r="C153" s="48"/>
      <c r="D153" s="48"/>
      <c r="E153" s="48"/>
      <c r="F153" s="48"/>
      <c r="G153" s="48"/>
      <c r="H153" s="48"/>
    </row>
    <row r="154" spans="1:8" ht="15.75" x14ac:dyDescent="0.25">
      <c r="A154" s="48"/>
      <c r="B154" s="48"/>
      <c r="C154" s="48"/>
      <c r="D154" s="48"/>
      <c r="E154" s="48"/>
      <c r="F154" s="48"/>
      <c r="G154" s="48"/>
      <c r="H154" s="48"/>
    </row>
    <row r="155" spans="1:8" ht="15.75" x14ac:dyDescent="0.25">
      <c r="A155" s="48"/>
      <c r="B155" s="48"/>
      <c r="C155" s="48"/>
      <c r="D155" s="48"/>
      <c r="E155" s="48"/>
      <c r="F155" s="48"/>
      <c r="G155" s="48"/>
      <c r="H155" s="48"/>
    </row>
    <row r="156" spans="1:8" ht="15.75" x14ac:dyDescent="0.25">
      <c r="A156" s="48"/>
      <c r="B156" s="48"/>
      <c r="C156" s="48"/>
      <c r="D156" s="48"/>
      <c r="E156" s="48"/>
      <c r="F156" s="48"/>
      <c r="G156" s="48"/>
      <c r="H156" s="48"/>
    </row>
    <row r="157" spans="1:8" ht="15.75" x14ac:dyDescent="0.25">
      <c r="A157" s="48"/>
      <c r="B157" s="48"/>
      <c r="C157" s="48"/>
      <c r="D157" s="48"/>
      <c r="E157" s="48"/>
      <c r="F157" s="48"/>
      <c r="G157" s="48"/>
      <c r="H157" s="48"/>
    </row>
    <row r="158" spans="1:8" ht="15.75" x14ac:dyDescent="0.25">
      <c r="A158" s="48"/>
      <c r="B158" s="48"/>
      <c r="C158" s="48"/>
      <c r="D158" s="48"/>
      <c r="E158" s="48"/>
      <c r="F158" s="48"/>
      <c r="G158" s="48"/>
      <c r="H158" s="48"/>
    </row>
    <row r="159" spans="1:8" ht="15.75" x14ac:dyDescent="0.25">
      <c r="A159" s="48"/>
      <c r="B159" s="48"/>
      <c r="C159" s="48"/>
      <c r="D159" s="48"/>
      <c r="E159" s="48"/>
      <c r="F159" s="48"/>
      <c r="G159" s="48"/>
      <c r="H159" s="48"/>
    </row>
    <row r="160" spans="1:8" ht="15.75" x14ac:dyDescent="0.25">
      <c r="A160" s="48"/>
      <c r="B160" s="48"/>
      <c r="C160" s="48"/>
      <c r="D160" s="48"/>
      <c r="E160" s="48"/>
      <c r="F160" s="48"/>
      <c r="G160" s="48"/>
      <c r="H160" s="48"/>
    </row>
  </sheetData>
  <dataConsolidate/>
  <mergeCells count="1">
    <mergeCell ref="A7:H7"/>
  </mergeCells>
  <conditionalFormatting sqref="H19:H48 H50:H51">
    <cfRule type="colorScale" priority="1">
      <colorScale>
        <cfvo type="min"/>
        <cfvo type="percentile" val="50"/>
        <cfvo type="max"/>
        <color rgb="FFF8696B"/>
        <color rgb="FFFFEB84"/>
        <color rgb="FF63BE7B"/>
      </colorScale>
    </cfRule>
  </conditionalFormatting>
  <printOptions horizontalCentered="1"/>
  <pageMargins left="0.59055118110236227" right="0.59055118110236227" top="0.35433070866141736" bottom="0.35433070866141736" header="0.31496062992125984" footer="0.31496062992125984"/>
  <pageSetup orientation="portrait" r:id="rId1"/>
  <drawing r:id="rId2"/>
  <legacyDrawingHF r:id="rId3"/>
  <tableParts count="2">
    <tablePart r:id="rId4"/>
    <tablePart r:id="rId5"/>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L166"/>
  <sheetViews>
    <sheetView workbookViewId="0">
      <selection activeCell="M54" sqref="M54"/>
    </sheetView>
  </sheetViews>
  <sheetFormatPr baseColWidth="10" defaultRowHeight="15" x14ac:dyDescent="0.25"/>
  <cols>
    <col min="1" max="1" width="21.85546875" customWidth="1"/>
    <col min="2" max="8" width="8" customWidth="1"/>
    <col min="9" max="11" width="10.7109375" style="1" customWidth="1"/>
  </cols>
  <sheetData>
    <row r="5" spans="1:12" x14ac:dyDescent="0.25">
      <c r="A5" s="2"/>
      <c r="B5" s="3"/>
      <c r="C5" s="3"/>
      <c r="D5" s="3"/>
      <c r="E5" s="3"/>
      <c r="F5" s="3"/>
      <c r="G5" s="3"/>
      <c r="H5" s="3"/>
      <c r="I5" s="4"/>
      <c r="J5" s="4"/>
      <c r="K5" s="4"/>
      <c r="L5" s="5"/>
    </row>
    <row r="6" spans="1:12" x14ac:dyDescent="0.25">
      <c r="A6" s="6"/>
      <c r="B6" s="3"/>
      <c r="C6" s="3"/>
      <c r="D6" s="3"/>
      <c r="E6" s="3"/>
      <c r="F6" s="3"/>
      <c r="G6" s="3"/>
      <c r="H6" s="3"/>
      <c r="I6" s="4"/>
      <c r="J6" s="4"/>
      <c r="K6" s="4"/>
      <c r="L6" s="5"/>
    </row>
    <row r="7" spans="1:12" x14ac:dyDescent="0.25">
      <c r="A7" s="559" t="s">
        <v>0</v>
      </c>
      <c r="B7" s="559"/>
      <c r="C7" s="559"/>
      <c r="D7" s="559"/>
      <c r="E7" s="559"/>
      <c r="F7" s="559"/>
      <c r="G7" s="559"/>
      <c r="H7" s="559"/>
      <c r="I7" s="559"/>
      <c r="J7" s="559"/>
      <c r="K7" s="559"/>
      <c r="L7" s="559"/>
    </row>
    <row r="8" spans="1:12" ht="15.75" thickBot="1" x14ac:dyDescent="0.3">
      <c r="A8" s="7"/>
      <c r="B8" s="7"/>
      <c r="C8" s="7"/>
      <c r="D8" s="7"/>
      <c r="E8" s="7"/>
      <c r="F8" s="7"/>
      <c r="G8" s="7"/>
      <c r="H8" s="7"/>
      <c r="I8" s="7"/>
      <c r="J8" s="7"/>
      <c r="K8" s="7"/>
    </row>
    <row r="9" spans="1:12" ht="15.75" thickBot="1" x14ac:dyDescent="0.3">
      <c r="A9" s="8" t="s">
        <v>1</v>
      </c>
      <c r="B9" s="8" t="s">
        <v>2</v>
      </c>
      <c r="C9" s="7"/>
      <c r="D9" s="7"/>
      <c r="E9" s="7"/>
      <c r="F9" s="7"/>
      <c r="G9" s="7"/>
      <c r="H9" s="7"/>
      <c r="I9" s="7"/>
      <c r="J9" s="7"/>
      <c r="K9" s="7"/>
    </row>
    <row r="10" spans="1:12" x14ac:dyDescent="0.25">
      <c r="A10" s="9" t="s">
        <v>91</v>
      </c>
      <c r="B10" s="10">
        <v>43.2</v>
      </c>
      <c r="C10" s="7"/>
      <c r="D10" s="7"/>
      <c r="E10" s="7"/>
      <c r="F10" s="7"/>
      <c r="G10" s="7"/>
      <c r="H10" s="7"/>
      <c r="I10" s="7"/>
      <c r="J10" s="7"/>
      <c r="K10" s="7"/>
    </row>
    <row r="11" spans="1:12" x14ac:dyDescent="0.25">
      <c r="A11" s="11" t="s">
        <v>92</v>
      </c>
      <c r="B11" s="12">
        <v>66.400000000000006</v>
      </c>
      <c r="C11" s="7"/>
      <c r="D11" s="7"/>
      <c r="E11" s="7"/>
      <c r="F11" s="7"/>
      <c r="G11" s="7"/>
      <c r="H11" s="7"/>
      <c r="I11" s="7"/>
      <c r="J11" s="7"/>
      <c r="K11" s="7"/>
    </row>
    <row r="12" spans="1:12" x14ac:dyDescent="0.25">
      <c r="A12" s="11" t="s">
        <v>87</v>
      </c>
      <c r="B12" s="12">
        <v>80.599999999999994</v>
      </c>
      <c r="C12" s="7"/>
      <c r="D12" s="7"/>
      <c r="E12" s="7"/>
      <c r="F12" s="7"/>
      <c r="G12" s="7"/>
      <c r="H12" s="7"/>
      <c r="I12" s="7"/>
      <c r="J12" s="7"/>
      <c r="K12" s="7"/>
    </row>
    <row r="13" spans="1:12" x14ac:dyDescent="0.25">
      <c r="A13" s="11" t="s">
        <v>94</v>
      </c>
      <c r="B13" s="12">
        <v>82.7</v>
      </c>
      <c r="C13" s="7"/>
      <c r="D13" s="7"/>
      <c r="E13" s="7"/>
      <c r="F13" s="7"/>
      <c r="G13" s="7"/>
      <c r="H13" s="7"/>
      <c r="I13" s="7"/>
      <c r="J13" s="7"/>
      <c r="K13" s="7"/>
    </row>
    <row r="14" spans="1:12" ht="15.75" thickBot="1" x14ac:dyDescent="0.3">
      <c r="A14" s="13" t="s">
        <v>3</v>
      </c>
      <c r="B14" s="14">
        <f>B13-B12</f>
        <v>2.1000000000000085</v>
      </c>
      <c r="C14" s="7"/>
      <c r="D14" s="7"/>
      <c r="E14" s="7"/>
      <c r="F14" s="7"/>
      <c r="G14" s="7"/>
      <c r="H14" s="7"/>
      <c r="I14" s="7"/>
      <c r="J14" s="7"/>
      <c r="K14" s="7"/>
    </row>
    <row r="15" spans="1:12" x14ac:dyDescent="0.25">
      <c r="A15" s="7"/>
      <c r="B15" s="7"/>
      <c r="C15" s="7"/>
      <c r="D15" s="7"/>
      <c r="E15" s="7"/>
      <c r="F15" s="7"/>
      <c r="G15" s="7"/>
      <c r="H15" s="7"/>
      <c r="I15" s="7"/>
      <c r="J15" s="7"/>
      <c r="K15" s="7"/>
    </row>
    <row r="16" spans="1:12" x14ac:dyDescent="0.25">
      <c r="A16" s="15"/>
      <c r="B16" s="15"/>
      <c r="C16" s="15"/>
      <c r="D16" s="15"/>
      <c r="E16" s="15"/>
      <c r="F16" s="15"/>
      <c r="G16" s="15"/>
      <c r="H16" s="15"/>
      <c r="I16" s="16"/>
      <c r="J16" s="16"/>
      <c r="K16" s="16"/>
    </row>
    <row r="17" spans="1:12" x14ac:dyDescent="0.25">
      <c r="A17" s="15"/>
      <c r="B17" s="562" t="s">
        <v>4</v>
      </c>
      <c r="C17" s="562"/>
      <c r="D17" s="562"/>
      <c r="E17" s="562"/>
      <c r="F17" s="562"/>
      <c r="G17" s="562"/>
      <c r="H17" s="562"/>
      <c r="I17" s="563" t="s">
        <v>5</v>
      </c>
      <c r="J17" s="559"/>
      <c r="K17" s="559"/>
      <c r="L17" s="559"/>
    </row>
    <row r="18" spans="1:12" ht="30.75" thickBot="1" x14ac:dyDescent="0.3">
      <c r="A18" s="17" t="s">
        <v>6</v>
      </c>
      <c r="B18" s="18" t="s">
        <v>7</v>
      </c>
      <c r="C18" s="19" t="s">
        <v>8</v>
      </c>
      <c r="D18" s="19" t="s">
        <v>9</v>
      </c>
      <c r="E18" s="20" t="s">
        <v>10</v>
      </c>
      <c r="F18" s="20" t="s">
        <v>11</v>
      </c>
      <c r="G18" s="20" t="s">
        <v>12</v>
      </c>
      <c r="H18" s="20" t="s">
        <v>13</v>
      </c>
      <c r="I18" s="21" t="s">
        <v>14</v>
      </c>
      <c r="J18" s="21" t="s">
        <v>15</v>
      </c>
      <c r="K18" s="21" t="s">
        <v>16</v>
      </c>
      <c r="L18" s="22" t="s">
        <v>17</v>
      </c>
    </row>
    <row r="19" spans="1:12" x14ac:dyDescent="0.25">
      <c r="A19" s="23" t="s">
        <v>18</v>
      </c>
      <c r="B19" s="24" t="s">
        <v>19</v>
      </c>
      <c r="C19" s="24" t="s">
        <v>19</v>
      </c>
      <c r="D19" s="24" t="s">
        <v>19</v>
      </c>
      <c r="E19" s="24" t="s">
        <v>19</v>
      </c>
      <c r="F19" s="24" t="s">
        <v>20</v>
      </c>
      <c r="G19" s="24" t="s">
        <v>20</v>
      </c>
      <c r="H19" s="24">
        <v>0</v>
      </c>
      <c r="I19" s="25" t="s">
        <v>19</v>
      </c>
      <c r="J19" s="26" t="s">
        <v>19</v>
      </c>
      <c r="K19" s="27" t="s">
        <v>20</v>
      </c>
      <c r="L19" s="28" t="s">
        <v>20</v>
      </c>
    </row>
    <row r="20" spans="1:12" x14ac:dyDescent="0.25">
      <c r="A20" s="29" t="s">
        <v>21</v>
      </c>
      <c r="B20" s="24">
        <v>3</v>
      </c>
      <c r="C20" s="24" t="s">
        <v>19</v>
      </c>
      <c r="D20" s="24">
        <v>2</v>
      </c>
      <c r="E20" s="24">
        <v>1</v>
      </c>
      <c r="F20" s="24" t="s">
        <v>20</v>
      </c>
      <c r="G20" s="24" t="s">
        <v>20</v>
      </c>
      <c r="H20" s="24">
        <v>6</v>
      </c>
      <c r="I20" s="25">
        <v>79.830872144389758</v>
      </c>
      <c r="J20" s="26">
        <v>100</v>
      </c>
      <c r="K20" s="27">
        <v>100</v>
      </c>
      <c r="L20" s="30">
        <v>100</v>
      </c>
    </row>
    <row r="21" spans="1:12" x14ac:dyDescent="0.25">
      <c r="A21" s="23" t="s">
        <v>22</v>
      </c>
      <c r="B21" s="24" t="s">
        <v>19</v>
      </c>
      <c r="C21" s="24" t="s">
        <v>19</v>
      </c>
      <c r="D21" s="24" t="s">
        <v>19</v>
      </c>
      <c r="E21" s="24" t="s">
        <v>19</v>
      </c>
      <c r="F21" s="24" t="s">
        <v>20</v>
      </c>
      <c r="G21" s="24" t="s">
        <v>20</v>
      </c>
      <c r="H21" s="24">
        <v>0</v>
      </c>
      <c r="I21" s="25" t="s">
        <v>19</v>
      </c>
      <c r="J21" s="26" t="s">
        <v>19</v>
      </c>
      <c r="K21" s="27" t="s">
        <v>20</v>
      </c>
      <c r="L21" s="28" t="s">
        <v>20</v>
      </c>
    </row>
    <row r="22" spans="1:12" x14ac:dyDescent="0.25">
      <c r="A22" s="29" t="s">
        <v>23</v>
      </c>
      <c r="B22" s="24" t="s">
        <v>19</v>
      </c>
      <c r="C22" s="24">
        <v>1</v>
      </c>
      <c r="D22" s="24" t="s">
        <v>19</v>
      </c>
      <c r="E22" s="24">
        <v>2</v>
      </c>
      <c r="F22" s="24" t="s">
        <v>20</v>
      </c>
      <c r="G22" s="24" t="s">
        <v>20</v>
      </c>
      <c r="H22" s="24">
        <v>3</v>
      </c>
      <c r="I22" s="25">
        <v>27.720207253886009</v>
      </c>
      <c r="J22" s="26">
        <v>100</v>
      </c>
      <c r="K22" s="27">
        <v>100</v>
      </c>
      <c r="L22" s="30">
        <v>100</v>
      </c>
    </row>
    <row r="23" spans="1:12" x14ac:dyDescent="0.25">
      <c r="A23" s="23" t="s">
        <v>24</v>
      </c>
      <c r="B23" s="24" t="s">
        <v>19</v>
      </c>
      <c r="C23" s="24" t="s">
        <v>19</v>
      </c>
      <c r="D23" s="24" t="s">
        <v>19</v>
      </c>
      <c r="E23" s="24">
        <v>2</v>
      </c>
      <c r="F23" s="24" t="s">
        <v>20</v>
      </c>
      <c r="G23" s="24" t="s">
        <v>20</v>
      </c>
      <c r="H23" s="24">
        <v>2</v>
      </c>
      <c r="I23" s="25" t="s">
        <v>19</v>
      </c>
      <c r="J23" s="26">
        <v>27.813781245866949</v>
      </c>
      <c r="K23" s="27">
        <v>27.01</v>
      </c>
      <c r="L23" s="30">
        <v>26.9</v>
      </c>
    </row>
    <row r="24" spans="1:12" x14ac:dyDescent="0.25">
      <c r="A24" s="29" t="s">
        <v>25</v>
      </c>
      <c r="B24" s="24" t="s">
        <v>19</v>
      </c>
      <c r="C24" s="24" t="s">
        <v>19</v>
      </c>
      <c r="D24" s="24">
        <v>3</v>
      </c>
      <c r="E24" s="24">
        <v>2</v>
      </c>
      <c r="F24" s="24" t="s">
        <v>20</v>
      </c>
      <c r="G24" s="24">
        <v>1</v>
      </c>
      <c r="H24" s="24">
        <v>6</v>
      </c>
      <c r="I24" s="25">
        <v>35.119047619047613</v>
      </c>
      <c r="J24" s="26">
        <v>64.63815789473685</v>
      </c>
      <c r="K24" s="27">
        <v>65.900000000000006</v>
      </c>
      <c r="L24" s="30">
        <v>80.2</v>
      </c>
    </row>
    <row r="25" spans="1:12" x14ac:dyDescent="0.25">
      <c r="A25" s="29" t="s">
        <v>26</v>
      </c>
      <c r="B25" s="24">
        <v>3</v>
      </c>
      <c r="C25" s="24">
        <v>1</v>
      </c>
      <c r="D25" s="24">
        <v>1</v>
      </c>
      <c r="E25" s="24">
        <v>3</v>
      </c>
      <c r="F25" s="24">
        <v>1</v>
      </c>
      <c r="G25" s="24" t="s">
        <v>20</v>
      </c>
      <c r="H25" s="24">
        <v>9</v>
      </c>
      <c r="I25" s="25">
        <v>71.752629578000253</v>
      </c>
      <c r="J25" s="26">
        <v>91.159383682748171</v>
      </c>
      <c r="K25" s="27">
        <v>100</v>
      </c>
      <c r="L25" s="30">
        <v>100</v>
      </c>
    </row>
    <row r="26" spans="1:12" x14ac:dyDescent="0.25">
      <c r="A26" s="29" t="s">
        <v>27</v>
      </c>
      <c r="B26" s="24" t="s">
        <v>19</v>
      </c>
      <c r="C26" s="24">
        <v>2</v>
      </c>
      <c r="D26" s="24">
        <v>1</v>
      </c>
      <c r="E26" s="24" t="s">
        <v>19</v>
      </c>
      <c r="F26" s="24" t="s">
        <v>20</v>
      </c>
      <c r="G26" s="24" t="s">
        <v>20</v>
      </c>
      <c r="H26" s="24">
        <v>3</v>
      </c>
      <c r="I26" s="25">
        <v>100</v>
      </c>
      <c r="J26" s="26">
        <v>100</v>
      </c>
      <c r="K26" s="27">
        <v>100</v>
      </c>
      <c r="L26" s="30">
        <v>100</v>
      </c>
    </row>
    <row r="27" spans="1:12" x14ac:dyDescent="0.25">
      <c r="A27" s="29" t="s">
        <v>28</v>
      </c>
      <c r="B27" s="24">
        <v>1</v>
      </c>
      <c r="C27" s="24" t="s">
        <v>19</v>
      </c>
      <c r="D27" s="24" t="s">
        <v>19</v>
      </c>
      <c r="E27" s="24" t="s">
        <v>19</v>
      </c>
      <c r="F27" s="24" t="s">
        <v>20</v>
      </c>
      <c r="G27" s="24">
        <v>1</v>
      </c>
      <c r="H27" s="24">
        <v>2</v>
      </c>
      <c r="I27" s="25">
        <v>34.479900538748446</v>
      </c>
      <c r="J27" s="26">
        <v>32.581554571083366</v>
      </c>
      <c r="K27" s="27">
        <v>31.7</v>
      </c>
      <c r="L27" s="30">
        <v>91.5</v>
      </c>
    </row>
    <row r="28" spans="1:12" x14ac:dyDescent="0.25">
      <c r="A28" s="29" t="s">
        <v>29</v>
      </c>
      <c r="B28" s="24">
        <v>6</v>
      </c>
      <c r="C28" s="24">
        <v>3</v>
      </c>
      <c r="D28" s="24">
        <v>1</v>
      </c>
      <c r="E28" s="24">
        <v>4</v>
      </c>
      <c r="F28" s="24" t="s">
        <v>20</v>
      </c>
      <c r="G28" s="24" t="s">
        <v>20</v>
      </c>
      <c r="H28" s="24">
        <v>14</v>
      </c>
      <c r="I28" s="25">
        <v>65.900000000000006</v>
      </c>
      <c r="J28" s="26">
        <v>92.6</v>
      </c>
      <c r="K28" s="27">
        <v>92.2</v>
      </c>
      <c r="L28" s="30">
        <v>91.6</v>
      </c>
    </row>
    <row r="29" spans="1:12" x14ac:dyDescent="0.25">
      <c r="A29" s="23" t="s">
        <v>30</v>
      </c>
      <c r="B29" s="24" t="s">
        <v>19</v>
      </c>
      <c r="C29" s="24" t="s">
        <v>19</v>
      </c>
      <c r="D29" s="24" t="s">
        <v>19</v>
      </c>
      <c r="E29" s="24" t="s">
        <v>19</v>
      </c>
      <c r="F29" s="24">
        <v>3</v>
      </c>
      <c r="G29" s="24">
        <v>1</v>
      </c>
      <c r="H29" s="24">
        <v>3</v>
      </c>
      <c r="I29" s="25" t="s">
        <v>19</v>
      </c>
      <c r="J29" s="26" t="s">
        <v>19</v>
      </c>
      <c r="K29" s="27">
        <v>40.299999999999997</v>
      </c>
      <c r="L29" s="30">
        <v>45.5</v>
      </c>
    </row>
    <row r="30" spans="1:12" x14ac:dyDescent="0.25">
      <c r="A30" s="23" t="s">
        <v>31</v>
      </c>
      <c r="B30" s="24" t="s">
        <v>19</v>
      </c>
      <c r="C30" s="24" t="s">
        <v>19</v>
      </c>
      <c r="D30" s="24" t="s">
        <v>19</v>
      </c>
      <c r="E30" s="24" t="s">
        <v>19</v>
      </c>
      <c r="F30" s="24">
        <v>3</v>
      </c>
      <c r="G30" s="24" t="s">
        <v>20</v>
      </c>
      <c r="H30" s="24">
        <v>3</v>
      </c>
      <c r="I30" s="25" t="s">
        <v>19</v>
      </c>
      <c r="J30" s="26" t="s">
        <v>19</v>
      </c>
      <c r="K30" s="27">
        <v>63</v>
      </c>
      <c r="L30" s="30">
        <v>64.7</v>
      </c>
    </row>
    <row r="31" spans="1:12" x14ac:dyDescent="0.25">
      <c r="A31" s="29" t="s">
        <v>32</v>
      </c>
      <c r="B31" s="24">
        <v>7</v>
      </c>
      <c r="C31" s="24">
        <v>2</v>
      </c>
      <c r="D31" s="24">
        <v>3</v>
      </c>
      <c r="E31" s="24">
        <v>3</v>
      </c>
      <c r="F31" s="24">
        <v>1</v>
      </c>
      <c r="G31" s="24" t="s">
        <v>20</v>
      </c>
      <c r="H31" s="24">
        <v>16</v>
      </c>
      <c r="I31" s="25">
        <v>83</v>
      </c>
      <c r="J31" s="26">
        <v>91.5</v>
      </c>
      <c r="K31" s="27">
        <v>96.4</v>
      </c>
      <c r="L31" s="30">
        <v>95.9</v>
      </c>
    </row>
    <row r="32" spans="1:12" x14ac:dyDescent="0.25">
      <c r="A32" s="29" t="s">
        <v>33</v>
      </c>
      <c r="B32" s="24" t="s">
        <v>19</v>
      </c>
      <c r="C32" s="24">
        <v>7</v>
      </c>
      <c r="D32" s="24">
        <v>23</v>
      </c>
      <c r="E32" s="24">
        <v>9</v>
      </c>
      <c r="F32" s="24" t="s">
        <v>20</v>
      </c>
      <c r="G32" s="24" t="s">
        <v>20</v>
      </c>
      <c r="H32" s="24">
        <v>39</v>
      </c>
      <c r="I32" s="25">
        <v>70.876076927937987</v>
      </c>
      <c r="J32" s="26">
        <v>100</v>
      </c>
      <c r="K32" s="27">
        <v>100</v>
      </c>
      <c r="L32" s="30">
        <v>100</v>
      </c>
    </row>
    <row r="33" spans="1:12" x14ac:dyDescent="0.25">
      <c r="A33" s="23" t="s">
        <v>34</v>
      </c>
      <c r="B33" s="24" t="s">
        <v>19</v>
      </c>
      <c r="C33" s="24" t="s">
        <v>19</v>
      </c>
      <c r="D33" s="24" t="s">
        <v>19</v>
      </c>
      <c r="E33" s="24" t="s">
        <v>19</v>
      </c>
      <c r="F33" s="24">
        <v>3</v>
      </c>
      <c r="G33" s="24">
        <v>1</v>
      </c>
      <c r="H33" s="24">
        <v>3</v>
      </c>
      <c r="I33" s="25" t="s">
        <v>19</v>
      </c>
      <c r="J33" s="26" t="s">
        <v>19</v>
      </c>
      <c r="K33" s="27">
        <v>26.8</v>
      </c>
      <c r="L33" s="30">
        <v>35.4</v>
      </c>
    </row>
    <row r="34" spans="1:12" x14ac:dyDescent="0.25">
      <c r="A34" s="29" t="s">
        <v>35</v>
      </c>
      <c r="B34" s="24" t="s">
        <v>19</v>
      </c>
      <c r="C34" s="24">
        <v>2</v>
      </c>
      <c r="D34" s="24">
        <v>1</v>
      </c>
      <c r="E34" s="24">
        <v>2</v>
      </c>
      <c r="F34" s="24" t="s">
        <v>20</v>
      </c>
      <c r="G34" s="24" t="s">
        <v>20</v>
      </c>
      <c r="H34" s="24">
        <v>5</v>
      </c>
      <c r="I34" s="25">
        <v>74.32346047304496</v>
      </c>
      <c r="J34" s="26">
        <v>100</v>
      </c>
      <c r="K34" s="27">
        <v>100</v>
      </c>
      <c r="L34" s="30">
        <v>100</v>
      </c>
    </row>
    <row r="35" spans="1:12" x14ac:dyDescent="0.25">
      <c r="A35" s="23" t="s">
        <v>36</v>
      </c>
      <c r="B35" s="24" t="s">
        <v>19</v>
      </c>
      <c r="C35" s="24" t="s">
        <v>19</v>
      </c>
      <c r="D35" s="24" t="s">
        <v>19</v>
      </c>
      <c r="E35" s="24" t="s">
        <v>19</v>
      </c>
      <c r="F35" s="24" t="s">
        <v>20</v>
      </c>
      <c r="G35" s="24" t="s">
        <v>20</v>
      </c>
      <c r="H35" s="24">
        <v>0</v>
      </c>
      <c r="I35" s="25" t="s">
        <v>19</v>
      </c>
      <c r="J35" s="26" t="s">
        <v>19</v>
      </c>
      <c r="K35" s="27" t="s">
        <v>20</v>
      </c>
      <c r="L35" s="28" t="s">
        <v>20</v>
      </c>
    </row>
    <row r="36" spans="1:12" x14ac:dyDescent="0.25">
      <c r="A36" s="29" t="s">
        <v>37</v>
      </c>
      <c r="B36" s="24" t="s">
        <v>19</v>
      </c>
      <c r="C36" s="24">
        <v>2</v>
      </c>
      <c r="D36" s="24" t="s">
        <v>19</v>
      </c>
      <c r="E36" s="24">
        <v>2</v>
      </c>
      <c r="F36" s="24">
        <v>7</v>
      </c>
      <c r="G36" s="24" t="s">
        <v>20</v>
      </c>
      <c r="H36" s="24">
        <v>11</v>
      </c>
      <c r="I36" s="25">
        <v>15.601186667442265</v>
      </c>
      <c r="J36" s="26">
        <v>24.427437960722525</v>
      </c>
      <c r="K36" s="27">
        <v>71.599999999999994</v>
      </c>
      <c r="L36" s="30">
        <v>68.599999999999994</v>
      </c>
    </row>
    <row r="37" spans="1:12" x14ac:dyDescent="0.25">
      <c r="A37" s="29" t="s">
        <v>38</v>
      </c>
      <c r="B37" s="24">
        <v>2</v>
      </c>
      <c r="C37" s="24">
        <v>2</v>
      </c>
      <c r="D37" s="24">
        <v>3</v>
      </c>
      <c r="E37" s="24">
        <v>3</v>
      </c>
      <c r="F37" s="24" t="s">
        <v>20</v>
      </c>
      <c r="G37" s="24" t="s">
        <v>20</v>
      </c>
      <c r="H37" s="24">
        <v>10</v>
      </c>
      <c r="I37" s="25">
        <v>63.185378590078336</v>
      </c>
      <c r="J37" s="26">
        <v>100</v>
      </c>
      <c r="K37" s="27">
        <v>100</v>
      </c>
      <c r="L37" s="30">
        <v>100</v>
      </c>
    </row>
    <row r="38" spans="1:12" x14ac:dyDescent="0.25">
      <c r="A38" s="29" t="s">
        <v>39</v>
      </c>
      <c r="B38" s="24" t="s">
        <v>19</v>
      </c>
      <c r="C38" s="24" t="s">
        <v>19</v>
      </c>
      <c r="D38" s="24">
        <v>1</v>
      </c>
      <c r="E38" s="24">
        <v>1</v>
      </c>
      <c r="F38" s="24" t="s">
        <v>20</v>
      </c>
      <c r="G38" s="24" t="s">
        <v>20</v>
      </c>
      <c r="H38" s="24">
        <v>2</v>
      </c>
      <c r="I38" s="25">
        <v>30.64516129032258</v>
      </c>
      <c r="J38" s="26">
        <v>42.82393957001743</v>
      </c>
      <c r="K38" s="27">
        <v>42.2</v>
      </c>
      <c r="L38" s="30">
        <v>42</v>
      </c>
    </row>
    <row r="39" spans="1:12" x14ac:dyDescent="0.25">
      <c r="A39" s="29" t="s">
        <v>40</v>
      </c>
      <c r="B39" s="24" t="s">
        <v>19</v>
      </c>
      <c r="C39" s="24" t="s">
        <v>19</v>
      </c>
      <c r="D39" s="24">
        <v>3</v>
      </c>
      <c r="E39" s="24">
        <v>1</v>
      </c>
      <c r="F39" s="24">
        <v>3</v>
      </c>
      <c r="G39" s="24" t="s">
        <v>20</v>
      </c>
      <c r="H39" s="24">
        <v>7</v>
      </c>
      <c r="I39" s="25">
        <v>57.226938313525757</v>
      </c>
      <c r="J39" s="26">
        <v>61.152851336371469</v>
      </c>
      <c r="K39" s="27">
        <v>100</v>
      </c>
      <c r="L39" s="30">
        <v>100</v>
      </c>
    </row>
    <row r="40" spans="1:12" x14ac:dyDescent="0.25">
      <c r="A40" s="29" t="s">
        <v>41</v>
      </c>
      <c r="B40" s="24">
        <v>3</v>
      </c>
      <c r="C40" s="24" t="s">
        <v>19</v>
      </c>
      <c r="D40" s="24">
        <v>1</v>
      </c>
      <c r="E40" s="24">
        <v>1</v>
      </c>
      <c r="F40" s="24" t="s">
        <v>20</v>
      </c>
      <c r="G40" s="24" t="s">
        <v>20</v>
      </c>
      <c r="H40" s="24">
        <v>5</v>
      </c>
      <c r="I40" s="25">
        <v>82.095663502698685</v>
      </c>
      <c r="J40" s="26">
        <v>100</v>
      </c>
      <c r="K40" s="27">
        <v>100</v>
      </c>
      <c r="L40" s="30">
        <v>100</v>
      </c>
    </row>
    <row r="41" spans="1:12" x14ac:dyDescent="0.25">
      <c r="A41" s="29" t="s">
        <v>42</v>
      </c>
      <c r="B41" s="24">
        <v>3</v>
      </c>
      <c r="C41" s="24" t="s">
        <v>19</v>
      </c>
      <c r="D41" s="24">
        <v>1</v>
      </c>
      <c r="E41" s="24">
        <v>4</v>
      </c>
      <c r="F41" s="24">
        <v>6</v>
      </c>
      <c r="G41" s="24">
        <v>1</v>
      </c>
      <c r="H41" s="24">
        <v>15</v>
      </c>
      <c r="I41" s="25">
        <v>18.074360627552117</v>
      </c>
      <c r="J41" s="26">
        <v>43.214695752009185</v>
      </c>
      <c r="K41" s="27">
        <v>99</v>
      </c>
      <c r="L41" s="30">
        <v>100</v>
      </c>
    </row>
    <row r="42" spans="1:12" x14ac:dyDescent="0.25">
      <c r="A42" s="23" t="s">
        <v>43</v>
      </c>
      <c r="B42" s="24" t="s">
        <v>19</v>
      </c>
      <c r="C42" s="24" t="s">
        <v>19</v>
      </c>
      <c r="D42" s="24" t="s">
        <v>19</v>
      </c>
      <c r="E42" s="31">
        <v>2</v>
      </c>
      <c r="F42" s="31">
        <v>4</v>
      </c>
      <c r="G42" s="31">
        <v>2</v>
      </c>
      <c r="H42" s="24">
        <v>6</v>
      </c>
      <c r="I42" s="25" t="s">
        <v>19</v>
      </c>
      <c r="J42" s="26">
        <v>12.070271088898986</v>
      </c>
      <c r="K42" s="27">
        <v>42.2</v>
      </c>
      <c r="L42" s="30">
        <v>58.5</v>
      </c>
    </row>
    <row r="43" spans="1:12" x14ac:dyDescent="0.25">
      <c r="A43" s="29" t="s">
        <v>44</v>
      </c>
      <c r="B43" s="24">
        <v>1</v>
      </c>
      <c r="C43" s="24" t="s">
        <v>19</v>
      </c>
      <c r="D43" s="24" t="s">
        <v>19</v>
      </c>
      <c r="E43" s="24">
        <v>4</v>
      </c>
      <c r="F43" s="24" t="s">
        <v>20</v>
      </c>
      <c r="G43" s="24" t="s">
        <v>20</v>
      </c>
      <c r="H43" s="24">
        <v>5</v>
      </c>
      <c r="I43" s="25">
        <v>11.958914159941306</v>
      </c>
      <c r="J43" s="26">
        <v>66.247787610619469</v>
      </c>
      <c r="K43" s="27">
        <v>66.2</v>
      </c>
      <c r="L43" s="30">
        <v>65.3</v>
      </c>
    </row>
    <row r="44" spans="1:12" x14ac:dyDescent="0.25">
      <c r="A44" s="29" t="s">
        <v>45</v>
      </c>
      <c r="B44" s="24" t="s">
        <v>19</v>
      </c>
      <c r="C44" s="24">
        <v>3</v>
      </c>
      <c r="D44" s="24">
        <v>3</v>
      </c>
      <c r="E44" s="24">
        <v>2</v>
      </c>
      <c r="F44" s="24" t="s">
        <v>20</v>
      </c>
      <c r="G44" s="24" t="s">
        <v>20</v>
      </c>
      <c r="H44" s="24">
        <v>8</v>
      </c>
      <c r="I44" s="25">
        <v>61.581364829396321</v>
      </c>
      <c r="J44" s="26">
        <v>100</v>
      </c>
      <c r="K44" s="27">
        <v>100</v>
      </c>
      <c r="L44" s="30">
        <v>100</v>
      </c>
    </row>
    <row r="45" spans="1:12" x14ac:dyDescent="0.25">
      <c r="A45" s="29" t="s">
        <v>46</v>
      </c>
      <c r="B45" s="24">
        <v>3</v>
      </c>
      <c r="C45" s="24" t="s">
        <v>19</v>
      </c>
      <c r="D45" s="24" t="s">
        <v>19</v>
      </c>
      <c r="E45" s="24" t="s">
        <v>19</v>
      </c>
      <c r="F45" s="24" t="s">
        <v>20</v>
      </c>
      <c r="G45" s="24" t="s">
        <v>20</v>
      </c>
      <c r="H45" s="24">
        <v>3</v>
      </c>
      <c r="I45" s="25">
        <v>100</v>
      </c>
      <c r="J45" s="26">
        <v>100</v>
      </c>
      <c r="K45" s="27">
        <v>100</v>
      </c>
      <c r="L45" s="30">
        <v>100</v>
      </c>
    </row>
    <row r="46" spans="1:12" x14ac:dyDescent="0.25">
      <c r="A46" s="29" t="s">
        <v>47</v>
      </c>
      <c r="B46" s="24">
        <v>3</v>
      </c>
      <c r="C46" s="24">
        <v>1</v>
      </c>
      <c r="D46" s="24">
        <v>3</v>
      </c>
      <c r="E46" s="24">
        <v>3</v>
      </c>
      <c r="F46" s="24">
        <v>1</v>
      </c>
      <c r="G46" s="24" t="s">
        <v>20</v>
      </c>
      <c r="H46" s="24">
        <v>11</v>
      </c>
      <c r="I46" s="25">
        <v>56.77220756376429</v>
      </c>
      <c r="J46" s="26">
        <v>79.82244629548444</v>
      </c>
      <c r="K46" s="27">
        <v>93</v>
      </c>
      <c r="L46" s="30">
        <v>93.4</v>
      </c>
    </row>
    <row r="47" spans="1:12" x14ac:dyDescent="0.25">
      <c r="A47" s="23" t="s">
        <v>48</v>
      </c>
      <c r="B47" s="24" t="s">
        <v>19</v>
      </c>
      <c r="C47" s="24" t="s">
        <v>19</v>
      </c>
      <c r="D47" s="24">
        <v>1</v>
      </c>
      <c r="E47" s="24">
        <v>3</v>
      </c>
      <c r="F47" s="24">
        <v>1</v>
      </c>
      <c r="G47" s="24" t="s">
        <v>20</v>
      </c>
      <c r="H47" s="24">
        <v>5</v>
      </c>
      <c r="I47" s="25">
        <v>19.195377701690564</v>
      </c>
      <c r="J47" s="26">
        <v>93.5</v>
      </c>
      <c r="K47" s="27">
        <v>100</v>
      </c>
      <c r="L47" s="30">
        <v>100</v>
      </c>
    </row>
    <row r="48" spans="1:12" ht="15.75" thickBot="1" x14ac:dyDescent="0.3">
      <c r="A48" s="29" t="s">
        <v>49</v>
      </c>
      <c r="B48" s="24" t="s">
        <v>19</v>
      </c>
      <c r="C48" s="24" t="s">
        <v>19</v>
      </c>
      <c r="D48" s="24">
        <v>2</v>
      </c>
      <c r="E48" s="24" t="s">
        <v>19</v>
      </c>
      <c r="F48" s="24" t="s">
        <v>20</v>
      </c>
      <c r="G48" s="24" t="s">
        <v>20</v>
      </c>
      <c r="H48" s="24">
        <v>2</v>
      </c>
      <c r="I48" s="25">
        <v>86.867538374076176</v>
      </c>
      <c r="J48" s="26">
        <v>86.304604486422662</v>
      </c>
      <c r="K48" s="27">
        <v>86.2</v>
      </c>
      <c r="L48" s="30">
        <v>85.5</v>
      </c>
    </row>
    <row r="49" spans="1:12" ht="15.75" thickBot="1" x14ac:dyDescent="0.3">
      <c r="A49" s="32" t="s">
        <v>50</v>
      </c>
      <c r="B49" s="33">
        <v>35</v>
      </c>
      <c r="C49" s="33">
        <v>26</v>
      </c>
      <c r="D49" s="33">
        <v>53</v>
      </c>
      <c r="E49" s="33">
        <v>54</v>
      </c>
      <c r="F49" s="33">
        <v>33</v>
      </c>
      <c r="G49" s="33">
        <v>7</v>
      </c>
      <c r="H49" s="33">
        <v>208</v>
      </c>
      <c r="I49" s="34">
        <v>46</v>
      </c>
      <c r="J49" s="35">
        <v>66.400000000000006</v>
      </c>
      <c r="K49" s="36">
        <v>78.900000000000006</v>
      </c>
      <c r="L49" s="37">
        <v>84.2</v>
      </c>
    </row>
    <row r="50" spans="1:12" x14ac:dyDescent="0.25">
      <c r="A50" s="29" t="s">
        <v>51</v>
      </c>
      <c r="B50" s="24">
        <v>3</v>
      </c>
      <c r="C50" s="24">
        <v>5</v>
      </c>
      <c r="D50" s="24">
        <v>1</v>
      </c>
      <c r="E50" s="24">
        <v>10</v>
      </c>
      <c r="F50" s="24">
        <v>7</v>
      </c>
      <c r="G50" s="24" t="s">
        <v>20</v>
      </c>
      <c r="H50" s="24">
        <v>26</v>
      </c>
      <c r="I50" s="25">
        <v>32.634087086525881</v>
      </c>
      <c r="J50" s="26">
        <v>72.7</v>
      </c>
      <c r="K50" s="27">
        <v>97.3</v>
      </c>
      <c r="L50" s="30">
        <v>97</v>
      </c>
    </row>
    <row r="51" spans="1:12" x14ac:dyDescent="0.25">
      <c r="A51" s="23" t="s">
        <v>52</v>
      </c>
      <c r="B51" s="24" t="s">
        <v>19</v>
      </c>
      <c r="C51" s="24" t="s">
        <v>19</v>
      </c>
      <c r="D51" s="24" t="s">
        <v>19</v>
      </c>
      <c r="E51" s="24">
        <v>1</v>
      </c>
      <c r="F51" s="24">
        <v>1</v>
      </c>
      <c r="G51" s="24">
        <v>1</v>
      </c>
      <c r="H51" s="24">
        <v>3</v>
      </c>
      <c r="I51" s="25" t="s">
        <v>19</v>
      </c>
      <c r="J51" s="26">
        <v>14.262871762072274</v>
      </c>
      <c r="K51" s="27">
        <v>32</v>
      </c>
      <c r="L51" s="30">
        <v>48.7</v>
      </c>
    </row>
    <row r="52" spans="1:12" x14ac:dyDescent="0.25">
      <c r="A52" s="38" t="s">
        <v>53</v>
      </c>
      <c r="B52" s="39">
        <v>3</v>
      </c>
      <c r="C52" s="39">
        <v>5</v>
      </c>
      <c r="D52" s="39">
        <v>1</v>
      </c>
      <c r="E52" s="39">
        <v>11</v>
      </c>
      <c r="F52" s="39">
        <v>8</v>
      </c>
      <c r="G52" s="39">
        <v>1</v>
      </c>
      <c r="H52" s="39">
        <v>29</v>
      </c>
      <c r="I52" s="40">
        <v>28.3</v>
      </c>
      <c r="J52" s="41">
        <v>66.5</v>
      </c>
      <c r="K52" s="42">
        <v>89.2</v>
      </c>
      <c r="L52" s="43">
        <v>90.9</v>
      </c>
    </row>
    <row r="53" spans="1:12" ht="15.75" thickBot="1" x14ac:dyDescent="0.3">
      <c r="A53" s="44" t="s">
        <v>54</v>
      </c>
      <c r="B53" s="45">
        <v>38</v>
      </c>
      <c r="C53" s="45">
        <v>31</v>
      </c>
      <c r="D53" s="45">
        <v>54</v>
      </c>
      <c r="E53" s="45">
        <v>65</v>
      </c>
      <c r="F53" s="45">
        <v>41</v>
      </c>
      <c r="G53" s="45">
        <v>8</v>
      </c>
      <c r="H53" s="45">
        <v>237</v>
      </c>
      <c r="I53" s="46">
        <v>0.43151741227954549</v>
      </c>
      <c r="J53" s="46">
        <v>0.66400000000000003</v>
      </c>
      <c r="K53" s="46">
        <v>0.80600000000000005</v>
      </c>
      <c r="L53" s="47">
        <v>0.82699999999999996</v>
      </c>
    </row>
    <row r="54" spans="1:12" ht="15.75" x14ac:dyDescent="0.25">
      <c r="A54" s="48"/>
      <c r="B54" s="48"/>
      <c r="C54" s="48"/>
      <c r="D54" s="48"/>
      <c r="E54" s="48"/>
      <c r="F54" s="48"/>
      <c r="G54" s="48"/>
      <c r="H54" s="48"/>
      <c r="I54" s="49"/>
      <c r="J54" s="49"/>
      <c r="K54" s="49"/>
    </row>
    <row r="55" spans="1:12" ht="15.75" x14ac:dyDescent="0.25">
      <c r="A55" s="48"/>
      <c r="B55" s="48"/>
      <c r="C55" s="48"/>
      <c r="D55" s="48"/>
      <c r="E55" s="48"/>
      <c r="F55" s="48"/>
      <c r="G55" s="48"/>
      <c r="H55" s="48"/>
      <c r="I55" s="49"/>
      <c r="J55" s="49"/>
      <c r="K55" s="49"/>
    </row>
    <row r="56" spans="1:12" ht="15.75" x14ac:dyDescent="0.25">
      <c r="A56" s="48"/>
      <c r="B56" s="48"/>
      <c r="C56" s="48"/>
      <c r="D56" s="48"/>
      <c r="E56" s="48"/>
      <c r="F56" s="48"/>
      <c r="G56" s="48"/>
      <c r="H56" s="48"/>
      <c r="I56" s="49"/>
      <c r="J56" s="49"/>
      <c r="K56" s="49"/>
    </row>
    <row r="57" spans="1:12" ht="15.75" x14ac:dyDescent="0.25">
      <c r="A57" s="48"/>
      <c r="B57" s="48"/>
      <c r="C57" s="48"/>
      <c r="D57" s="48"/>
      <c r="E57" s="48"/>
      <c r="F57" s="48"/>
      <c r="G57" s="48"/>
      <c r="H57" s="48"/>
      <c r="I57" s="49"/>
      <c r="J57" s="49"/>
      <c r="K57" s="49"/>
    </row>
    <row r="58" spans="1:12" ht="15.75" x14ac:dyDescent="0.25">
      <c r="A58" s="48"/>
      <c r="B58" s="48"/>
      <c r="C58" s="48"/>
      <c r="D58" s="48"/>
      <c r="E58" s="48"/>
      <c r="F58" s="48"/>
      <c r="G58" s="48"/>
      <c r="H58" s="48"/>
      <c r="I58" s="49"/>
      <c r="J58" s="49"/>
      <c r="K58" s="49"/>
    </row>
    <row r="59" spans="1:12" ht="15.75" x14ac:dyDescent="0.25">
      <c r="A59" s="48"/>
      <c r="B59" s="48"/>
      <c r="C59" s="48"/>
      <c r="D59" s="48"/>
      <c r="E59" s="48"/>
      <c r="F59" s="48"/>
      <c r="G59" s="48"/>
      <c r="H59" s="48"/>
      <c r="I59" s="49"/>
      <c r="J59" s="49"/>
      <c r="K59" s="49"/>
    </row>
    <row r="60" spans="1:12" ht="15.75" x14ac:dyDescent="0.25">
      <c r="A60" s="48"/>
      <c r="B60" s="48"/>
      <c r="C60" s="48"/>
      <c r="D60" s="48"/>
      <c r="E60" s="48"/>
      <c r="F60" s="48"/>
      <c r="G60" s="48"/>
      <c r="H60" s="48"/>
      <c r="I60" s="49"/>
      <c r="J60" s="49"/>
      <c r="K60" s="49"/>
    </row>
    <row r="61" spans="1:12" ht="15.75" x14ac:dyDescent="0.25">
      <c r="A61" s="48"/>
      <c r="B61" s="48"/>
      <c r="C61" s="48"/>
      <c r="D61" s="48"/>
      <c r="E61" s="48"/>
      <c r="F61" s="48"/>
      <c r="G61" s="48"/>
      <c r="H61" s="48"/>
      <c r="I61" s="49"/>
      <c r="J61" s="49"/>
      <c r="K61" s="49"/>
    </row>
    <row r="62" spans="1:12" ht="15.75" x14ac:dyDescent="0.25">
      <c r="A62" s="48"/>
      <c r="B62" s="48"/>
      <c r="C62" s="48"/>
      <c r="D62" s="48"/>
      <c r="E62" s="48"/>
      <c r="F62" s="48"/>
      <c r="G62" s="48"/>
      <c r="H62" s="48"/>
      <c r="I62" s="49"/>
      <c r="J62" s="49"/>
      <c r="K62" s="49"/>
    </row>
    <row r="63" spans="1:12" ht="15.75" x14ac:dyDescent="0.25">
      <c r="A63" s="48"/>
      <c r="B63" s="48"/>
      <c r="C63" s="48"/>
      <c r="D63" s="48"/>
      <c r="E63" s="48"/>
      <c r="F63" s="48"/>
      <c r="G63" s="48"/>
      <c r="H63" s="48"/>
      <c r="I63" s="49"/>
      <c r="J63" s="49"/>
      <c r="K63" s="49"/>
    </row>
    <row r="64" spans="1:12" ht="15.75" x14ac:dyDescent="0.25">
      <c r="A64" s="48"/>
      <c r="B64" s="48"/>
      <c r="C64" s="48"/>
      <c r="D64" s="48"/>
      <c r="E64" s="48"/>
      <c r="F64" s="48"/>
      <c r="G64" s="48"/>
      <c r="H64" s="48"/>
      <c r="I64" s="49"/>
      <c r="J64" s="49"/>
      <c r="K64" s="49"/>
    </row>
    <row r="65" spans="1:11" ht="15.75" x14ac:dyDescent="0.25">
      <c r="A65" s="48"/>
      <c r="B65" s="48"/>
      <c r="C65" s="48"/>
      <c r="D65" s="48"/>
      <c r="E65" s="48"/>
      <c r="F65" s="48"/>
      <c r="G65" s="48"/>
      <c r="H65" s="48"/>
      <c r="I65" s="49"/>
      <c r="J65" s="49"/>
      <c r="K65" s="49"/>
    </row>
    <row r="66" spans="1:11" ht="15.75" x14ac:dyDescent="0.25">
      <c r="A66" s="48"/>
      <c r="B66" s="48"/>
      <c r="C66" s="48"/>
      <c r="D66" s="48"/>
      <c r="E66" s="48"/>
      <c r="F66" s="48"/>
      <c r="G66" s="48"/>
      <c r="H66" s="48"/>
      <c r="I66" s="49"/>
      <c r="J66" s="49"/>
      <c r="K66" s="49"/>
    </row>
    <row r="67" spans="1:11" ht="15.75" x14ac:dyDescent="0.25">
      <c r="A67" s="48"/>
      <c r="B67" s="48"/>
      <c r="C67" s="48"/>
      <c r="D67" s="48"/>
      <c r="E67" s="48"/>
      <c r="F67" s="48"/>
      <c r="G67" s="48"/>
      <c r="H67" s="48"/>
      <c r="I67" s="49"/>
      <c r="J67" s="49"/>
      <c r="K67" s="49"/>
    </row>
    <row r="68" spans="1:11" ht="15.75" x14ac:dyDescent="0.25">
      <c r="A68" s="48"/>
      <c r="B68" s="48"/>
      <c r="C68" s="48"/>
      <c r="D68" s="48"/>
      <c r="E68" s="48"/>
      <c r="F68" s="48"/>
      <c r="G68" s="48"/>
      <c r="H68" s="48"/>
      <c r="I68" s="49"/>
      <c r="J68" s="49"/>
      <c r="K68" s="49"/>
    </row>
    <row r="69" spans="1:11" ht="15.75" x14ac:dyDescent="0.25">
      <c r="A69" s="48"/>
      <c r="B69" s="48"/>
      <c r="C69" s="48"/>
      <c r="D69" s="48"/>
      <c r="E69" s="48"/>
      <c r="F69" s="48"/>
      <c r="G69" s="48"/>
      <c r="H69" s="48"/>
      <c r="I69" s="49"/>
      <c r="J69" s="49"/>
      <c r="K69" s="49"/>
    </row>
    <row r="70" spans="1:11" ht="15.75" x14ac:dyDescent="0.25">
      <c r="A70" s="48"/>
      <c r="B70" s="48"/>
      <c r="C70" s="48"/>
      <c r="D70" s="48"/>
      <c r="E70" s="48"/>
      <c r="F70" s="48"/>
      <c r="G70" s="48"/>
      <c r="H70" s="48"/>
      <c r="I70" s="49"/>
      <c r="J70" s="49"/>
      <c r="K70" s="49"/>
    </row>
    <row r="71" spans="1:11" ht="15.75" x14ac:dyDescent="0.25">
      <c r="A71" s="48"/>
      <c r="B71" s="48"/>
      <c r="C71" s="48"/>
      <c r="D71" s="48"/>
      <c r="E71" s="48"/>
      <c r="F71" s="48"/>
      <c r="G71" s="48"/>
      <c r="H71" s="48"/>
      <c r="I71" s="49"/>
      <c r="J71" s="49"/>
      <c r="K71" s="49"/>
    </row>
    <row r="72" spans="1:11" ht="15.75" x14ac:dyDescent="0.25">
      <c r="A72" s="48"/>
      <c r="B72" s="48"/>
      <c r="C72" s="48"/>
      <c r="D72" s="48"/>
      <c r="E72" s="48"/>
      <c r="F72" s="48"/>
      <c r="G72" s="48"/>
      <c r="H72" s="48"/>
      <c r="I72" s="49"/>
      <c r="J72" s="49"/>
      <c r="K72" s="49"/>
    </row>
    <row r="73" spans="1:11" ht="15.75" x14ac:dyDescent="0.25">
      <c r="A73" s="48"/>
      <c r="B73" s="48"/>
      <c r="C73" s="48"/>
      <c r="D73" s="48"/>
      <c r="E73" s="48"/>
      <c r="F73" s="48"/>
      <c r="G73" s="48"/>
      <c r="H73" s="48"/>
      <c r="I73" s="49"/>
      <c r="J73" s="49"/>
      <c r="K73" s="49"/>
    </row>
    <row r="74" spans="1:11" ht="15.75" x14ac:dyDescent="0.25">
      <c r="A74" s="48"/>
      <c r="B74" s="48"/>
      <c r="C74" s="48"/>
      <c r="D74" s="48"/>
      <c r="E74" s="48"/>
      <c r="F74" s="48"/>
      <c r="G74" s="48"/>
      <c r="H74" s="48"/>
      <c r="I74" s="49"/>
      <c r="J74" s="49"/>
      <c r="K74" s="49"/>
    </row>
    <row r="75" spans="1:11" ht="15.75" x14ac:dyDescent="0.25">
      <c r="A75" s="48"/>
      <c r="B75" s="48"/>
      <c r="C75" s="48"/>
      <c r="D75" s="48"/>
      <c r="E75" s="48"/>
      <c r="F75" s="48"/>
      <c r="G75" s="48"/>
      <c r="H75" s="48"/>
      <c r="I75" s="49"/>
      <c r="J75" s="49"/>
      <c r="K75" s="49"/>
    </row>
    <row r="76" spans="1:11" ht="15.75" x14ac:dyDescent="0.25">
      <c r="A76" s="48"/>
      <c r="B76" s="48"/>
      <c r="C76" s="48"/>
      <c r="D76" s="48"/>
      <c r="E76" s="48"/>
      <c r="F76" s="48"/>
      <c r="G76" s="48"/>
      <c r="H76" s="48"/>
      <c r="I76" s="49"/>
      <c r="J76" s="49"/>
      <c r="K76" s="49"/>
    </row>
    <row r="77" spans="1:11" ht="15.75" x14ac:dyDescent="0.25">
      <c r="A77" s="48"/>
      <c r="B77" s="48"/>
      <c r="C77" s="48"/>
      <c r="D77" s="48"/>
      <c r="E77" s="48"/>
      <c r="F77" s="48"/>
      <c r="G77" s="48"/>
      <c r="H77" s="48"/>
      <c r="I77" s="49"/>
      <c r="J77" s="49"/>
      <c r="K77" s="49"/>
    </row>
    <row r="78" spans="1:11" ht="15.75" x14ac:dyDescent="0.25">
      <c r="A78" s="48"/>
      <c r="B78" s="48"/>
      <c r="C78" s="48"/>
      <c r="D78" s="48"/>
      <c r="E78" s="48"/>
      <c r="F78" s="48"/>
      <c r="G78" s="48"/>
      <c r="H78" s="48"/>
      <c r="I78" s="49"/>
      <c r="J78" s="49"/>
      <c r="K78" s="49"/>
    </row>
    <row r="79" spans="1:11" ht="15.75" x14ac:dyDescent="0.25">
      <c r="A79" s="48"/>
      <c r="B79" s="48"/>
      <c r="C79" s="48"/>
      <c r="D79" s="48"/>
      <c r="E79" s="48"/>
      <c r="F79" s="48"/>
      <c r="G79" s="48"/>
      <c r="H79" s="48"/>
      <c r="I79" s="49"/>
      <c r="J79" s="49"/>
      <c r="K79" s="49"/>
    </row>
    <row r="80" spans="1:11" ht="15.75" x14ac:dyDescent="0.25">
      <c r="A80" s="48"/>
      <c r="B80" s="48"/>
      <c r="C80" s="48"/>
      <c r="D80" s="48"/>
      <c r="E80" s="48"/>
      <c r="F80" s="48"/>
      <c r="G80" s="48"/>
      <c r="H80" s="48"/>
      <c r="I80" s="49"/>
      <c r="J80" s="49"/>
      <c r="K80" s="49"/>
    </row>
    <row r="81" spans="1:11" ht="15.75" x14ac:dyDescent="0.25">
      <c r="A81" s="48"/>
      <c r="B81" s="48"/>
      <c r="C81" s="48"/>
      <c r="D81" s="48"/>
      <c r="E81" s="48"/>
      <c r="F81" s="48"/>
      <c r="G81" s="48"/>
      <c r="H81" s="48"/>
      <c r="I81" s="49"/>
      <c r="J81" s="49"/>
      <c r="K81" s="49"/>
    </row>
    <row r="82" spans="1:11" ht="15.75" x14ac:dyDescent="0.25">
      <c r="A82" s="48"/>
      <c r="B82" s="48"/>
      <c r="C82" s="48"/>
      <c r="D82" s="48"/>
      <c r="E82" s="48"/>
      <c r="F82" s="48"/>
      <c r="G82" s="48"/>
      <c r="H82" s="48"/>
      <c r="I82" s="49"/>
      <c r="J82" s="49"/>
      <c r="K82" s="49"/>
    </row>
    <row r="83" spans="1:11" ht="15.75" x14ac:dyDescent="0.25">
      <c r="A83" s="48"/>
      <c r="B83" s="48"/>
      <c r="C83" s="48"/>
      <c r="D83" s="48"/>
      <c r="E83" s="48"/>
      <c r="F83" s="48"/>
      <c r="G83" s="48"/>
      <c r="H83" s="48"/>
      <c r="I83" s="49"/>
      <c r="J83" s="49"/>
      <c r="K83" s="49"/>
    </row>
    <row r="84" spans="1:11" ht="15.75" x14ac:dyDescent="0.25">
      <c r="A84" s="48"/>
      <c r="B84" s="48"/>
      <c r="C84" s="48"/>
      <c r="D84" s="48"/>
      <c r="E84" s="48"/>
      <c r="F84" s="48"/>
      <c r="G84" s="48"/>
      <c r="H84" s="48"/>
      <c r="I84" s="49"/>
      <c r="J84" s="49"/>
      <c r="K84" s="49"/>
    </row>
    <row r="85" spans="1:11" ht="15.75" x14ac:dyDescent="0.25">
      <c r="A85" s="48"/>
      <c r="B85" s="48"/>
      <c r="C85" s="48"/>
      <c r="D85" s="48"/>
      <c r="E85" s="48"/>
      <c r="F85" s="48"/>
      <c r="G85" s="48"/>
      <c r="H85" s="48"/>
      <c r="I85" s="49"/>
      <c r="J85" s="49"/>
      <c r="K85" s="49"/>
    </row>
    <row r="86" spans="1:11" ht="15.75" x14ac:dyDescent="0.25">
      <c r="A86" s="48"/>
      <c r="B86" s="48"/>
      <c r="C86" s="48"/>
      <c r="D86" s="48"/>
      <c r="E86" s="48"/>
      <c r="F86" s="48"/>
      <c r="G86" s="48"/>
      <c r="H86" s="48"/>
      <c r="I86" s="49"/>
      <c r="J86" s="49"/>
      <c r="K86" s="49"/>
    </row>
    <row r="87" spans="1:11" ht="15.75" x14ac:dyDescent="0.25">
      <c r="A87" s="48"/>
      <c r="B87" s="48"/>
      <c r="C87" s="48"/>
      <c r="D87" s="48"/>
      <c r="E87" s="48"/>
      <c r="F87" s="48"/>
      <c r="G87" s="48"/>
      <c r="H87" s="48"/>
      <c r="I87" s="49"/>
      <c r="J87" s="49"/>
      <c r="K87" s="49"/>
    </row>
    <row r="88" spans="1:11" ht="15.75" x14ac:dyDescent="0.25">
      <c r="A88" s="48"/>
      <c r="B88" s="48"/>
      <c r="C88" s="48"/>
      <c r="D88" s="48"/>
      <c r="E88" s="48"/>
      <c r="F88" s="48"/>
      <c r="G88" s="48"/>
      <c r="H88" s="48"/>
      <c r="I88" s="49"/>
      <c r="J88" s="49"/>
      <c r="K88" s="49"/>
    </row>
    <row r="89" spans="1:11" ht="15.75" x14ac:dyDescent="0.25">
      <c r="A89" s="48"/>
      <c r="B89" s="48"/>
      <c r="C89" s="48"/>
      <c r="D89" s="48"/>
      <c r="E89" s="48"/>
      <c r="F89" s="48"/>
      <c r="G89" s="48"/>
      <c r="H89" s="48"/>
      <c r="I89" s="49"/>
      <c r="J89" s="49"/>
      <c r="K89" s="49"/>
    </row>
    <row r="90" spans="1:11" ht="15.75" x14ac:dyDescent="0.25">
      <c r="A90" s="48"/>
      <c r="B90" s="48"/>
      <c r="C90" s="48"/>
      <c r="D90" s="48"/>
      <c r="E90" s="48"/>
      <c r="F90" s="48"/>
      <c r="G90" s="48"/>
      <c r="H90" s="48"/>
      <c r="I90" s="49"/>
      <c r="J90" s="49"/>
      <c r="K90" s="49"/>
    </row>
    <row r="91" spans="1:11" ht="15.75" x14ac:dyDescent="0.25">
      <c r="A91" s="48"/>
      <c r="B91" s="48"/>
      <c r="C91" s="48"/>
      <c r="D91" s="48"/>
      <c r="E91" s="48"/>
      <c r="F91" s="48"/>
      <c r="G91" s="48"/>
      <c r="H91" s="48"/>
      <c r="I91" s="49"/>
      <c r="J91" s="49"/>
      <c r="K91" s="49"/>
    </row>
    <row r="92" spans="1:11" ht="15.75" x14ac:dyDescent="0.25">
      <c r="A92" s="48"/>
      <c r="B92" s="48"/>
      <c r="C92" s="48"/>
      <c r="D92" s="48"/>
      <c r="E92" s="48"/>
      <c r="F92" s="48"/>
      <c r="G92" s="48"/>
      <c r="H92" s="48"/>
      <c r="I92" s="49"/>
      <c r="J92" s="49"/>
      <c r="K92" s="49"/>
    </row>
    <row r="93" spans="1:11" ht="15.75" x14ac:dyDescent="0.25">
      <c r="A93" s="48"/>
      <c r="B93" s="48"/>
      <c r="C93" s="48"/>
      <c r="D93" s="48"/>
      <c r="E93" s="48"/>
      <c r="F93" s="48"/>
      <c r="G93" s="48"/>
      <c r="H93" s="48"/>
      <c r="I93" s="49"/>
      <c r="J93" s="49"/>
      <c r="K93" s="49"/>
    </row>
    <row r="94" spans="1:11" ht="15.75" x14ac:dyDescent="0.25">
      <c r="A94" s="48"/>
      <c r="B94" s="48"/>
      <c r="C94" s="48"/>
      <c r="D94" s="48"/>
      <c r="E94" s="48"/>
      <c r="F94" s="48"/>
      <c r="G94" s="48"/>
      <c r="H94" s="48"/>
      <c r="I94" s="49"/>
      <c r="J94" s="49"/>
      <c r="K94" s="49"/>
    </row>
    <row r="95" spans="1:11" ht="15.75" x14ac:dyDescent="0.25">
      <c r="A95" s="48"/>
      <c r="B95" s="48"/>
      <c r="C95" s="48"/>
      <c r="D95" s="48"/>
      <c r="E95" s="48"/>
      <c r="F95" s="48"/>
      <c r="G95" s="48"/>
      <c r="H95" s="48"/>
      <c r="I95" s="49"/>
      <c r="J95" s="49"/>
      <c r="K95" s="49"/>
    </row>
    <row r="96" spans="1:11" ht="15.75" x14ac:dyDescent="0.25">
      <c r="A96" s="48"/>
      <c r="B96" s="48"/>
      <c r="C96" s="48"/>
      <c r="D96" s="48"/>
      <c r="E96" s="48"/>
      <c r="F96" s="48"/>
      <c r="G96" s="48"/>
      <c r="H96" s="48"/>
      <c r="I96" s="49"/>
      <c r="J96" s="49"/>
      <c r="K96" s="49"/>
    </row>
    <row r="97" spans="1:11" ht="15.75" x14ac:dyDescent="0.25">
      <c r="A97" s="48"/>
      <c r="B97" s="48"/>
      <c r="C97" s="48"/>
      <c r="D97" s="48"/>
      <c r="E97" s="48"/>
      <c r="F97" s="48"/>
      <c r="G97" s="48"/>
      <c r="H97" s="48"/>
      <c r="I97" s="49"/>
      <c r="J97" s="49"/>
      <c r="K97" s="49"/>
    </row>
    <row r="98" spans="1:11" ht="15.75" x14ac:dyDescent="0.25">
      <c r="A98" s="48"/>
      <c r="B98" s="48"/>
      <c r="C98" s="48"/>
      <c r="D98" s="48"/>
      <c r="E98" s="48"/>
      <c r="F98" s="48"/>
      <c r="G98" s="48"/>
      <c r="H98" s="48"/>
      <c r="I98" s="49"/>
      <c r="J98" s="49"/>
      <c r="K98" s="49"/>
    </row>
    <row r="99" spans="1:11" ht="15.75" x14ac:dyDescent="0.25">
      <c r="A99" s="48"/>
      <c r="B99" s="48"/>
      <c r="C99" s="48"/>
      <c r="D99" s="48"/>
      <c r="E99" s="48"/>
      <c r="F99" s="48"/>
      <c r="G99" s="48"/>
      <c r="H99" s="48"/>
      <c r="I99" s="49"/>
      <c r="J99" s="49"/>
      <c r="K99" s="49"/>
    </row>
    <row r="100" spans="1:11" ht="15.75" x14ac:dyDescent="0.25">
      <c r="A100" s="48"/>
      <c r="B100" s="48"/>
      <c r="C100" s="48"/>
      <c r="D100" s="48"/>
      <c r="E100" s="48"/>
      <c r="F100" s="48"/>
      <c r="G100" s="48"/>
      <c r="H100" s="48"/>
      <c r="I100" s="49"/>
      <c r="J100" s="49"/>
      <c r="K100" s="49"/>
    </row>
    <row r="101" spans="1:11" ht="15.75" x14ac:dyDescent="0.25">
      <c r="A101" s="48"/>
      <c r="B101" s="48"/>
      <c r="C101" s="48"/>
      <c r="D101" s="48"/>
      <c r="E101" s="48"/>
      <c r="F101" s="48"/>
      <c r="G101" s="48"/>
      <c r="H101" s="48"/>
      <c r="I101" s="49"/>
      <c r="J101" s="49"/>
      <c r="K101" s="49"/>
    </row>
    <row r="102" spans="1:11" ht="15.75" x14ac:dyDescent="0.25">
      <c r="A102" s="48"/>
      <c r="B102" s="48"/>
      <c r="C102" s="48"/>
      <c r="D102" s="48"/>
      <c r="E102" s="48"/>
      <c r="F102" s="48"/>
      <c r="G102" s="48"/>
      <c r="H102" s="48"/>
      <c r="I102" s="49"/>
      <c r="J102" s="49"/>
      <c r="K102" s="49"/>
    </row>
    <row r="103" spans="1:11" ht="15.75" x14ac:dyDescent="0.25">
      <c r="A103" s="48"/>
      <c r="B103" s="48"/>
      <c r="C103" s="48"/>
      <c r="D103" s="48"/>
      <c r="E103" s="48"/>
      <c r="F103" s="48"/>
      <c r="G103" s="48"/>
      <c r="H103" s="48"/>
      <c r="I103" s="49"/>
      <c r="J103" s="49"/>
      <c r="K103" s="49"/>
    </row>
    <row r="104" spans="1:11" ht="15.75" x14ac:dyDescent="0.25">
      <c r="A104" s="48"/>
      <c r="B104" s="48"/>
      <c r="C104" s="48"/>
      <c r="D104" s="48"/>
      <c r="E104" s="48"/>
      <c r="F104" s="48"/>
      <c r="G104" s="48"/>
      <c r="H104" s="48"/>
      <c r="I104" s="49"/>
      <c r="J104" s="49"/>
      <c r="K104" s="49"/>
    </row>
    <row r="105" spans="1:11" ht="15.75" x14ac:dyDescent="0.25">
      <c r="A105" s="48"/>
      <c r="B105" s="48"/>
      <c r="C105" s="48"/>
      <c r="D105" s="48"/>
      <c r="E105" s="48"/>
      <c r="F105" s="48"/>
      <c r="G105" s="48"/>
      <c r="H105" s="48"/>
      <c r="I105" s="49"/>
      <c r="J105" s="49"/>
      <c r="K105" s="49"/>
    </row>
    <row r="106" spans="1:11" ht="15.75" x14ac:dyDescent="0.25">
      <c r="A106" s="48"/>
      <c r="B106" s="48"/>
      <c r="C106" s="48"/>
      <c r="D106" s="48"/>
      <c r="E106" s="48"/>
      <c r="F106" s="48"/>
      <c r="G106" s="48"/>
      <c r="H106" s="48"/>
      <c r="I106" s="49"/>
      <c r="J106" s="49"/>
      <c r="K106" s="49"/>
    </row>
    <row r="107" spans="1:11" ht="15.75" x14ac:dyDescent="0.25">
      <c r="A107" s="48"/>
      <c r="B107" s="48"/>
      <c r="C107" s="48"/>
      <c r="D107" s="48"/>
      <c r="E107" s="48"/>
      <c r="F107" s="48"/>
      <c r="G107" s="48"/>
      <c r="H107" s="48"/>
      <c r="I107" s="49"/>
      <c r="J107" s="49"/>
      <c r="K107" s="49"/>
    </row>
    <row r="108" spans="1:11" ht="15.75" x14ac:dyDescent="0.25">
      <c r="A108" s="48"/>
      <c r="B108" s="48"/>
      <c r="C108" s="48"/>
      <c r="D108" s="48"/>
      <c r="E108" s="48"/>
      <c r="F108" s="48"/>
      <c r="G108" s="48"/>
      <c r="H108" s="48"/>
      <c r="I108" s="49"/>
      <c r="J108" s="49"/>
      <c r="K108" s="49"/>
    </row>
    <row r="109" spans="1:11" ht="15.75" x14ac:dyDescent="0.25">
      <c r="A109" s="48"/>
      <c r="B109" s="48"/>
      <c r="C109" s="48"/>
      <c r="D109" s="48"/>
      <c r="E109" s="48"/>
      <c r="F109" s="48"/>
      <c r="G109" s="48"/>
      <c r="H109" s="48"/>
      <c r="I109" s="49"/>
      <c r="J109" s="49"/>
      <c r="K109" s="49"/>
    </row>
    <row r="110" spans="1:11" ht="15.75" x14ac:dyDescent="0.25">
      <c r="A110" s="48"/>
      <c r="B110" s="48"/>
      <c r="C110" s="48"/>
      <c r="D110" s="48"/>
      <c r="E110" s="48"/>
      <c r="F110" s="48"/>
      <c r="G110" s="48"/>
      <c r="H110" s="48"/>
      <c r="I110" s="49"/>
      <c r="J110" s="49"/>
      <c r="K110" s="49"/>
    </row>
    <row r="111" spans="1:11" ht="15.75" x14ac:dyDescent="0.25">
      <c r="A111" s="48"/>
      <c r="B111" s="48"/>
      <c r="C111" s="48"/>
      <c r="D111" s="48"/>
      <c r="E111" s="48"/>
      <c r="F111" s="48"/>
      <c r="G111" s="48"/>
      <c r="H111" s="48"/>
      <c r="I111" s="49"/>
      <c r="J111" s="49"/>
      <c r="K111" s="49"/>
    </row>
    <row r="112" spans="1:11" ht="15.75" x14ac:dyDescent="0.25">
      <c r="A112" s="48"/>
      <c r="B112" s="48"/>
      <c r="C112" s="48"/>
      <c r="D112" s="48"/>
      <c r="E112" s="48"/>
      <c r="F112" s="48"/>
      <c r="G112" s="48"/>
      <c r="H112" s="48"/>
      <c r="I112" s="49"/>
      <c r="J112" s="49"/>
      <c r="K112" s="49"/>
    </row>
    <row r="113" spans="1:11" ht="15.75" x14ac:dyDescent="0.25">
      <c r="A113" s="48"/>
      <c r="B113" s="48"/>
      <c r="C113" s="48"/>
      <c r="D113" s="48"/>
      <c r="E113" s="48"/>
      <c r="F113" s="48"/>
      <c r="G113" s="48"/>
      <c r="H113" s="48"/>
      <c r="I113" s="49"/>
      <c r="J113" s="49"/>
      <c r="K113" s="49"/>
    </row>
    <row r="114" spans="1:11" ht="15.75" x14ac:dyDescent="0.25">
      <c r="A114" s="48"/>
      <c r="B114" s="48"/>
      <c r="C114" s="48"/>
      <c r="D114" s="48"/>
      <c r="E114" s="48"/>
      <c r="F114" s="48"/>
      <c r="G114" s="48"/>
      <c r="H114" s="48"/>
      <c r="I114" s="49"/>
      <c r="J114" s="49"/>
      <c r="K114" s="49"/>
    </row>
    <row r="115" spans="1:11" ht="15.75" x14ac:dyDescent="0.25">
      <c r="A115" s="48"/>
      <c r="B115" s="48"/>
      <c r="C115" s="48"/>
      <c r="D115" s="48"/>
      <c r="E115" s="48"/>
      <c r="F115" s="48"/>
      <c r="G115" s="48"/>
      <c r="H115" s="48"/>
      <c r="I115" s="49"/>
      <c r="J115" s="49"/>
      <c r="K115" s="49"/>
    </row>
    <row r="116" spans="1:11" ht="15.75" x14ac:dyDescent="0.25">
      <c r="A116" s="48"/>
      <c r="B116" s="48"/>
      <c r="C116" s="48"/>
      <c r="D116" s="48"/>
      <c r="E116" s="48"/>
      <c r="F116" s="48"/>
      <c r="G116" s="48"/>
      <c r="H116" s="48"/>
      <c r="I116" s="49"/>
      <c r="J116" s="49"/>
      <c r="K116" s="49"/>
    </row>
    <row r="117" spans="1:11" ht="15.75" x14ac:dyDescent="0.25">
      <c r="A117" s="48"/>
      <c r="B117" s="48"/>
      <c r="C117" s="48"/>
      <c r="D117" s="48"/>
      <c r="E117" s="48"/>
      <c r="F117" s="48"/>
      <c r="G117" s="48"/>
      <c r="H117" s="48"/>
      <c r="I117" s="49"/>
      <c r="J117" s="49"/>
      <c r="K117" s="49"/>
    </row>
    <row r="118" spans="1:11" ht="15.75" x14ac:dyDescent="0.25">
      <c r="A118" s="48"/>
      <c r="B118" s="48"/>
      <c r="C118" s="48"/>
      <c r="D118" s="48"/>
      <c r="E118" s="48"/>
      <c r="F118" s="48"/>
      <c r="G118" s="48"/>
      <c r="H118" s="48"/>
      <c r="I118" s="49"/>
      <c r="J118" s="49"/>
      <c r="K118" s="49"/>
    </row>
    <row r="119" spans="1:11" ht="15.75" x14ac:dyDescent="0.25">
      <c r="A119" s="48"/>
      <c r="B119" s="48"/>
      <c r="C119" s="48"/>
      <c r="D119" s="48"/>
      <c r="E119" s="48"/>
      <c r="F119" s="48"/>
      <c r="G119" s="48"/>
      <c r="H119" s="48"/>
      <c r="I119" s="49"/>
      <c r="J119" s="49"/>
      <c r="K119" s="49"/>
    </row>
    <row r="120" spans="1:11" ht="15.75" x14ac:dyDescent="0.25">
      <c r="A120" s="48"/>
      <c r="B120" s="48"/>
      <c r="C120" s="48"/>
      <c r="D120" s="48"/>
      <c r="E120" s="48"/>
      <c r="F120" s="48"/>
      <c r="G120" s="48"/>
      <c r="H120" s="48"/>
      <c r="I120" s="49"/>
      <c r="J120" s="49"/>
      <c r="K120" s="49"/>
    </row>
    <row r="121" spans="1:11" ht="15.75" x14ac:dyDescent="0.25">
      <c r="A121" s="48"/>
      <c r="B121" s="48"/>
      <c r="C121" s="48"/>
      <c r="D121" s="48"/>
      <c r="E121" s="48"/>
      <c r="F121" s="48"/>
      <c r="G121" s="48"/>
      <c r="H121" s="48"/>
      <c r="I121" s="49"/>
      <c r="J121" s="49"/>
      <c r="K121" s="49"/>
    </row>
    <row r="122" spans="1:11" ht="15.75" x14ac:dyDescent="0.25">
      <c r="A122" s="48"/>
      <c r="B122" s="48"/>
      <c r="C122" s="48"/>
      <c r="D122" s="48"/>
      <c r="E122" s="48"/>
      <c r="F122" s="48"/>
      <c r="G122" s="48"/>
      <c r="H122" s="48"/>
      <c r="I122" s="49"/>
      <c r="J122" s="49"/>
      <c r="K122" s="49"/>
    </row>
    <row r="123" spans="1:11" ht="15.75" x14ac:dyDescent="0.25">
      <c r="A123" s="48"/>
      <c r="B123" s="48"/>
      <c r="C123" s="48"/>
      <c r="D123" s="48"/>
      <c r="E123" s="48"/>
      <c r="F123" s="48"/>
      <c r="G123" s="48"/>
      <c r="H123" s="48"/>
      <c r="I123" s="49"/>
      <c r="J123" s="49"/>
      <c r="K123" s="49"/>
    </row>
    <row r="124" spans="1:11" ht="15.75" x14ac:dyDescent="0.25">
      <c r="A124" s="48"/>
      <c r="B124" s="48"/>
      <c r="C124" s="48"/>
      <c r="D124" s="48"/>
      <c r="E124" s="48"/>
      <c r="F124" s="48"/>
      <c r="G124" s="48"/>
      <c r="H124" s="48"/>
      <c r="I124" s="49"/>
      <c r="J124" s="49"/>
      <c r="K124" s="49"/>
    </row>
    <row r="125" spans="1:11" ht="15.75" x14ac:dyDescent="0.25">
      <c r="A125" s="48"/>
      <c r="B125" s="48"/>
      <c r="C125" s="48"/>
      <c r="D125" s="48"/>
      <c r="E125" s="48"/>
      <c r="F125" s="48"/>
      <c r="G125" s="48"/>
      <c r="H125" s="48"/>
      <c r="I125" s="49"/>
      <c r="J125" s="49"/>
      <c r="K125" s="49"/>
    </row>
    <row r="126" spans="1:11" ht="15.75" x14ac:dyDescent="0.25">
      <c r="A126" s="48"/>
      <c r="B126" s="48"/>
      <c r="C126" s="48"/>
      <c r="D126" s="48"/>
      <c r="E126" s="48"/>
      <c r="F126" s="48"/>
      <c r="G126" s="48"/>
      <c r="H126" s="48"/>
      <c r="I126" s="49"/>
      <c r="J126" s="49"/>
      <c r="K126" s="49"/>
    </row>
    <row r="127" spans="1:11" ht="15.75" x14ac:dyDescent="0.25">
      <c r="A127" s="48"/>
      <c r="B127" s="48"/>
      <c r="C127" s="48"/>
      <c r="D127" s="48"/>
      <c r="E127" s="48"/>
      <c r="F127" s="48"/>
      <c r="G127" s="48"/>
      <c r="H127" s="48"/>
      <c r="I127" s="49"/>
      <c r="J127" s="49"/>
      <c r="K127" s="49"/>
    </row>
    <row r="128" spans="1:11" ht="15.75" x14ac:dyDescent="0.25">
      <c r="A128" s="48"/>
      <c r="B128" s="48"/>
      <c r="C128" s="48"/>
      <c r="D128" s="48"/>
      <c r="E128" s="48"/>
      <c r="F128" s="48"/>
      <c r="G128" s="48"/>
      <c r="H128" s="48"/>
      <c r="I128" s="49"/>
      <c r="J128" s="49"/>
      <c r="K128" s="49"/>
    </row>
    <row r="129" spans="1:11" ht="15.75" x14ac:dyDescent="0.25">
      <c r="A129" s="48"/>
      <c r="B129" s="48"/>
      <c r="C129" s="48"/>
      <c r="D129" s="48"/>
      <c r="E129" s="48"/>
      <c r="F129" s="48"/>
      <c r="G129" s="48"/>
      <c r="H129" s="48"/>
      <c r="I129" s="49"/>
      <c r="J129" s="49"/>
      <c r="K129" s="49"/>
    </row>
    <row r="130" spans="1:11" ht="15.75" x14ac:dyDescent="0.25">
      <c r="A130" s="48"/>
      <c r="B130" s="48"/>
      <c r="C130" s="48"/>
      <c r="D130" s="48"/>
      <c r="E130" s="48"/>
      <c r="F130" s="48"/>
      <c r="G130" s="48"/>
      <c r="H130" s="48"/>
      <c r="I130" s="49"/>
      <c r="J130" s="49"/>
      <c r="K130" s="49"/>
    </row>
    <row r="131" spans="1:11" ht="15.75" x14ac:dyDescent="0.25">
      <c r="A131" s="48"/>
      <c r="B131" s="48"/>
      <c r="C131" s="48"/>
      <c r="D131" s="48"/>
      <c r="E131" s="48"/>
      <c r="F131" s="48"/>
      <c r="G131" s="48"/>
      <c r="H131" s="48"/>
      <c r="I131" s="49"/>
      <c r="J131" s="49"/>
      <c r="K131" s="49"/>
    </row>
    <row r="132" spans="1:11" ht="15.75" x14ac:dyDescent="0.25">
      <c r="A132" s="48"/>
      <c r="B132" s="48"/>
      <c r="C132" s="48"/>
      <c r="D132" s="48"/>
      <c r="E132" s="48"/>
      <c r="F132" s="48"/>
      <c r="G132" s="48"/>
      <c r="H132" s="48"/>
      <c r="I132" s="49"/>
      <c r="J132" s="49"/>
      <c r="K132" s="49"/>
    </row>
    <row r="133" spans="1:11" ht="15.75" x14ac:dyDescent="0.25">
      <c r="A133" s="48"/>
      <c r="B133" s="48"/>
      <c r="C133" s="48"/>
      <c r="D133" s="48"/>
      <c r="E133" s="48"/>
      <c r="F133" s="48"/>
      <c r="G133" s="48"/>
      <c r="H133" s="48"/>
      <c r="I133" s="49"/>
      <c r="J133" s="49"/>
      <c r="K133" s="49"/>
    </row>
    <row r="134" spans="1:11" ht="15.75" x14ac:dyDescent="0.25">
      <c r="A134" s="48"/>
      <c r="B134" s="48"/>
      <c r="C134" s="48"/>
      <c r="D134" s="48"/>
      <c r="E134" s="48"/>
      <c r="F134" s="48"/>
      <c r="G134" s="48"/>
      <c r="H134" s="48"/>
      <c r="I134" s="49"/>
      <c r="J134" s="49"/>
      <c r="K134" s="49"/>
    </row>
    <row r="135" spans="1:11" ht="15.75" x14ac:dyDescent="0.25">
      <c r="A135" s="48"/>
      <c r="B135" s="48"/>
      <c r="C135" s="48"/>
      <c r="D135" s="48"/>
      <c r="E135" s="48"/>
      <c r="F135" s="48"/>
      <c r="G135" s="48"/>
      <c r="H135" s="48"/>
      <c r="I135" s="49"/>
      <c r="J135" s="49"/>
      <c r="K135" s="49"/>
    </row>
    <row r="136" spans="1:11" ht="15.75" x14ac:dyDescent="0.25">
      <c r="A136" s="48"/>
      <c r="B136" s="48"/>
      <c r="C136" s="48"/>
      <c r="D136" s="48"/>
      <c r="E136" s="48"/>
      <c r="F136" s="48"/>
      <c r="G136" s="48"/>
      <c r="H136" s="48"/>
      <c r="I136" s="49"/>
      <c r="J136" s="49"/>
      <c r="K136" s="49"/>
    </row>
    <row r="137" spans="1:11" ht="15.75" x14ac:dyDescent="0.25">
      <c r="A137" s="48"/>
      <c r="B137" s="48"/>
      <c r="C137" s="48"/>
      <c r="D137" s="48"/>
      <c r="E137" s="48"/>
      <c r="F137" s="48"/>
      <c r="G137" s="48"/>
      <c r="H137" s="48"/>
      <c r="I137" s="49"/>
      <c r="J137" s="49"/>
      <c r="K137" s="49"/>
    </row>
    <row r="138" spans="1:11" ht="15.75" x14ac:dyDescent="0.25">
      <c r="A138" s="48"/>
      <c r="B138" s="48"/>
      <c r="C138" s="48"/>
      <c r="D138" s="48"/>
      <c r="E138" s="48"/>
      <c r="F138" s="48"/>
      <c r="G138" s="48"/>
      <c r="H138" s="48"/>
      <c r="I138" s="49"/>
      <c r="J138" s="49"/>
      <c r="K138" s="49"/>
    </row>
    <row r="139" spans="1:11" ht="15.75" x14ac:dyDescent="0.25">
      <c r="A139" s="48"/>
      <c r="B139" s="48"/>
      <c r="C139" s="48"/>
      <c r="D139" s="48"/>
      <c r="E139" s="48"/>
      <c r="F139" s="48"/>
      <c r="G139" s="48"/>
      <c r="H139" s="48"/>
      <c r="I139" s="49"/>
      <c r="J139" s="49"/>
      <c r="K139" s="49"/>
    </row>
    <row r="140" spans="1:11" ht="15.75" x14ac:dyDescent="0.25">
      <c r="A140" s="48"/>
      <c r="B140" s="48"/>
      <c r="C140" s="48"/>
      <c r="D140" s="48"/>
      <c r="E140" s="48"/>
      <c r="F140" s="48"/>
      <c r="G140" s="48"/>
      <c r="H140" s="48"/>
      <c r="I140" s="49"/>
      <c r="J140" s="49"/>
      <c r="K140" s="49"/>
    </row>
    <row r="141" spans="1:11" ht="15.75" x14ac:dyDescent="0.25">
      <c r="A141" s="48"/>
      <c r="B141" s="48"/>
      <c r="C141" s="48"/>
      <c r="D141" s="48"/>
      <c r="E141" s="48"/>
      <c r="F141" s="48"/>
      <c r="G141" s="48"/>
      <c r="H141" s="48"/>
      <c r="I141" s="49"/>
      <c r="J141" s="49"/>
      <c r="K141" s="49"/>
    </row>
    <row r="142" spans="1:11" ht="15.75" x14ac:dyDescent="0.25">
      <c r="A142" s="48"/>
      <c r="B142" s="48"/>
      <c r="C142" s="48"/>
      <c r="D142" s="48"/>
      <c r="E142" s="48"/>
      <c r="F142" s="48"/>
      <c r="G142" s="48"/>
      <c r="H142" s="48"/>
      <c r="I142" s="49"/>
      <c r="J142" s="49"/>
      <c r="K142" s="49"/>
    </row>
    <row r="143" spans="1:11" ht="15.75" x14ac:dyDescent="0.25">
      <c r="A143" s="48"/>
      <c r="B143" s="48"/>
      <c r="C143" s="48"/>
      <c r="D143" s="48"/>
      <c r="E143" s="48"/>
      <c r="F143" s="48"/>
      <c r="G143" s="48"/>
      <c r="H143" s="48"/>
      <c r="I143" s="49"/>
      <c r="J143" s="49"/>
      <c r="K143" s="49"/>
    </row>
    <row r="144" spans="1:11" ht="15.75" x14ac:dyDescent="0.25">
      <c r="A144" s="48"/>
      <c r="B144" s="48"/>
      <c r="C144" s="48"/>
      <c r="D144" s="48"/>
      <c r="E144" s="48"/>
      <c r="F144" s="48"/>
      <c r="G144" s="48"/>
      <c r="H144" s="48"/>
      <c r="I144" s="49"/>
      <c r="J144" s="49"/>
      <c r="K144" s="49"/>
    </row>
    <row r="145" spans="1:11" ht="15.75" x14ac:dyDescent="0.25">
      <c r="A145" s="48"/>
      <c r="B145" s="48"/>
      <c r="C145" s="48"/>
      <c r="D145" s="48"/>
      <c r="E145" s="48"/>
      <c r="F145" s="48"/>
      <c r="G145" s="48"/>
      <c r="H145" s="48"/>
      <c r="I145" s="49"/>
      <c r="J145" s="49"/>
      <c r="K145" s="49"/>
    </row>
    <row r="146" spans="1:11" ht="15.75" x14ac:dyDescent="0.25">
      <c r="A146" s="48"/>
      <c r="B146" s="48"/>
      <c r="C146" s="48"/>
      <c r="D146" s="48"/>
      <c r="E146" s="48"/>
      <c r="F146" s="48"/>
      <c r="G146" s="48"/>
      <c r="H146" s="48"/>
      <c r="I146" s="49"/>
      <c r="J146" s="49"/>
      <c r="K146" s="49"/>
    </row>
    <row r="147" spans="1:11" ht="15.75" x14ac:dyDescent="0.25">
      <c r="A147" s="48"/>
      <c r="B147" s="48"/>
      <c r="C147" s="48"/>
      <c r="D147" s="48"/>
      <c r="E147" s="48"/>
      <c r="F147" s="48"/>
      <c r="G147" s="48"/>
      <c r="H147" s="48"/>
      <c r="I147" s="49"/>
      <c r="J147" s="49"/>
      <c r="K147" s="49"/>
    </row>
    <row r="148" spans="1:11" ht="15.75" x14ac:dyDescent="0.25">
      <c r="A148" s="48"/>
      <c r="B148" s="48"/>
      <c r="C148" s="48"/>
      <c r="D148" s="48"/>
      <c r="E148" s="48"/>
      <c r="F148" s="48"/>
      <c r="G148" s="48"/>
      <c r="H148" s="48"/>
      <c r="I148" s="49"/>
      <c r="J148" s="49"/>
      <c r="K148" s="49"/>
    </row>
    <row r="149" spans="1:11" ht="15.75" x14ac:dyDescent="0.25">
      <c r="A149" s="48"/>
      <c r="B149" s="48"/>
      <c r="C149" s="48"/>
      <c r="D149" s="48"/>
      <c r="E149" s="48"/>
      <c r="F149" s="48"/>
      <c r="G149" s="48"/>
      <c r="H149" s="48"/>
      <c r="I149" s="49"/>
      <c r="J149" s="49"/>
      <c r="K149" s="49"/>
    </row>
    <row r="150" spans="1:11" ht="15.75" x14ac:dyDescent="0.25">
      <c r="A150" s="48"/>
      <c r="B150" s="48"/>
      <c r="C150" s="48"/>
      <c r="D150" s="48"/>
      <c r="E150" s="48"/>
      <c r="F150" s="48"/>
      <c r="G150" s="48"/>
      <c r="H150" s="48"/>
      <c r="I150" s="49"/>
      <c r="J150" s="49"/>
      <c r="K150" s="49"/>
    </row>
    <row r="151" spans="1:11" ht="15.75" x14ac:dyDescent="0.25">
      <c r="A151" s="48"/>
      <c r="B151" s="48"/>
      <c r="C151" s="48"/>
      <c r="D151" s="48"/>
      <c r="E151" s="48"/>
      <c r="F151" s="48"/>
      <c r="G151" s="48"/>
      <c r="H151" s="48"/>
      <c r="I151" s="49"/>
      <c r="J151" s="49"/>
      <c r="K151" s="49"/>
    </row>
    <row r="152" spans="1:11" ht="15.75" x14ac:dyDescent="0.25">
      <c r="A152" s="48"/>
      <c r="B152" s="48"/>
      <c r="C152" s="48"/>
      <c r="D152" s="48"/>
      <c r="E152" s="48"/>
      <c r="F152" s="48"/>
      <c r="G152" s="48"/>
      <c r="H152" s="48"/>
      <c r="I152" s="49"/>
      <c r="J152" s="49"/>
      <c r="K152" s="49"/>
    </row>
    <row r="153" spans="1:11" ht="15.75" x14ac:dyDescent="0.25">
      <c r="A153" s="48"/>
      <c r="B153" s="48"/>
      <c r="C153" s="48"/>
      <c r="D153" s="48"/>
      <c r="E153" s="48"/>
      <c r="F153" s="48"/>
      <c r="G153" s="48"/>
      <c r="H153" s="48"/>
      <c r="I153" s="49"/>
      <c r="J153" s="49"/>
      <c r="K153" s="49"/>
    </row>
    <row r="154" spans="1:11" ht="15.75" x14ac:dyDescent="0.25">
      <c r="A154" s="48"/>
      <c r="B154" s="48"/>
      <c r="C154" s="48"/>
      <c r="D154" s="48"/>
      <c r="E154" s="48"/>
      <c r="F154" s="48"/>
      <c r="G154" s="48"/>
      <c r="H154" s="48"/>
      <c r="I154" s="49"/>
      <c r="J154" s="49"/>
      <c r="K154" s="49"/>
    </row>
    <row r="155" spans="1:11" ht="15.75" x14ac:dyDescent="0.25">
      <c r="A155" s="48"/>
      <c r="B155" s="48"/>
      <c r="C155" s="48"/>
      <c r="D155" s="48"/>
      <c r="E155" s="48"/>
      <c r="F155" s="48"/>
      <c r="G155" s="48"/>
      <c r="H155" s="48"/>
      <c r="I155" s="49"/>
      <c r="J155" s="49"/>
      <c r="K155" s="49"/>
    </row>
    <row r="156" spans="1:11" ht="15.75" x14ac:dyDescent="0.25">
      <c r="A156" s="48"/>
      <c r="B156" s="48"/>
      <c r="C156" s="48"/>
      <c r="D156" s="48"/>
      <c r="E156" s="48"/>
      <c r="F156" s="48"/>
      <c r="G156" s="48"/>
      <c r="H156" s="48"/>
      <c r="I156" s="49"/>
      <c r="J156" s="49"/>
      <c r="K156" s="49"/>
    </row>
    <row r="157" spans="1:11" ht="15.75" x14ac:dyDescent="0.25">
      <c r="A157" s="48"/>
      <c r="B157" s="48"/>
      <c r="C157" s="48"/>
      <c r="D157" s="48"/>
      <c r="E157" s="48"/>
      <c r="F157" s="48"/>
      <c r="G157" s="48"/>
      <c r="H157" s="48"/>
      <c r="I157" s="49"/>
      <c r="J157" s="49"/>
      <c r="K157" s="49"/>
    </row>
    <row r="158" spans="1:11" ht="15.75" x14ac:dyDescent="0.25">
      <c r="A158" s="48"/>
      <c r="B158" s="48"/>
      <c r="C158" s="48"/>
      <c r="D158" s="48"/>
      <c r="E158" s="48"/>
      <c r="F158" s="48"/>
      <c r="G158" s="48"/>
      <c r="H158" s="48"/>
      <c r="I158" s="49"/>
      <c r="J158" s="49"/>
      <c r="K158" s="49"/>
    </row>
    <row r="159" spans="1:11" ht="15.75" x14ac:dyDescent="0.25">
      <c r="A159" s="48"/>
      <c r="B159" s="48"/>
      <c r="C159" s="48"/>
      <c r="D159" s="48"/>
      <c r="E159" s="48"/>
      <c r="F159" s="48"/>
      <c r="G159" s="48"/>
      <c r="H159" s="48"/>
      <c r="I159" s="49"/>
      <c r="J159" s="49"/>
      <c r="K159" s="49"/>
    </row>
    <row r="160" spans="1:11" ht="15.75" x14ac:dyDescent="0.25">
      <c r="A160" s="48"/>
      <c r="B160" s="48"/>
      <c r="C160" s="48"/>
      <c r="D160" s="48"/>
      <c r="E160" s="48"/>
      <c r="F160" s="48"/>
      <c r="G160" s="48"/>
      <c r="H160" s="48"/>
      <c r="I160" s="49"/>
      <c r="J160" s="49"/>
      <c r="K160" s="49"/>
    </row>
    <row r="161" spans="1:11" ht="15.75" x14ac:dyDescent="0.25">
      <c r="A161" s="48"/>
      <c r="B161" s="48"/>
      <c r="C161" s="48"/>
      <c r="D161" s="48"/>
      <c r="E161" s="48"/>
      <c r="F161" s="48"/>
      <c r="G161" s="48"/>
      <c r="H161" s="48"/>
      <c r="I161" s="49"/>
      <c r="J161" s="49"/>
      <c r="K161" s="49"/>
    </row>
    <row r="162" spans="1:11" ht="15.75" x14ac:dyDescent="0.25">
      <c r="A162" s="48"/>
      <c r="B162" s="48"/>
      <c r="C162" s="48"/>
      <c r="D162" s="48"/>
      <c r="E162" s="48"/>
      <c r="F162" s="48"/>
      <c r="G162" s="48"/>
      <c r="H162" s="48"/>
      <c r="I162" s="49"/>
      <c r="J162" s="49"/>
      <c r="K162" s="49"/>
    </row>
    <row r="163" spans="1:11" ht="15.75" x14ac:dyDescent="0.25">
      <c r="A163" s="48"/>
      <c r="B163" s="48"/>
      <c r="C163" s="48"/>
      <c r="D163" s="48"/>
      <c r="E163" s="48"/>
      <c r="F163" s="48"/>
      <c r="G163" s="48"/>
      <c r="H163" s="48"/>
      <c r="I163" s="49"/>
      <c r="J163" s="49"/>
      <c r="K163" s="49"/>
    </row>
    <row r="164" spans="1:11" ht="15.75" x14ac:dyDescent="0.25">
      <c r="A164" s="48"/>
      <c r="B164" s="48"/>
      <c r="C164" s="48"/>
      <c r="D164" s="48"/>
      <c r="E164" s="48"/>
      <c r="F164" s="48"/>
      <c r="G164" s="48"/>
      <c r="H164" s="48"/>
      <c r="I164" s="49"/>
      <c r="J164" s="49"/>
      <c r="K164" s="49"/>
    </row>
    <row r="165" spans="1:11" ht="15.75" x14ac:dyDescent="0.25">
      <c r="A165" s="48"/>
      <c r="B165" s="48"/>
      <c r="C165" s="48"/>
      <c r="D165" s="48"/>
      <c r="E165" s="48"/>
      <c r="F165" s="48"/>
      <c r="G165" s="48"/>
      <c r="H165" s="48"/>
      <c r="I165" s="49"/>
      <c r="J165" s="49"/>
      <c r="K165" s="49"/>
    </row>
    <row r="166" spans="1:11" ht="15.75" x14ac:dyDescent="0.25">
      <c r="A166" s="48"/>
      <c r="B166" s="48"/>
      <c r="C166" s="48"/>
      <c r="D166" s="48"/>
      <c r="E166" s="48"/>
      <c r="F166" s="48"/>
      <c r="G166" s="48"/>
      <c r="H166" s="48"/>
      <c r="I166" s="49"/>
      <c r="J166" s="49"/>
      <c r="K166" s="49"/>
    </row>
  </sheetData>
  <mergeCells count="3">
    <mergeCell ref="A7:L7"/>
    <mergeCell ref="B17:H17"/>
    <mergeCell ref="I17:L17"/>
  </mergeCells>
  <conditionalFormatting sqref="L19:L52">
    <cfRule type="cellIs" dxfId="23" priority="1" operator="equal">
      <formula>"ojo"</formula>
    </cfRule>
  </conditionalFormatting>
  <pageMargins left="0.7" right="0.7" top="0.75" bottom="0.75" header="0.3" footer="0.3"/>
  <drawing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J165"/>
  <sheetViews>
    <sheetView showGridLines="0" zoomScale="96" zoomScaleNormal="96" workbookViewId="0">
      <selection activeCell="F12" sqref="F12:G13"/>
    </sheetView>
  </sheetViews>
  <sheetFormatPr baseColWidth="10" defaultRowHeight="12.75" x14ac:dyDescent="0.2"/>
  <cols>
    <col min="1" max="1" width="15" style="328" customWidth="1"/>
    <col min="2" max="7" width="9.7109375" style="328" customWidth="1"/>
    <col min="8" max="8" width="1" style="328" customWidth="1"/>
    <col min="9" max="9" width="10.140625" style="328" customWidth="1"/>
    <col min="10" max="10" width="7.7109375" style="328" customWidth="1"/>
    <col min="11" max="16" width="13" style="328" customWidth="1"/>
    <col min="17" max="17" width="10.28515625" style="328" customWidth="1"/>
    <col min="18" max="16384" width="11.42578125" style="328"/>
  </cols>
  <sheetData>
    <row r="1" spans="1:17" s="286" customFormat="1" ht="20.100000000000001" customHeight="1" x14ac:dyDescent="0.15">
      <c r="D1" s="287"/>
      <c r="E1" s="287"/>
      <c r="F1" s="287"/>
      <c r="G1" s="287"/>
      <c r="H1" s="287"/>
      <c r="I1" s="287"/>
      <c r="J1" s="287"/>
      <c r="K1" s="288"/>
      <c r="L1" s="288"/>
    </row>
    <row r="2" spans="1:17" s="286" customFormat="1" ht="20.100000000000001" customHeight="1" x14ac:dyDescent="0.15">
      <c r="D2" s="287"/>
      <c r="E2" s="287"/>
      <c r="F2" s="287"/>
      <c r="G2" s="287"/>
      <c r="H2" s="287"/>
      <c r="I2" s="287"/>
      <c r="J2" s="287"/>
      <c r="K2" s="288"/>
      <c r="L2" s="288"/>
    </row>
    <row r="3" spans="1:17" s="286" customFormat="1" ht="20.100000000000001" customHeight="1" x14ac:dyDescent="0.15">
      <c r="D3" s="287"/>
      <c r="E3" s="287"/>
      <c r="F3" s="287"/>
      <c r="G3" s="287"/>
      <c r="H3" s="287"/>
      <c r="I3" s="287"/>
      <c r="J3" s="287"/>
      <c r="K3" s="288"/>
      <c r="L3" s="288"/>
    </row>
    <row r="4" spans="1:17" s="294" customFormat="1" ht="15" customHeight="1" x14ac:dyDescent="0.25">
      <c r="A4" s="289"/>
      <c r="B4" s="290"/>
      <c r="C4" s="290"/>
      <c r="D4" s="291"/>
      <c r="E4" s="291"/>
      <c r="F4" s="291"/>
      <c r="G4" s="291"/>
      <c r="H4" s="291"/>
      <c r="I4" s="291"/>
      <c r="J4" s="291"/>
      <c r="K4" s="292"/>
      <c r="L4" s="293"/>
    </row>
    <row r="5" spans="1:17" s="294" customFormat="1" ht="15" customHeight="1" x14ac:dyDescent="0.25">
      <c r="A5" s="289"/>
      <c r="B5" s="290"/>
      <c r="C5" s="290"/>
      <c r="D5" s="291"/>
      <c r="E5" s="291"/>
      <c r="F5" s="291"/>
      <c r="G5" s="291"/>
      <c r="H5" s="291"/>
      <c r="I5" s="291"/>
      <c r="J5" s="291"/>
      <c r="K5" s="292"/>
      <c r="L5" s="293"/>
    </row>
    <row r="6" spans="1:17" s="286" customFormat="1" ht="24.75" customHeight="1" x14ac:dyDescent="0.15">
      <c r="A6" s="500" t="s">
        <v>191</v>
      </c>
      <c r="B6" s="500"/>
      <c r="C6" s="500"/>
      <c r="D6" s="500"/>
      <c r="E6" s="500"/>
      <c r="F6" s="500"/>
      <c r="G6" s="500"/>
      <c r="H6" s="500"/>
      <c r="I6" s="500"/>
      <c r="J6" s="500"/>
      <c r="K6" s="295"/>
      <c r="L6" s="295"/>
      <c r="M6" s="296"/>
      <c r="N6" s="296"/>
      <c r="O6" s="296"/>
      <c r="P6" s="296"/>
      <c r="Q6" s="296"/>
    </row>
    <row r="7" spans="1:17" s="286" customFormat="1" ht="15" customHeight="1" x14ac:dyDescent="0.15">
      <c r="A7" s="564" t="s">
        <v>192</v>
      </c>
      <c r="B7" s="564"/>
      <c r="C7" s="564"/>
      <c r="D7" s="564"/>
      <c r="E7" s="564"/>
      <c r="F7" s="564"/>
      <c r="G7" s="564"/>
      <c r="H7" s="564"/>
      <c r="I7" s="564"/>
      <c r="J7" s="564"/>
      <c r="K7" s="297"/>
      <c r="L7" s="297"/>
      <c r="M7" s="296"/>
      <c r="N7" s="296"/>
      <c r="O7" s="296"/>
      <c r="P7" s="296"/>
      <c r="Q7" s="296"/>
    </row>
    <row r="8" spans="1:17" s="286" customFormat="1" ht="15" customHeight="1" x14ac:dyDescent="0.2">
      <c r="A8" s="298"/>
      <c r="B8" s="298"/>
      <c r="C8" s="298"/>
      <c r="D8" s="298"/>
      <c r="E8" s="298"/>
      <c r="F8" s="298"/>
      <c r="G8" s="298"/>
      <c r="H8" s="298"/>
      <c r="I8" s="298"/>
      <c r="J8" s="298"/>
      <c r="K8" s="299"/>
      <c r="L8" s="300"/>
      <c r="P8" s="301"/>
      <c r="Q8" s="301"/>
    </row>
    <row r="9" spans="1:17" s="294" customFormat="1" ht="24.95" customHeight="1" x14ac:dyDescent="0.25">
      <c r="A9" s="302"/>
      <c r="B9" s="565" t="s">
        <v>193</v>
      </c>
      <c r="C9" s="565"/>
      <c r="D9" s="565"/>
      <c r="E9" s="565"/>
      <c r="F9" s="565"/>
      <c r="G9" s="565"/>
      <c r="H9" s="303"/>
      <c r="I9" s="304"/>
      <c r="J9" s="304"/>
      <c r="K9" s="305"/>
      <c r="L9" s="306"/>
      <c r="O9" s="301"/>
      <c r="P9" s="301"/>
      <c r="Q9" s="301"/>
    </row>
    <row r="10" spans="1:17" s="294" customFormat="1" ht="24.95" customHeight="1" x14ac:dyDescent="0.25">
      <c r="A10" s="302"/>
      <c r="B10" s="566">
        <v>2011</v>
      </c>
      <c r="C10" s="566">
        <v>2012</v>
      </c>
      <c r="D10" s="566">
        <v>2013</v>
      </c>
      <c r="E10" s="566">
        <v>2014</v>
      </c>
      <c r="F10" s="566">
        <v>2015</v>
      </c>
      <c r="G10" s="566">
        <v>2016</v>
      </c>
      <c r="H10" s="307"/>
      <c r="I10" s="567" t="s">
        <v>3</v>
      </c>
      <c r="J10" s="567"/>
      <c r="K10" s="305"/>
      <c r="L10" s="306"/>
      <c r="O10" s="301"/>
      <c r="P10" s="301"/>
      <c r="Q10" s="301"/>
    </row>
    <row r="11" spans="1:17" s="311" customFormat="1" ht="24.95" customHeight="1" x14ac:dyDescent="0.25">
      <c r="A11" s="308"/>
      <c r="B11" s="566"/>
      <c r="C11" s="566"/>
      <c r="D11" s="566"/>
      <c r="E11" s="566"/>
      <c r="F11" s="566"/>
      <c r="G11" s="566"/>
      <c r="H11" s="307"/>
      <c r="I11" s="309" t="s">
        <v>194</v>
      </c>
      <c r="J11" s="309" t="s">
        <v>195</v>
      </c>
      <c r="K11" s="305"/>
      <c r="L11" s="310"/>
      <c r="O11" s="571"/>
      <c r="P11" s="571"/>
      <c r="Q11" s="571"/>
    </row>
    <row r="12" spans="1:17" s="311" customFormat="1" ht="90" customHeight="1" x14ac:dyDescent="0.25">
      <c r="A12" s="312" t="s">
        <v>196</v>
      </c>
      <c r="B12" s="313">
        <v>215200</v>
      </c>
      <c r="C12" s="313">
        <v>256402</v>
      </c>
      <c r="D12" s="313">
        <v>267870.54704999999</v>
      </c>
      <c r="E12" s="313">
        <v>282670</v>
      </c>
      <c r="F12" s="313">
        <v>299517.17913</v>
      </c>
      <c r="G12" s="313">
        <v>327125.75745099987</v>
      </c>
      <c r="H12" s="314"/>
      <c r="I12" s="315">
        <f>G12-F12</f>
        <v>27608.578320999863</v>
      </c>
      <c r="J12" s="316">
        <f>G12/F12-1</f>
        <v>9.2176944244713344E-2</v>
      </c>
      <c r="K12" s="317"/>
      <c r="L12" s="310"/>
      <c r="M12" s="318"/>
      <c r="O12" s="571"/>
      <c r="P12" s="571"/>
      <c r="Q12" s="571"/>
    </row>
    <row r="13" spans="1:17" s="311" customFormat="1" ht="90" customHeight="1" x14ac:dyDescent="0.25">
      <c r="A13" s="312" t="s">
        <v>197</v>
      </c>
      <c r="B13" s="313">
        <v>1283563.8</v>
      </c>
      <c r="C13" s="313">
        <v>1450045</v>
      </c>
      <c r="D13" s="313">
        <v>1477702</v>
      </c>
      <c r="E13" s="313">
        <v>1422011.4</v>
      </c>
      <c r="F13" s="313">
        <v>1430230.9999999998</v>
      </c>
      <c r="G13" s="313">
        <v>1521741.574</v>
      </c>
      <c r="H13" s="314"/>
      <c r="I13" s="315">
        <f>G13-F13</f>
        <v>91510.574000000255</v>
      </c>
      <c r="J13" s="316">
        <f>G13/F13-1</f>
        <v>6.3983072664485885E-2</v>
      </c>
      <c r="K13" s="319"/>
      <c r="L13" s="310"/>
      <c r="O13" s="571"/>
      <c r="P13" s="571"/>
      <c r="Q13" s="571"/>
    </row>
    <row r="14" spans="1:17" s="311" customFormat="1" ht="90" customHeight="1" x14ac:dyDescent="0.25">
      <c r="A14" s="320" t="s">
        <v>198</v>
      </c>
      <c r="B14" s="321">
        <f t="shared" ref="B14:G14" si="0">IF(B13=0,0,(B12/B13)*100)</f>
        <v>16.765820288792813</v>
      </c>
      <c r="C14" s="321">
        <f t="shared" si="0"/>
        <v>17.682347789206542</v>
      </c>
      <c r="D14" s="321">
        <f t="shared" si="0"/>
        <v>18.127507917699237</v>
      </c>
      <c r="E14" s="321">
        <f t="shared" si="0"/>
        <v>19.878181004737375</v>
      </c>
      <c r="F14" s="321">
        <f t="shared" si="0"/>
        <v>20.941874363651749</v>
      </c>
      <c r="G14" s="321">
        <f t="shared" si="0"/>
        <v>21.49680097068833</v>
      </c>
      <c r="H14" s="322"/>
      <c r="I14" s="572">
        <f>G14-F14</f>
        <v>0.55492660703658103</v>
      </c>
      <c r="J14" s="572"/>
      <c r="K14" s="323"/>
      <c r="L14" s="310"/>
      <c r="M14" s="324"/>
      <c r="O14" s="571"/>
      <c r="P14" s="571"/>
      <c r="Q14" s="571"/>
    </row>
    <row r="15" spans="1:17" s="311" customFormat="1" ht="15" customHeight="1" x14ac:dyDescent="0.25">
      <c r="A15" s="573" t="s">
        <v>199</v>
      </c>
      <c r="B15" s="573"/>
      <c r="C15" s="325"/>
      <c r="D15" s="325"/>
      <c r="E15" s="325"/>
      <c r="F15" s="325"/>
      <c r="G15" s="325"/>
      <c r="H15" s="325"/>
      <c r="I15" s="325"/>
      <c r="J15" s="325"/>
      <c r="K15" s="323"/>
      <c r="L15" s="310"/>
      <c r="M15" s="324"/>
      <c r="O15" s="301"/>
      <c r="P15" s="301"/>
      <c r="Q15" s="301"/>
    </row>
    <row r="16" spans="1:17" ht="15" customHeight="1" x14ac:dyDescent="0.2">
      <c r="A16" s="325"/>
      <c r="B16" s="325"/>
      <c r="C16" s="325"/>
      <c r="D16" s="325"/>
      <c r="E16" s="325"/>
      <c r="F16" s="325"/>
      <c r="G16" s="325"/>
      <c r="H16" s="325"/>
      <c r="I16" s="325"/>
      <c r="J16" s="325"/>
      <c r="K16" s="326"/>
      <c r="L16" s="327"/>
      <c r="O16" s="571"/>
      <c r="P16" s="571"/>
      <c r="Q16" s="571"/>
    </row>
    <row r="17" spans="1:36" ht="15" customHeight="1" x14ac:dyDescent="0.25">
      <c r="A17" s="329"/>
      <c r="B17" s="329"/>
      <c r="C17" s="329"/>
      <c r="D17" s="330"/>
      <c r="E17" s="330"/>
      <c r="F17" s="330"/>
      <c r="G17" s="330"/>
      <c r="H17" s="330"/>
      <c r="I17" s="331"/>
      <c r="J17" s="331"/>
      <c r="K17" s="332"/>
      <c r="L17" s="299"/>
      <c r="O17" s="571"/>
      <c r="P17" s="571"/>
      <c r="Q17" s="571"/>
    </row>
    <row r="18" spans="1:36" ht="15" customHeight="1" x14ac:dyDescent="0.2">
      <c r="A18" s="333"/>
      <c r="B18" s="333"/>
      <c r="C18" s="333"/>
      <c r="D18" s="334"/>
      <c r="E18" s="334"/>
      <c r="F18" s="335"/>
      <c r="G18" s="335"/>
      <c r="H18" s="335"/>
      <c r="I18" s="336"/>
      <c r="J18" s="336"/>
      <c r="K18" s="299"/>
      <c r="L18" s="299"/>
      <c r="O18" s="571"/>
      <c r="P18" s="571"/>
      <c r="Q18" s="571"/>
    </row>
    <row r="19" spans="1:36" ht="15" customHeight="1" x14ac:dyDescent="0.2">
      <c r="A19" s="299"/>
      <c r="B19" s="299"/>
      <c r="C19" s="299"/>
      <c r="D19" s="299"/>
      <c r="E19" s="299"/>
      <c r="F19" s="299"/>
      <c r="G19" s="299"/>
      <c r="H19" s="299"/>
      <c r="I19" s="299"/>
      <c r="J19" s="299"/>
      <c r="K19" s="299"/>
      <c r="L19" s="299"/>
    </row>
    <row r="20" spans="1:36" ht="15" customHeight="1" x14ac:dyDescent="0.2">
      <c r="A20" s="299"/>
      <c r="B20" s="299"/>
      <c r="C20" s="299"/>
      <c r="D20" s="299"/>
      <c r="E20" s="299"/>
      <c r="F20" s="299"/>
      <c r="G20" s="299"/>
      <c r="H20" s="299"/>
      <c r="I20" s="299"/>
      <c r="J20" s="299"/>
      <c r="K20" s="299"/>
      <c r="L20" s="332"/>
      <c r="O20" s="571"/>
      <c r="P20" s="571"/>
      <c r="Q20" s="571"/>
    </row>
    <row r="21" spans="1:36" ht="15" customHeight="1" x14ac:dyDescent="0.2">
      <c r="A21" s="299"/>
      <c r="B21" s="299"/>
      <c r="C21" s="299"/>
      <c r="D21" s="299"/>
      <c r="E21" s="299"/>
      <c r="F21" s="299"/>
      <c r="G21" s="299"/>
      <c r="H21" s="299"/>
      <c r="I21" s="299"/>
      <c r="J21" s="299"/>
      <c r="K21" s="299"/>
      <c r="L21" s="299"/>
      <c r="O21" s="571"/>
      <c r="P21" s="571"/>
      <c r="Q21" s="571"/>
    </row>
    <row r="22" spans="1:36" ht="15" customHeight="1" x14ac:dyDescent="0.2">
      <c r="A22" s="299"/>
      <c r="B22" s="299"/>
      <c r="C22" s="299"/>
      <c r="D22" s="299"/>
      <c r="E22" s="299"/>
      <c r="F22" s="306"/>
      <c r="G22" s="306"/>
      <c r="H22" s="306"/>
      <c r="I22" s="306"/>
      <c r="J22" s="306"/>
      <c r="K22" s="306"/>
      <c r="L22" s="306"/>
      <c r="M22" s="337"/>
      <c r="N22" s="337"/>
      <c r="O22" s="571"/>
      <c r="P22" s="571"/>
      <c r="Q22" s="571"/>
      <c r="AG22" s="574"/>
      <c r="AH22" s="568"/>
      <c r="AI22" s="338"/>
      <c r="AJ22" s="339"/>
    </row>
    <row r="23" spans="1:36" ht="15" customHeight="1" x14ac:dyDescent="0.2">
      <c r="A23" s="299"/>
      <c r="B23" s="299"/>
      <c r="C23" s="299"/>
      <c r="D23" s="299"/>
      <c r="E23" s="299"/>
      <c r="F23" s="306"/>
      <c r="G23" s="306"/>
      <c r="H23" s="306"/>
      <c r="I23" s="306"/>
      <c r="J23" s="306"/>
      <c r="K23" s="306"/>
      <c r="L23" s="306"/>
      <c r="M23" s="337"/>
      <c r="N23" s="337"/>
      <c r="O23" s="571"/>
      <c r="P23" s="571"/>
      <c r="Q23" s="571"/>
      <c r="R23" s="337"/>
      <c r="AG23" s="574"/>
      <c r="AH23" s="569"/>
      <c r="AI23" s="338"/>
      <c r="AJ23" s="339"/>
    </row>
    <row r="24" spans="1:36" ht="15" customHeight="1" x14ac:dyDescent="0.2">
      <c r="A24" s="299"/>
      <c r="B24" s="299"/>
      <c r="C24" s="299"/>
      <c r="D24" s="299"/>
      <c r="E24" s="299"/>
      <c r="F24" s="306"/>
      <c r="G24" s="306"/>
      <c r="H24" s="306"/>
      <c r="I24" s="306"/>
      <c r="J24" s="306"/>
      <c r="K24" s="306"/>
      <c r="L24" s="306"/>
      <c r="M24" s="337"/>
      <c r="N24" s="337"/>
      <c r="O24" s="571"/>
      <c r="P24" s="571"/>
      <c r="Q24" s="571"/>
      <c r="R24" s="337"/>
      <c r="AG24" s="574"/>
      <c r="AH24" s="569"/>
      <c r="AI24" s="338"/>
      <c r="AJ24" s="339"/>
    </row>
    <row r="25" spans="1:36" ht="15" customHeight="1" x14ac:dyDescent="0.2">
      <c r="A25" s="299"/>
      <c r="B25" s="299"/>
      <c r="C25" s="299"/>
      <c r="D25" s="299"/>
      <c r="E25" s="299"/>
      <c r="F25" s="306"/>
      <c r="G25" s="306"/>
      <c r="H25" s="306"/>
      <c r="I25" s="306"/>
      <c r="J25" s="306"/>
      <c r="K25" s="306"/>
      <c r="L25" s="306"/>
      <c r="M25" s="337"/>
      <c r="N25" s="337"/>
      <c r="O25" s="337"/>
      <c r="P25" s="337"/>
      <c r="Q25" s="337"/>
      <c r="R25" s="337"/>
      <c r="AG25" s="574"/>
      <c r="AH25" s="570"/>
      <c r="AI25" s="338"/>
      <c r="AJ25" s="340"/>
    </row>
    <row r="26" spans="1:36" ht="15" customHeight="1" x14ac:dyDescent="0.2">
      <c r="A26" s="299"/>
      <c r="B26" s="299"/>
      <c r="C26" s="299"/>
      <c r="D26" s="299"/>
      <c r="E26" s="299"/>
      <c r="F26" s="306"/>
      <c r="G26" s="306"/>
      <c r="H26" s="306"/>
      <c r="I26" s="306"/>
      <c r="J26" s="306"/>
      <c r="K26" s="306"/>
      <c r="L26" s="306"/>
      <c r="M26" s="337"/>
      <c r="N26" s="337"/>
      <c r="O26" s="337"/>
      <c r="P26" s="337"/>
      <c r="Q26" s="337"/>
      <c r="R26" s="337"/>
      <c r="AG26" s="574"/>
      <c r="AH26" s="568"/>
      <c r="AI26" s="338"/>
      <c r="AJ26" s="339"/>
    </row>
    <row r="27" spans="1:36" ht="15" customHeight="1" x14ac:dyDescent="0.2">
      <c r="A27" s="299"/>
      <c r="B27" s="299"/>
      <c r="C27" s="299"/>
      <c r="D27" s="299"/>
      <c r="E27" s="299"/>
      <c r="F27" s="299"/>
      <c r="G27" s="299"/>
      <c r="H27" s="299"/>
      <c r="I27" s="299"/>
      <c r="J27" s="299"/>
      <c r="K27" s="299"/>
      <c r="L27" s="299"/>
      <c r="O27" s="337"/>
      <c r="P27" s="337"/>
      <c r="Q27" s="337"/>
      <c r="R27" s="337"/>
      <c r="AG27" s="574"/>
      <c r="AH27" s="569"/>
      <c r="AI27" s="338"/>
      <c r="AJ27" s="340"/>
    </row>
    <row r="28" spans="1:36" ht="15" customHeight="1" x14ac:dyDescent="0.2">
      <c r="A28" s="299"/>
      <c r="B28" s="299"/>
      <c r="C28" s="299"/>
      <c r="D28" s="299"/>
      <c r="E28" s="299"/>
      <c r="F28" s="299"/>
      <c r="G28" s="299"/>
      <c r="H28" s="299"/>
      <c r="I28" s="299"/>
      <c r="J28" s="299"/>
      <c r="K28" s="299"/>
      <c r="L28" s="299"/>
      <c r="O28" s="337"/>
      <c r="P28" s="337"/>
      <c r="Q28" s="337"/>
      <c r="R28" s="337"/>
      <c r="AG28" s="574"/>
      <c r="AH28" s="569"/>
      <c r="AI28" s="338"/>
      <c r="AJ28" s="339"/>
    </row>
    <row r="29" spans="1:36" ht="15" customHeight="1" x14ac:dyDescent="0.2">
      <c r="A29" s="299"/>
      <c r="B29" s="299"/>
      <c r="C29" s="299"/>
      <c r="D29" s="299"/>
      <c r="E29" s="299"/>
      <c r="F29" s="299"/>
      <c r="G29" s="299"/>
      <c r="H29" s="299"/>
      <c r="I29" s="299"/>
      <c r="J29" s="299"/>
      <c r="K29" s="299"/>
      <c r="L29" s="299"/>
      <c r="AG29" s="574"/>
      <c r="AH29" s="570"/>
      <c r="AI29" s="338"/>
      <c r="AJ29" s="339"/>
    </row>
    <row r="30" spans="1:36" ht="15" customHeight="1" x14ac:dyDescent="0.2">
      <c r="A30" s="299"/>
      <c r="B30" s="299"/>
      <c r="C30" s="299"/>
      <c r="D30" s="299"/>
      <c r="E30" s="299"/>
      <c r="F30" s="299"/>
      <c r="G30" s="299"/>
      <c r="H30" s="299"/>
      <c r="I30" s="299"/>
      <c r="J30" s="299"/>
      <c r="K30" s="299"/>
      <c r="L30" s="299"/>
      <c r="AG30" s="574"/>
      <c r="AH30" s="341"/>
      <c r="AI30" s="338"/>
      <c r="AJ30" s="339"/>
    </row>
    <row r="31" spans="1:36" ht="15" customHeight="1" x14ac:dyDescent="0.2">
      <c r="A31" s="299"/>
      <c r="B31" s="299"/>
      <c r="C31" s="299"/>
      <c r="D31" s="299"/>
      <c r="E31" s="299"/>
      <c r="F31" s="299"/>
      <c r="G31" s="299"/>
      <c r="H31" s="299"/>
      <c r="I31" s="299"/>
      <c r="J31" s="299"/>
      <c r="K31" s="299"/>
      <c r="L31" s="299"/>
    </row>
    <row r="32" spans="1:36" ht="15" customHeight="1" x14ac:dyDescent="0.2">
      <c r="A32" s="299"/>
      <c r="B32" s="299"/>
      <c r="C32" s="299"/>
      <c r="D32" s="299"/>
      <c r="E32" s="299"/>
      <c r="F32" s="299"/>
      <c r="G32" s="299"/>
      <c r="H32" s="299"/>
      <c r="I32" s="299"/>
      <c r="J32" s="299"/>
      <c r="K32" s="299"/>
      <c r="L32" s="299"/>
    </row>
    <row r="33" spans="1:12" ht="38.25" customHeight="1" x14ac:dyDescent="0.2">
      <c r="A33" s="299"/>
      <c r="B33" s="299"/>
      <c r="C33" s="299"/>
      <c r="D33" s="299"/>
      <c r="E33" s="299"/>
      <c r="F33" s="299"/>
      <c r="G33" s="299"/>
      <c r="H33" s="299"/>
      <c r="I33" s="299"/>
      <c r="J33" s="299"/>
      <c r="K33" s="299"/>
      <c r="L33" s="299"/>
    </row>
    <row r="34" spans="1:12" ht="23.25" customHeight="1" x14ac:dyDescent="0.2">
      <c r="A34" s="299"/>
      <c r="B34" s="299"/>
      <c r="C34" s="299"/>
      <c r="D34" s="299"/>
      <c r="E34" s="299"/>
      <c r="F34" s="299"/>
      <c r="G34" s="299"/>
      <c r="H34" s="299"/>
      <c r="I34" s="299"/>
      <c r="J34" s="299"/>
      <c r="K34" s="299"/>
      <c r="L34" s="299"/>
    </row>
    <row r="35" spans="1:12" ht="23.25" customHeight="1" x14ac:dyDescent="0.2">
      <c r="A35" s="299"/>
      <c r="B35" s="299"/>
      <c r="C35" s="299"/>
      <c r="D35" s="299"/>
      <c r="E35" s="299"/>
      <c r="F35" s="299"/>
      <c r="G35" s="299"/>
      <c r="H35" s="299"/>
      <c r="I35" s="299"/>
      <c r="J35" s="299"/>
      <c r="K35" s="299"/>
      <c r="L35" s="299"/>
    </row>
    <row r="36" spans="1:12" ht="15" x14ac:dyDescent="0.2">
      <c r="A36" s="299"/>
      <c r="B36" s="299"/>
      <c r="C36" s="299"/>
      <c r="D36" s="299"/>
      <c r="E36" s="299"/>
      <c r="F36" s="299"/>
      <c r="G36" s="299"/>
      <c r="H36" s="299"/>
      <c r="I36" s="299"/>
      <c r="J36" s="299"/>
      <c r="K36" s="299"/>
      <c r="L36" s="299"/>
    </row>
    <row r="37" spans="1:12" ht="8.25" customHeight="1" x14ac:dyDescent="0.2">
      <c r="A37" s="299"/>
      <c r="B37" s="299"/>
      <c r="C37" s="299"/>
      <c r="D37" s="299"/>
      <c r="E37" s="299"/>
      <c r="F37" s="299"/>
      <c r="G37" s="299"/>
      <c r="H37" s="299"/>
      <c r="I37" s="299"/>
      <c r="J37" s="299"/>
      <c r="K37" s="299"/>
      <c r="L37" s="299"/>
    </row>
    <row r="38" spans="1:12" ht="15" hidden="1" x14ac:dyDescent="0.2">
      <c r="A38" s="299"/>
      <c r="B38" s="299"/>
      <c r="C38" s="299"/>
      <c r="D38" s="299"/>
      <c r="E38" s="299"/>
      <c r="F38" s="299"/>
      <c r="G38" s="299"/>
      <c r="H38" s="299"/>
      <c r="I38" s="299"/>
      <c r="J38" s="299"/>
      <c r="K38" s="299"/>
      <c r="L38" s="299"/>
    </row>
    <row r="39" spans="1:12" ht="15" hidden="1" x14ac:dyDescent="0.2">
      <c r="A39" s="299"/>
      <c r="B39" s="299"/>
      <c r="C39" s="299"/>
      <c r="D39" s="299"/>
      <c r="E39" s="299"/>
      <c r="F39" s="299"/>
      <c r="G39" s="299"/>
      <c r="H39" s="299"/>
      <c r="I39" s="299"/>
      <c r="J39" s="299"/>
      <c r="K39" s="299"/>
      <c r="L39" s="299"/>
    </row>
    <row r="40" spans="1:12" ht="15" hidden="1" x14ac:dyDescent="0.2">
      <c r="A40" s="299"/>
      <c r="B40" s="299"/>
      <c r="C40" s="299"/>
      <c r="D40" s="299"/>
      <c r="E40" s="299"/>
      <c r="F40" s="299"/>
      <c r="G40" s="299"/>
      <c r="H40" s="299"/>
      <c r="I40" s="299"/>
      <c r="J40" s="299"/>
      <c r="K40" s="299"/>
      <c r="L40" s="299"/>
    </row>
    <row r="41" spans="1:12" ht="15" hidden="1" x14ac:dyDescent="0.2">
      <c r="A41" s="299"/>
      <c r="B41" s="299"/>
      <c r="C41" s="299"/>
      <c r="D41" s="299"/>
      <c r="E41" s="299"/>
      <c r="F41" s="299"/>
      <c r="G41" s="299"/>
      <c r="H41" s="299"/>
      <c r="I41" s="299"/>
      <c r="J41" s="299"/>
      <c r="K41" s="299"/>
      <c r="L41" s="299"/>
    </row>
    <row r="42" spans="1:12" ht="15" hidden="1" x14ac:dyDescent="0.2">
      <c r="A42" s="299"/>
      <c r="B42" s="299"/>
      <c r="C42" s="299"/>
      <c r="D42" s="299"/>
      <c r="E42" s="299"/>
      <c r="F42" s="299"/>
      <c r="G42" s="299"/>
      <c r="H42" s="299"/>
      <c r="I42" s="299"/>
      <c r="J42" s="299"/>
      <c r="K42" s="299"/>
      <c r="L42" s="299"/>
    </row>
    <row r="43" spans="1:12" ht="15" x14ac:dyDescent="0.2">
      <c r="A43" s="299"/>
      <c r="B43" s="299"/>
      <c r="C43" s="299"/>
      <c r="D43" s="299"/>
      <c r="E43" s="299"/>
      <c r="F43" s="299"/>
      <c r="G43" s="299"/>
      <c r="H43" s="299"/>
      <c r="I43" s="299"/>
      <c r="J43" s="299"/>
      <c r="K43" s="299"/>
      <c r="L43" s="299"/>
    </row>
    <row r="44" spans="1:12" ht="15" x14ac:dyDescent="0.2">
      <c r="A44" s="299"/>
      <c r="B44" s="299"/>
      <c r="C44" s="299"/>
      <c r="D44" s="299"/>
      <c r="E44" s="299"/>
      <c r="F44" s="299"/>
      <c r="G44" s="299"/>
      <c r="H44" s="299"/>
      <c r="I44" s="299"/>
      <c r="J44" s="299"/>
      <c r="K44" s="299"/>
      <c r="L44" s="299"/>
    </row>
    <row r="45" spans="1:12" ht="15" x14ac:dyDescent="0.2">
      <c r="A45" s="299"/>
      <c r="B45" s="299"/>
      <c r="C45" s="299"/>
      <c r="D45" s="299"/>
      <c r="E45" s="299"/>
      <c r="F45" s="299"/>
      <c r="G45" s="299"/>
      <c r="H45" s="299"/>
      <c r="I45" s="299"/>
      <c r="J45" s="299"/>
      <c r="K45" s="299"/>
      <c r="L45" s="299"/>
    </row>
    <row r="46" spans="1:12" ht="15" x14ac:dyDescent="0.2">
      <c r="A46" s="299"/>
      <c r="B46" s="299"/>
      <c r="C46" s="299"/>
      <c r="D46" s="299"/>
      <c r="E46" s="299"/>
      <c r="F46" s="299"/>
      <c r="G46" s="299"/>
      <c r="H46" s="299"/>
      <c r="I46" s="299"/>
      <c r="J46" s="299"/>
      <c r="K46" s="299"/>
      <c r="L46" s="299"/>
    </row>
    <row r="47" spans="1:12" ht="15" x14ac:dyDescent="0.2">
      <c r="A47" s="299"/>
      <c r="B47" s="299"/>
      <c r="C47" s="299"/>
      <c r="D47" s="299"/>
      <c r="E47" s="299"/>
      <c r="F47" s="299"/>
      <c r="G47" s="299"/>
      <c r="H47" s="299"/>
      <c r="I47" s="299"/>
      <c r="J47" s="299"/>
      <c r="K47" s="299"/>
      <c r="L47" s="299"/>
    </row>
    <row r="48" spans="1:12" ht="15" x14ac:dyDescent="0.2">
      <c r="A48" s="299"/>
      <c r="B48" s="299"/>
      <c r="C48" s="299"/>
      <c r="D48" s="299"/>
      <c r="E48" s="299"/>
      <c r="F48" s="299"/>
      <c r="G48" s="299"/>
      <c r="H48" s="299"/>
      <c r="I48" s="299"/>
      <c r="J48" s="299"/>
      <c r="K48" s="299"/>
      <c r="L48" s="299"/>
    </row>
    <row r="49" spans="1:12" ht="15" x14ac:dyDescent="0.2">
      <c r="A49" s="299"/>
      <c r="B49" s="299"/>
      <c r="C49" s="299"/>
      <c r="D49" s="299"/>
      <c r="E49" s="299"/>
      <c r="F49" s="299"/>
      <c r="G49" s="299"/>
      <c r="H49" s="299"/>
      <c r="I49" s="299"/>
      <c r="J49" s="299"/>
      <c r="K49" s="299"/>
      <c r="L49" s="299"/>
    </row>
    <row r="50" spans="1:12" ht="15" x14ac:dyDescent="0.2">
      <c r="A50" s="299"/>
      <c r="B50" s="299"/>
      <c r="C50" s="299"/>
      <c r="D50" s="299"/>
      <c r="E50" s="299"/>
      <c r="F50" s="299"/>
      <c r="G50" s="299"/>
      <c r="H50" s="299"/>
      <c r="I50" s="299"/>
      <c r="J50" s="299"/>
      <c r="K50" s="299"/>
      <c r="L50" s="299"/>
    </row>
    <row r="51" spans="1:12" ht="15" x14ac:dyDescent="0.2">
      <c r="A51" s="299"/>
      <c r="B51" s="299"/>
      <c r="C51" s="299"/>
      <c r="D51" s="299"/>
      <c r="E51" s="299"/>
      <c r="F51" s="299"/>
      <c r="G51" s="299"/>
      <c r="H51" s="299"/>
      <c r="I51" s="299"/>
      <c r="J51" s="299"/>
      <c r="K51" s="299"/>
      <c r="L51" s="299"/>
    </row>
    <row r="52" spans="1:12" ht="15" x14ac:dyDescent="0.2">
      <c r="A52" s="299"/>
      <c r="B52" s="299"/>
      <c r="C52" s="299"/>
      <c r="D52" s="299"/>
      <c r="E52" s="299"/>
      <c r="F52" s="299"/>
      <c r="G52" s="299"/>
      <c r="H52" s="299"/>
      <c r="I52" s="299"/>
      <c r="J52" s="299"/>
      <c r="K52" s="299"/>
      <c r="L52" s="299"/>
    </row>
    <row r="53" spans="1:12" ht="15" x14ac:dyDescent="0.2">
      <c r="A53" s="299"/>
      <c r="B53" s="299"/>
      <c r="C53" s="299"/>
      <c r="D53" s="299"/>
      <c r="E53" s="299"/>
      <c r="F53" s="299"/>
      <c r="G53" s="299"/>
      <c r="H53" s="299"/>
      <c r="I53" s="299"/>
      <c r="J53" s="299"/>
      <c r="K53" s="299"/>
      <c r="L53" s="299"/>
    </row>
    <row r="54" spans="1:12" ht="15" x14ac:dyDescent="0.2">
      <c r="A54" s="299"/>
      <c r="B54" s="299"/>
      <c r="C54" s="299"/>
      <c r="D54" s="299"/>
      <c r="E54" s="299"/>
      <c r="F54" s="299"/>
      <c r="G54" s="299"/>
      <c r="H54" s="299"/>
      <c r="I54" s="299"/>
      <c r="J54" s="299"/>
      <c r="K54" s="299"/>
      <c r="L54" s="299"/>
    </row>
    <row r="55" spans="1:12" ht="15" x14ac:dyDescent="0.2">
      <c r="A55" s="299"/>
      <c r="B55" s="299"/>
      <c r="C55" s="299"/>
      <c r="D55" s="299"/>
      <c r="E55" s="299"/>
      <c r="F55" s="299"/>
      <c r="G55" s="299"/>
      <c r="H55" s="299"/>
      <c r="I55" s="299"/>
      <c r="J55" s="299"/>
      <c r="K55" s="299"/>
      <c r="L55" s="299"/>
    </row>
    <row r="56" spans="1:12" ht="15" x14ac:dyDescent="0.2">
      <c r="A56" s="299"/>
      <c r="B56" s="299"/>
      <c r="C56" s="299"/>
      <c r="D56" s="299"/>
      <c r="E56" s="299"/>
      <c r="F56" s="299"/>
      <c r="G56" s="299"/>
      <c r="H56" s="299"/>
      <c r="I56" s="299"/>
      <c r="J56" s="299"/>
      <c r="K56" s="299"/>
      <c r="L56" s="299"/>
    </row>
    <row r="57" spans="1:12" ht="15" x14ac:dyDescent="0.2">
      <c r="A57" s="299"/>
      <c r="B57" s="299"/>
      <c r="C57" s="299"/>
      <c r="D57" s="299"/>
      <c r="E57" s="299"/>
      <c r="F57" s="299"/>
      <c r="G57" s="299"/>
      <c r="H57" s="299"/>
      <c r="I57" s="299"/>
      <c r="J57" s="299"/>
      <c r="K57" s="299"/>
      <c r="L57" s="299"/>
    </row>
    <row r="58" spans="1:12" ht="15" x14ac:dyDescent="0.2">
      <c r="A58" s="299"/>
      <c r="B58" s="299"/>
      <c r="C58" s="299"/>
      <c r="D58" s="299"/>
      <c r="E58" s="299"/>
      <c r="F58" s="299"/>
      <c r="G58" s="299"/>
      <c r="H58" s="299"/>
      <c r="I58" s="299"/>
      <c r="J58" s="299"/>
      <c r="K58" s="299"/>
      <c r="L58" s="299"/>
    </row>
    <row r="59" spans="1:12" ht="15" x14ac:dyDescent="0.2">
      <c r="A59" s="299"/>
      <c r="B59" s="299"/>
      <c r="C59" s="299"/>
      <c r="D59" s="299"/>
      <c r="E59" s="299"/>
      <c r="F59" s="299"/>
      <c r="G59" s="299"/>
      <c r="H59" s="299"/>
      <c r="I59" s="299"/>
      <c r="J59" s="299"/>
      <c r="K59" s="299"/>
      <c r="L59" s="299"/>
    </row>
    <row r="60" spans="1:12" ht="15" x14ac:dyDescent="0.2">
      <c r="A60" s="299"/>
      <c r="B60" s="299"/>
      <c r="C60" s="299"/>
      <c r="D60" s="299"/>
      <c r="E60" s="299"/>
      <c r="F60" s="299"/>
      <c r="G60" s="299"/>
      <c r="H60" s="299"/>
      <c r="I60" s="299"/>
      <c r="J60" s="299"/>
      <c r="K60" s="299"/>
      <c r="L60" s="299"/>
    </row>
    <row r="61" spans="1:12" ht="15" x14ac:dyDescent="0.2">
      <c r="A61" s="299"/>
      <c r="B61" s="299"/>
      <c r="C61" s="299"/>
      <c r="D61" s="299"/>
      <c r="E61" s="299"/>
      <c r="F61" s="299"/>
      <c r="G61" s="299"/>
      <c r="H61" s="299"/>
      <c r="I61" s="299"/>
      <c r="J61" s="299"/>
      <c r="K61" s="299"/>
      <c r="L61" s="299"/>
    </row>
    <row r="62" spans="1:12" ht="15" x14ac:dyDescent="0.2">
      <c r="A62" s="299"/>
      <c r="B62" s="299"/>
      <c r="C62" s="299"/>
      <c r="D62" s="299"/>
      <c r="E62" s="299"/>
      <c r="F62" s="299"/>
      <c r="G62" s="299"/>
      <c r="H62" s="299"/>
      <c r="I62" s="299"/>
      <c r="J62" s="299"/>
      <c r="K62" s="299"/>
      <c r="L62" s="299"/>
    </row>
    <row r="63" spans="1:12" ht="15" x14ac:dyDescent="0.2">
      <c r="A63" s="299"/>
      <c r="B63" s="299"/>
      <c r="C63" s="299"/>
      <c r="D63" s="299"/>
      <c r="E63" s="299"/>
      <c r="F63" s="299"/>
      <c r="G63" s="299"/>
      <c r="H63" s="299"/>
      <c r="I63" s="299"/>
      <c r="J63" s="299"/>
      <c r="K63" s="299"/>
      <c r="L63" s="299"/>
    </row>
    <row r="64" spans="1:12" ht="15" x14ac:dyDescent="0.2">
      <c r="A64" s="299"/>
      <c r="B64" s="299"/>
      <c r="C64" s="299"/>
      <c r="D64" s="299"/>
      <c r="E64" s="299"/>
      <c r="F64" s="299"/>
      <c r="G64" s="299"/>
      <c r="H64" s="299"/>
      <c r="I64" s="299"/>
      <c r="J64" s="299"/>
      <c r="K64" s="299"/>
      <c r="L64" s="299"/>
    </row>
    <row r="65" spans="1:12" ht="15" x14ac:dyDescent="0.2">
      <c r="A65" s="299"/>
      <c r="B65" s="299"/>
      <c r="C65" s="299"/>
      <c r="D65" s="299"/>
      <c r="E65" s="299"/>
      <c r="F65" s="299"/>
      <c r="G65" s="299"/>
      <c r="H65" s="299"/>
      <c r="I65" s="299"/>
      <c r="J65" s="299"/>
      <c r="K65" s="299"/>
      <c r="L65" s="299"/>
    </row>
    <row r="66" spans="1:12" ht="15" x14ac:dyDescent="0.2">
      <c r="A66" s="299"/>
      <c r="B66" s="299"/>
      <c r="C66" s="299"/>
      <c r="D66" s="299"/>
      <c r="E66" s="299"/>
      <c r="F66" s="299"/>
      <c r="G66" s="299"/>
      <c r="H66" s="299"/>
      <c r="I66" s="299"/>
      <c r="J66" s="299"/>
      <c r="K66" s="299"/>
      <c r="L66" s="299"/>
    </row>
    <row r="67" spans="1:12" ht="15" x14ac:dyDescent="0.2">
      <c r="A67" s="299"/>
      <c r="B67" s="299"/>
      <c r="C67" s="299"/>
      <c r="D67" s="299"/>
      <c r="E67" s="299"/>
      <c r="F67" s="299"/>
      <c r="G67" s="299"/>
      <c r="H67" s="299"/>
      <c r="I67" s="299"/>
      <c r="J67" s="299"/>
      <c r="K67" s="299"/>
      <c r="L67" s="299"/>
    </row>
    <row r="68" spans="1:12" ht="15" x14ac:dyDescent="0.2">
      <c r="A68" s="299"/>
      <c r="B68" s="299"/>
      <c r="C68" s="299"/>
      <c r="D68" s="299"/>
      <c r="E68" s="299"/>
      <c r="F68" s="299"/>
      <c r="G68" s="299"/>
      <c r="H68" s="299"/>
      <c r="I68" s="299"/>
      <c r="J68" s="299"/>
      <c r="K68" s="299"/>
      <c r="L68" s="299"/>
    </row>
    <row r="69" spans="1:12" ht="15" x14ac:dyDescent="0.2">
      <c r="A69" s="299"/>
      <c r="B69" s="299"/>
      <c r="C69" s="299"/>
      <c r="D69" s="299"/>
      <c r="E69" s="299"/>
      <c r="F69" s="299"/>
      <c r="G69" s="299"/>
      <c r="H69" s="299"/>
      <c r="I69" s="299"/>
      <c r="J69" s="299"/>
      <c r="K69" s="299"/>
      <c r="L69" s="299"/>
    </row>
    <row r="70" spans="1:12" ht="15" x14ac:dyDescent="0.2">
      <c r="A70" s="299"/>
      <c r="B70" s="299"/>
      <c r="C70" s="299"/>
      <c r="D70" s="299"/>
      <c r="E70" s="299"/>
      <c r="F70" s="299"/>
      <c r="G70" s="299"/>
      <c r="H70" s="299"/>
      <c r="I70" s="299"/>
      <c r="J70" s="299"/>
      <c r="K70" s="299"/>
      <c r="L70" s="299"/>
    </row>
    <row r="71" spans="1:12" ht="15" x14ac:dyDescent="0.2">
      <c r="A71" s="299"/>
      <c r="B71" s="299"/>
      <c r="C71" s="299"/>
      <c r="D71" s="299"/>
      <c r="E71" s="299"/>
      <c r="F71" s="299"/>
      <c r="G71" s="299"/>
      <c r="H71" s="299"/>
      <c r="I71" s="299"/>
      <c r="J71" s="299"/>
      <c r="K71" s="299"/>
      <c r="L71" s="299"/>
    </row>
    <row r="72" spans="1:12" ht="15" x14ac:dyDescent="0.2">
      <c r="A72" s="299"/>
      <c r="B72" s="299"/>
      <c r="C72" s="299"/>
      <c r="D72" s="299"/>
      <c r="E72" s="299"/>
      <c r="F72" s="299"/>
      <c r="G72" s="299"/>
      <c r="H72" s="299"/>
      <c r="I72" s="299"/>
      <c r="J72" s="299"/>
      <c r="K72" s="299"/>
      <c r="L72" s="299"/>
    </row>
    <row r="73" spans="1:12" ht="15" x14ac:dyDescent="0.2">
      <c r="A73" s="299"/>
      <c r="B73" s="299"/>
      <c r="C73" s="299"/>
      <c r="D73" s="299"/>
      <c r="E73" s="299"/>
      <c r="F73" s="299"/>
      <c r="G73" s="299"/>
      <c r="H73" s="299"/>
      <c r="I73" s="299"/>
      <c r="J73" s="299"/>
      <c r="K73" s="299"/>
      <c r="L73" s="299"/>
    </row>
    <row r="74" spans="1:12" ht="15" x14ac:dyDescent="0.2">
      <c r="A74" s="299"/>
      <c r="B74" s="299"/>
      <c r="C74" s="299"/>
      <c r="D74" s="299"/>
      <c r="E74" s="299"/>
      <c r="F74" s="299"/>
      <c r="G74" s="299"/>
      <c r="H74" s="299"/>
      <c r="I74" s="299"/>
      <c r="J74" s="299"/>
      <c r="K74" s="299"/>
      <c r="L74" s="299"/>
    </row>
    <row r="75" spans="1:12" ht="15" x14ac:dyDescent="0.2">
      <c r="A75" s="299"/>
      <c r="B75" s="299"/>
      <c r="C75" s="299"/>
      <c r="D75" s="299"/>
      <c r="E75" s="299"/>
      <c r="F75" s="299"/>
      <c r="G75" s="299"/>
      <c r="H75" s="299"/>
      <c r="I75" s="299"/>
      <c r="J75" s="299"/>
      <c r="K75" s="299"/>
      <c r="L75" s="299"/>
    </row>
    <row r="76" spans="1:12" ht="15" x14ac:dyDescent="0.2">
      <c r="A76" s="299"/>
      <c r="B76" s="299"/>
      <c r="C76" s="299"/>
      <c r="D76" s="299"/>
      <c r="E76" s="299"/>
      <c r="F76" s="299"/>
      <c r="G76" s="299"/>
      <c r="H76" s="299"/>
      <c r="I76" s="299"/>
      <c r="J76" s="299"/>
      <c r="K76" s="299"/>
      <c r="L76" s="299"/>
    </row>
    <row r="77" spans="1:12" ht="15" x14ac:dyDescent="0.2">
      <c r="A77" s="299"/>
      <c r="B77" s="299"/>
      <c r="C77" s="299"/>
      <c r="D77" s="299"/>
      <c r="E77" s="299"/>
      <c r="F77" s="299"/>
      <c r="G77" s="299"/>
      <c r="H77" s="299"/>
      <c r="I77" s="299"/>
      <c r="J77" s="299"/>
      <c r="K77" s="299"/>
      <c r="L77" s="299"/>
    </row>
    <row r="78" spans="1:12" ht="15" x14ac:dyDescent="0.2">
      <c r="A78" s="299"/>
      <c r="B78" s="299"/>
      <c r="C78" s="299"/>
      <c r="D78" s="299"/>
      <c r="E78" s="299"/>
      <c r="F78" s="299"/>
      <c r="G78" s="299"/>
      <c r="H78" s="299"/>
      <c r="I78" s="299"/>
      <c r="J78" s="299"/>
      <c r="K78" s="299"/>
      <c r="L78" s="299"/>
    </row>
    <row r="79" spans="1:12" ht="15" x14ac:dyDescent="0.2">
      <c r="A79" s="299"/>
      <c r="B79" s="299"/>
      <c r="C79" s="299"/>
      <c r="D79" s="299"/>
      <c r="E79" s="299"/>
      <c r="F79" s="299"/>
      <c r="G79" s="299"/>
      <c r="H79" s="299"/>
      <c r="I79" s="299"/>
      <c r="J79" s="299"/>
      <c r="K79" s="299"/>
      <c r="L79" s="299"/>
    </row>
    <row r="80" spans="1:12" ht="15" x14ac:dyDescent="0.2">
      <c r="A80" s="299"/>
      <c r="B80" s="299"/>
      <c r="C80" s="299"/>
      <c r="D80" s="299"/>
      <c r="E80" s="299"/>
      <c r="F80" s="299"/>
      <c r="G80" s="299"/>
      <c r="H80" s="299"/>
      <c r="I80" s="299"/>
      <c r="J80" s="299"/>
      <c r="K80" s="299"/>
      <c r="L80" s="299"/>
    </row>
    <row r="81" spans="1:12" ht="15" x14ac:dyDescent="0.2">
      <c r="A81" s="299"/>
      <c r="B81" s="299"/>
      <c r="C81" s="299"/>
      <c r="D81" s="299"/>
      <c r="E81" s="299"/>
      <c r="F81" s="299"/>
      <c r="G81" s="299"/>
      <c r="H81" s="299"/>
      <c r="I81" s="299"/>
      <c r="J81" s="299"/>
      <c r="K81" s="299"/>
      <c r="L81" s="299"/>
    </row>
    <row r="82" spans="1:12" ht="15" x14ac:dyDescent="0.2">
      <c r="A82" s="299"/>
      <c r="B82" s="299"/>
      <c r="C82" s="299"/>
      <c r="D82" s="299"/>
      <c r="E82" s="299"/>
      <c r="F82" s="299"/>
      <c r="G82" s="299"/>
      <c r="H82" s="299"/>
      <c r="I82" s="299"/>
      <c r="J82" s="299"/>
      <c r="K82" s="299"/>
      <c r="L82" s="299"/>
    </row>
    <row r="83" spans="1:12" ht="15" x14ac:dyDescent="0.2">
      <c r="A83" s="299"/>
      <c r="B83" s="299"/>
      <c r="C83" s="299"/>
      <c r="D83" s="299"/>
      <c r="E83" s="299"/>
      <c r="F83" s="299"/>
      <c r="G83" s="299"/>
      <c r="H83" s="299"/>
      <c r="I83" s="299"/>
      <c r="J83" s="299"/>
      <c r="K83" s="299"/>
      <c r="L83" s="299"/>
    </row>
    <row r="84" spans="1:12" ht="15" x14ac:dyDescent="0.2">
      <c r="A84" s="299"/>
      <c r="B84" s="299"/>
      <c r="C84" s="299"/>
      <c r="D84" s="299"/>
      <c r="E84" s="299"/>
      <c r="F84" s="299"/>
      <c r="G84" s="299"/>
      <c r="H84" s="299"/>
      <c r="I84" s="299"/>
      <c r="J84" s="299"/>
      <c r="K84" s="299"/>
      <c r="L84" s="299"/>
    </row>
    <row r="85" spans="1:12" ht="15" x14ac:dyDescent="0.2">
      <c r="A85" s="299"/>
      <c r="B85" s="299"/>
      <c r="C85" s="299"/>
      <c r="D85" s="299"/>
      <c r="E85" s="299"/>
      <c r="F85" s="299"/>
      <c r="G85" s="299"/>
      <c r="H85" s="299"/>
      <c r="I85" s="299"/>
      <c r="J85" s="299"/>
      <c r="K85" s="299"/>
      <c r="L85" s="299"/>
    </row>
    <row r="86" spans="1:12" ht="15" x14ac:dyDescent="0.2">
      <c r="A86" s="299"/>
      <c r="B86" s="299"/>
      <c r="C86" s="299"/>
      <c r="D86" s="299"/>
      <c r="E86" s="299"/>
      <c r="F86" s="299"/>
      <c r="G86" s="299"/>
      <c r="H86" s="299"/>
      <c r="I86" s="299"/>
      <c r="J86" s="299"/>
      <c r="K86" s="299"/>
      <c r="L86" s="299"/>
    </row>
    <row r="87" spans="1:12" ht="15" x14ac:dyDescent="0.2">
      <c r="A87" s="299"/>
      <c r="B87" s="299"/>
      <c r="C87" s="299"/>
      <c r="D87" s="299"/>
      <c r="E87" s="299"/>
      <c r="F87" s="299"/>
      <c r="G87" s="299"/>
      <c r="H87" s="299"/>
      <c r="I87" s="299"/>
      <c r="J87" s="299"/>
      <c r="K87" s="299"/>
      <c r="L87" s="299"/>
    </row>
    <row r="88" spans="1:12" ht="15" x14ac:dyDescent="0.2">
      <c r="A88" s="299"/>
      <c r="B88" s="299"/>
      <c r="C88" s="299"/>
      <c r="D88" s="299"/>
      <c r="E88" s="299"/>
      <c r="F88" s="299"/>
      <c r="G88" s="299"/>
      <c r="H88" s="299"/>
      <c r="I88" s="299"/>
      <c r="J88" s="299"/>
      <c r="K88" s="299"/>
      <c r="L88" s="299"/>
    </row>
    <row r="89" spans="1:12" ht="15" x14ac:dyDescent="0.2">
      <c r="A89" s="299"/>
      <c r="B89" s="299"/>
      <c r="C89" s="299"/>
      <c r="D89" s="299"/>
      <c r="E89" s="299"/>
      <c r="F89" s="299"/>
      <c r="G89" s="299"/>
      <c r="H89" s="299"/>
      <c r="I89" s="299"/>
      <c r="J89" s="299"/>
      <c r="K89" s="299"/>
      <c r="L89" s="299"/>
    </row>
    <row r="90" spans="1:12" ht="15" x14ac:dyDescent="0.2">
      <c r="A90" s="299"/>
      <c r="B90" s="299"/>
      <c r="C90" s="299"/>
      <c r="D90" s="299"/>
      <c r="E90" s="299"/>
      <c r="F90" s="299"/>
      <c r="G90" s="299"/>
      <c r="H90" s="299"/>
      <c r="I90" s="299"/>
      <c r="J90" s="299"/>
      <c r="K90" s="299"/>
      <c r="L90" s="299"/>
    </row>
    <row r="91" spans="1:12" ht="15" x14ac:dyDescent="0.2">
      <c r="A91" s="299"/>
      <c r="B91" s="299"/>
      <c r="C91" s="299"/>
      <c r="D91" s="299"/>
      <c r="E91" s="299"/>
      <c r="F91" s="299"/>
      <c r="G91" s="299"/>
      <c r="H91" s="299"/>
      <c r="I91" s="299"/>
      <c r="J91" s="299"/>
      <c r="K91" s="299"/>
      <c r="L91" s="299"/>
    </row>
    <row r="92" spans="1:12" ht="15" x14ac:dyDescent="0.2">
      <c r="A92" s="299"/>
      <c r="B92" s="299"/>
      <c r="C92" s="299"/>
      <c r="D92" s="299"/>
      <c r="E92" s="299"/>
      <c r="F92" s="299"/>
      <c r="G92" s="299"/>
      <c r="H92" s="299"/>
      <c r="I92" s="299"/>
      <c r="J92" s="299"/>
      <c r="K92" s="299"/>
      <c r="L92" s="299"/>
    </row>
    <row r="93" spans="1:12" ht="15" x14ac:dyDescent="0.2">
      <c r="A93" s="299"/>
      <c r="B93" s="299"/>
      <c r="C93" s="299"/>
      <c r="D93" s="299"/>
      <c r="E93" s="299"/>
      <c r="F93" s="299"/>
      <c r="G93" s="299"/>
      <c r="H93" s="299"/>
      <c r="I93" s="299"/>
      <c r="J93" s="299"/>
      <c r="K93" s="299"/>
      <c r="L93" s="299"/>
    </row>
    <row r="94" spans="1:12" ht="15" x14ac:dyDescent="0.2">
      <c r="A94" s="299"/>
      <c r="B94" s="299"/>
      <c r="C94" s="299"/>
      <c r="D94" s="299"/>
      <c r="E94" s="299"/>
      <c r="F94" s="299"/>
      <c r="G94" s="299"/>
      <c r="H94" s="299"/>
      <c r="I94" s="299"/>
      <c r="J94" s="299"/>
      <c r="K94" s="299"/>
      <c r="L94" s="299"/>
    </row>
    <row r="95" spans="1:12" ht="15" x14ac:dyDescent="0.2">
      <c r="A95" s="299"/>
      <c r="B95" s="299"/>
      <c r="C95" s="299"/>
      <c r="D95" s="299"/>
      <c r="E95" s="299"/>
      <c r="F95" s="299"/>
      <c r="G95" s="299"/>
      <c r="H95" s="299"/>
      <c r="I95" s="299"/>
      <c r="J95" s="299"/>
      <c r="K95" s="299"/>
      <c r="L95" s="299"/>
    </row>
    <row r="96" spans="1:12" ht="15" x14ac:dyDescent="0.2">
      <c r="A96" s="299"/>
      <c r="B96" s="299"/>
      <c r="C96" s="299"/>
      <c r="D96" s="299"/>
      <c r="E96" s="299"/>
      <c r="F96" s="299"/>
      <c r="G96" s="299"/>
      <c r="H96" s="299"/>
      <c r="I96" s="299"/>
      <c r="J96" s="299"/>
      <c r="K96" s="299"/>
      <c r="L96" s="299"/>
    </row>
    <row r="97" spans="1:12" ht="15" x14ac:dyDescent="0.2">
      <c r="A97" s="299"/>
      <c r="B97" s="299"/>
      <c r="C97" s="299"/>
      <c r="D97" s="299"/>
      <c r="E97" s="299"/>
      <c r="F97" s="299"/>
      <c r="G97" s="299"/>
      <c r="H97" s="299"/>
      <c r="I97" s="299"/>
      <c r="J97" s="299"/>
      <c r="K97" s="299"/>
      <c r="L97" s="299"/>
    </row>
    <row r="98" spans="1:12" ht="15" x14ac:dyDescent="0.2">
      <c r="A98" s="299"/>
      <c r="B98" s="299"/>
      <c r="C98" s="299"/>
      <c r="D98" s="299"/>
      <c r="E98" s="299"/>
      <c r="F98" s="299"/>
      <c r="G98" s="299"/>
      <c r="H98" s="299"/>
      <c r="I98" s="299"/>
      <c r="J98" s="299"/>
      <c r="K98" s="299"/>
      <c r="L98" s="299"/>
    </row>
    <row r="99" spans="1:12" ht="15" x14ac:dyDescent="0.2">
      <c r="A99" s="299"/>
      <c r="B99" s="299"/>
      <c r="C99" s="299"/>
      <c r="D99" s="299"/>
      <c r="E99" s="299"/>
      <c r="F99" s="299"/>
      <c r="G99" s="299"/>
      <c r="H99" s="299"/>
      <c r="I99" s="299"/>
      <c r="J99" s="299"/>
      <c r="K99" s="299"/>
      <c r="L99" s="299"/>
    </row>
    <row r="100" spans="1:12" ht="15" x14ac:dyDescent="0.2">
      <c r="A100" s="299"/>
      <c r="B100" s="299"/>
      <c r="C100" s="299"/>
      <c r="D100" s="299"/>
      <c r="E100" s="299"/>
      <c r="F100" s="299"/>
      <c r="G100" s="299"/>
      <c r="H100" s="299"/>
      <c r="I100" s="299"/>
      <c r="J100" s="299"/>
      <c r="K100" s="299"/>
      <c r="L100" s="299"/>
    </row>
    <row r="101" spans="1:12" ht="15" x14ac:dyDescent="0.2">
      <c r="A101" s="299"/>
      <c r="B101" s="299"/>
      <c r="C101" s="299"/>
      <c r="D101" s="299"/>
      <c r="E101" s="299"/>
      <c r="F101" s="299"/>
      <c r="G101" s="299"/>
      <c r="H101" s="299"/>
      <c r="I101" s="299"/>
      <c r="J101" s="299"/>
      <c r="K101" s="299"/>
      <c r="L101" s="299"/>
    </row>
    <row r="102" spans="1:12" ht="15" x14ac:dyDescent="0.2">
      <c r="A102" s="299"/>
      <c r="B102" s="299"/>
      <c r="C102" s="299"/>
      <c r="D102" s="299"/>
      <c r="E102" s="299"/>
      <c r="F102" s="299"/>
      <c r="G102" s="299"/>
      <c r="H102" s="299"/>
      <c r="I102" s="299"/>
      <c r="J102" s="299"/>
      <c r="K102" s="299"/>
      <c r="L102" s="299"/>
    </row>
    <row r="103" spans="1:12" ht="15" x14ac:dyDescent="0.2">
      <c r="A103" s="299"/>
      <c r="B103" s="299"/>
      <c r="C103" s="299"/>
      <c r="D103" s="299"/>
      <c r="E103" s="299"/>
      <c r="F103" s="299"/>
      <c r="G103" s="299"/>
      <c r="H103" s="299"/>
      <c r="I103" s="299"/>
      <c r="J103" s="299"/>
      <c r="K103" s="299"/>
      <c r="L103" s="299"/>
    </row>
    <row r="104" spans="1:12" ht="15" x14ac:dyDescent="0.2">
      <c r="A104" s="299"/>
      <c r="B104" s="299"/>
      <c r="C104" s="299"/>
      <c r="D104" s="299"/>
      <c r="E104" s="299"/>
      <c r="F104" s="299"/>
      <c r="G104" s="299"/>
      <c r="H104" s="299"/>
      <c r="I104" s="299"/>
      <c r="J104" s="299"/>
      <c r="K104" s="299"/>
      <c r="L104" s="299"/>
    </row>
    <row r="105" spans="1:12" ht="15" x14ac:dyDescent="0.2">
      <c r="A105" s="299"/>
      <c r="B105" s="299"/>
      <c r="C105" s="299"/>
      <c r="D105" s="299"/>
      <c r="E105" s="299"/>
      <c r="F105" s="299"/>
      <c r="G105" s="299"/>
      <c r="H105" s="299"/>
      <c r="I105" s="299"/>
      <c r="J105" s="299"/>
      <c r="K105" s="299"/>
      <c r="L105" s="299"/>
    </row>
    <row r="106" spans="1:12" ht="15" x14ac:dyDescent="0.2">
      <c r="A106" s="299"/>
      <c r="B106" s="299"/>
      <c r="C106" s="299"/>
      <c r="D106" s="299"/>
      <c r="E106" s="299"/>
      <c r="F106" s="299"/>
      <c r="G106" s="299"/>
      <c r="H106" s="299"/>
      <c r="I106" s="299"/>
      <c r="J106" s="299"/>
      <c r="K106" s="299"/>
      <c r="L106" s="299"/>
    </row>
    <row r="107" spans="1:12" ht="15" x14ac:dyDescent="0.2">
      <c r="A107" s="299"/>
      <c r="B107" s="299"/>
      <c r="C107" s="299"/>
      <c r="D107" s="299"/>
      <c r="E107" s="299"/>
      <c r="F107" s="299"/>
      <c r="G107" s="299"/>
      <c r="H107" s="299"/>
      <c r="I107" s="299"/>
      <c r="J107" s="299"/>
      <c r="K107" s="299"/>
      <c r="L107" s="299"/>
    </row>
    <row r="108" spans="1:12" ht="15" x14ac:dyDescent="0.2">
      <c r="A108" s="299"/>
      <c r="B108" s="299"/>
      <c r="C108" s="299"/>
      <c r="D108" s="299"/>
      <c r="E108" s="299"/>
      <c r="F108" s="299"/>
      <c r="G108" s="299"/>
      <c r="H108" s="299"/>
      <c r="I108" s="299"/>
      <c r="J108" s="299"/>
      <c r="K108" s="299"/>
      <c r="L108" s="299"/>
    </row>
    <row r="109" spans="1:12" ht="15" x14ac:dyDescent="0.2">
      <c r="A109" s="299"/>
      <c r="B109" s="299"/>
      <c r="C109" s="299"/>
      <c r="D109" s="299"/>
      <c r="E109" s="299"/>
      <c r="F109" s="299"/>
      <c r="G109" s="299"/>
      <c r="H109" s="299"/>
      <c r="I109" s="299"/>
      <c r="J109" s="299"/>
      <c r="K109" s="299"/>
      <c r="L109" s="299"/>
    </row>
    <row r="110" spans="1:12" ht="15" x14ac:dyDescent="0.2">
      <c r="A110" s="299"/>
      <c r="B110" s="299"/>
      <c r="C110" s="299"/>
      <c r="D110" s="299"/>
      <c r="E110" s="299"/>
      <c r="F110" s="299"/>
      <c r="G110" s="299"/>
      <c r="H110" s="299"/>
      <c r="I110" s="299"/>
      <c r="J110" s="299"/>
      <c r="K110" s="299"/>
      <c r="L110" s="299"/>
    </row>
    <row r="111" spans="1:12" ht="15" x14ac:dyDescent="0.2">
      <c r="A111" s="299"/>
      <c r="B111" s="299"/>
      <c r="C111" s="299"/>
      <c r="D111" s="299"/>
      <c r="E111" s="299"/>
      <c r="F111" s="299"/>
      <c r="G111" s="299"/>
      <c r="H111" s="299"/>
      <c r="I111" s="299"/>
      <c r="J111" s="299"/>
      <c r="K111" s="299"/>
      <c r="L111" s="299"/>
    </row>
    <row r="112" spans="1:12" ht="15" x14ac:dyDescent="0.2">
      <c r="A112" s="299"/>
      <c r="B112" s="299"/>
      <c r="C112" s="299"/>
      <c r="D112" s="299"/>
      <c r="E112" s="299"/>
      <c r="F112" s="299"/>
      <c r="G112" s="299"/>
      <c r="H112" s="299"/>
      <c r="I112" s="299"/>
      <c r="J112" s="299"/>
      <c r="K112" s="299"/>
      <c r="L112" s="299"/>
    </row>
    <row r="113" spans="1:12" ht="15" x14ac:dyDescent="0.2">
      <c r="A113" s="299"/>
      <c r="B113" s="299"/>
      <c r="C113" s="299"/>
      <c r="D113" s="299"/>
      <c r="E113" s="299"/>
      <c r="F113" s="299"/>
      <c r="G113" s="299"/>
      <c r="H113" s="299"/>
      <c r="I113" s="299"/>
      <c r="J113" s="299"/>
      <c r="K113" s="299"/>
      <c r="L113" s="299"/>
    </row>
    <row r="114" spans="1:12" ht="15" x14ac:dyDescent="0.2">
      <c r="A114" s="299"/>
      <c r="B114" s="299"/>
      <c r="C114" s="299"/>
      <c r="D114" s="299"/>
      <c r="E114" s="299"/>
      <c r="F114" s="299"/>
      <c r="G114" s="299"/>
      <c r="H114" s="299"/>
      <c r="I114" s="299"/>
      <c r="J114" s="299"/>
      <c r="K114" s="299"/>
      <c r="L114" s="299"/>
    </row>
    <row r="115" spans="1:12" ht="15" x14ac:dyDescent="0.2">
      <c r="A115" s="299"/>
      <c r="B115" s="299"/>
      <c r="C115" s="299"/>
      <c r="D115" s="299"/>
      <c r="E115" s="299"/>
      <c r="F115" s="299"/>
      <c r="G115" s="299"/>
      <c r="H115" s="299"/>
      <c r="I115" s="299"/>
      <c r="J115" s="299"/>
      <c r="K115" s="299"/>
      <c r="L115" s="299"/>
    </row>
    <row r="116" spans="1:12" ht="15" x14ac:dyDescent="0.2">
      <c r="A116" s="299"/>
      <c r="B116" s="299"/>
      <c r="C116" s="299"/>
      <c r="D116" s="299"/>
      <c r="E116" s="299"/>
      <c r="F116" s="299"/>
      <c r="G116" s="299"/>
      <c r="H116" s="299"/>
      <c r="I116" s="299"/>
      <c r="J116" s="299"/>
      <c r="K116" s="299"/>
      <c r="L116" s="299"/>
    </row>
    <row r="117" spans="1:12" ht="15" x14ac:dyDescent="0.2">
      <c r="A117" s="299"/>
      <c r="B117" s="299"/>
      <c r="C117" s="299"/>
      <c r="D117" s="299"/>
      <c r="E117" s="299"/>
      <c r="F117" s="299"/>
      <c r="G117" s="299"/>
      <c r="H117" s="299"/>
      <c r="I117" s="299"/>
      <c r="J117" s="299"/>
      <c r="K117" s="299"/>
      <c r="L117" s="299"/>
    </row>
    <row r="118" spans="1:12" ht="15" x14ac:dyDescent="0.2">
      <c r="A118" s="299"/>
      <c r="B118" s="299"/>
      <c r="C118" s="299"/>
      <c r="D118" s="299"/>
      <c r="E118" s="299"/>
      <c r="F118" s="299"/>
      <c r="G118" s="299"/>
      <c r="H118" s="299"/>
      <c r="I118" s="299"/>
      <c r="J118" s="299"/>
      <c r="K118" s="299"/>
      <c r="L118" s="299"/>
    </row>
    <row r="119" spans="1:12" ht="15" x14ac:dyDescent="0.2">
      <c r="A119" s="299"/>
      <c r="B119" s="299"/>
      <c r="C119" s="299"/>
      <c r="D119" s="299"/>
      <c r="E119" s="299"/>
      <c r="F119" s="299"/>
      <c r="G119" s="299"/>
      <c r="H119" s="299"/>
      <c r="I119" s="299"/>
      <c r="J119" s="299"/>
      <c r="K119" s="299"/>
      <c r="L119" s="299"/>
    </row>
    <row r="120" spans="1:12" ht="15" x14ac:dyDescent="0.2">
      <c r="A120" s="299"/>
      <c r="B120" s="299"/>
      <c r="C120" s="299"/>
      <c r="D120" s="299"/>
      <c r="E120" s="299"/>
      <c r="F120" s="299"/>
      <c r="G120" s="299"/>
      <c r="H120" s="299"/>
      <c r="I120" s="299"/>
      <c r="J120" s="299"/>
      <c r="K120" s="299"/>
      <c r="L120" s="299"/>
    </row>
    <row r="121" spans="1:12" ht="15" x14ac:dyDescent="0.2">
      <c r="A121" s="299"/>
      <c r="B121" s="299"/>
      <c r="C121" s="299"/>
      <c r="D121" s="299"/>
      <c r="E121" s="299"/>
      <c r="F121" s="299"/>
      <c r="G121" s="299"/>
      <c r="H121" s="299"/>
      <c r="I121" s="299"/>
      <c r="J121" s="299"/>
      <c r="K121" s="299"/>
      <c r="L121" s="299"/>
    </row>
    <row r="122" spans="1:12" ht="15" x14ac:dyDescent="0.2">
      <c r="A122" s="299"/>
      <c r="B122" s="299"/>
      <c r="C122" s="299"/>
      <c r="D122" s="299"/>
      <c r="E122" s="299"/>
      <c r="F122" s="299"/>
      <c r="G122" s="299"/>
      <c r="H122" s="299"/>
      <c r="I122" s="299"/>
      <c r="J122" s="299"/>
      <c r="K122" s="299"/>
      <c r="L122" s="299"/>
    </row>
    <row r="123" spans="1:12" ht="15" x14ac:dyDescent="0.2">
      <c r="A123" s="299"/>
      <c r="B123" s="299"/>
      <c r="C123" s="299"/>
      <c r="D123" s="299"/>
      <c r="E123" s="299"/>
      <c r="F123" s="299"/>
      <c r="G123" s="299"/>
      <c r="H123" s="299"/>
      <c r="I123" s="299"/>
      <c r="J123" s="299"/>
      <c r="K123" s="299"/>
      <c r="L123" s="299"/>
    </row>
    <row r="124" spans="1:12" ht="15" x14ac:dyDescent="0.2">
      <c r="A124" s="299"/>
      <c r="B124" s="299"/>
      <c r="C124" s="299"/>
      <c r="D124" s="299"/>
      <c r="E124" s="299"/>
      <c r="F124" s="299"/>
      <c r="G124" s="299"/>
      <c r="H124" s="299"/>
      <c r="I124" s="299"/>
      <c r="J124" s="299"/>
      <c r="K124" s="299"/>
      <c r="L124" s="299"/>
    </row>
    <row r="125" spans="1:12" ht="15" x14ac:dyDescent="0.2">
      <c r="A125" s="299"/>
      <c r="B125" s="299"/>
      <c r="C125" s="299"/>
      <c r="D125" s="299"/>
      <c r="E125" s="299"/>
      <c r="F125" s="299"/>
      <c r="G125" s="299"/>
      <c r="H125" s="299"/>
      <c r="I125" s="299"/>
      <c r="J125" s="299"/>
      <c r="K125" s="299"/>
      <c r="L125" s="299"/>
    </row>
    <row r="126" spans="1:12" ht="15" x14ac:dyDescent="0.2">
      <c r="A126" s="299"/>
      <c r="B126" s="299"/>
      <c r="C126" s="299"/>
      <c r="D126" s="299"/>
      <c r="E126" s="299"/>
      <c r="F126" s="299"/>
      <c r="G126" s="299"/>
      <c r="H126" s="299"/>
      <c r="I126" s="299"/>
      <c r="J126" s="299"/>
      <c r="K126" s="299"/>
      <c r="L126" s="299"/>
    </row>
    <row r="127" spans="1:12" ht="15" x14ac:dyDescent="0.2">
      <c r="A127" s="299"/>
      <c r="B127" s="299"/>
      <c r="C127" s="299"/>
      <c r="D127" s="299"/>
      <c r="E127" s="299"/>
      <c r="F127" s="299"/>
      <c r="G127" s="299"/>
      <c r="H127" s="299"/>
      <c r="I127" s="299"/>
      <c r="J127" s="299"/>
      <c r="K127" s="299"/>
      <c r="L127" s="299"/>
    </row>
    <row r="128" spans="1:12" ht="15" x14ac:dyDescent="0.2">
      <c r="A128" s="299"/>
      <c r="B128" s="299"/>
      <c r="C128" s="299"/>
      <c r="D128" s="299"/>
      <c r="E128" s="299"/>
      <c r="F128" s="299"/>
      <c r="G128" s="299"/>
      <c r="H128" s="299"/>
      <c r="I128" s="299"/>
      <c r="J128" s="299"/>
      <c r="K128" s="299"/>
      <c r="L128" s="299"/>
    </row>
    <row r="129" spans="1:12" ht="15" x14ac:dyDescent="0.2">
      <c r="A129" s="299"/>
      <c r="B129" s="299"/>
      <c r="C129" s="299"/>
      <c r="D129" s="299"/>
      <c r="E129" s="299"/>
      <c r="F129" s="299"/>
      <c r="G129" s="299"/>
      <c r="H129" s="299"/>
      <c r="I129" s="299"/>
      <c r="J129" s="299"/>
      <c r="K129" s="299"/>
      <c r="L129" s="299"/>
    </row>
    <row r="130" spans="1:12" ht="15" x14ac:dyDescent="0.2">
      <c r="A130" s="299"/>
      <c r="B130" s="299"/>
      <c r="C130" s="299"/>
      <c r="D130" s="299"/>
      <c r="E130" s="299"/>
      <c r="F130" s="299"/>
      <c r="G130" s="299"/>
      <c r="H130" s="299"/>
      <c r="I130" s="299"/>
      <c r="J130" s="299"/>
      <c r="K130" s="299"/>
      <c r="L130" s="299"/>
    </row>
    <row r="131" spans="1:12" ht="15" x14ac:dyDescent="0.2">
      <c r="A131" s="299"/>
      <c r="B131" s="299"/>
      <c r="C131" s="299"/>
      <c r="D131" s="299"/>
      <c r="E131" s="299"/>
      <c r="F131" s="299"/>
      <c r="G131" s="299"/>
      <c r="H131" s="299"/>
      <c r="I131" s="299"/>
      <c r="J131" s="299"/>
      <c r="K131" s="299"/>
      <c r="L131" s="299"/>
    </row>
    <row r="132" spans="1:12" ht="15" x14ac:dyDescent="0.2">
      <c r="A132" s="299"/>
      <c r="B132" s="299"/>
      <c r="C132" s="299"/>
      <c r="D132" s="299"/>
      <c r="E132" s="299"/>
      <c r="F132" s="299"/>
      <c r="G132" s="299"/>
      <c r="H132" s="299"/>
      <c r="I132" s="299"/>
      <c r="J132" s="299"/>
      <c r="K132" s="299"/>
      <c r="L132" s="299"/>
    </row>
    <row r="133" spans="1:12" ht="15" x14ac:dyDescent="0.2">
      <c r="A133" s="299"/>
      <c r="B133" s="299"/>
      <c r="C133" s="299"/>
      <c r="D133" s="299"/>
      <c r="E133" s="299"/>
      <c r="F133" s="299"/>
      <c r="G133" s="299"/>
      <c r="H133" s="299"/>
      <c r="I133" s="299"/>
      <c r="J133" s="299"/>
      <c r="K133" s="299"/>
      <c r="L133" s="299"/>
    </row>
    <row r="134" spans="1:12" ht="15" x14ac:dyDescent="0.2">
      <c r="A134" s="299"/>
      <c r="B134" s="299"/>
      <c r="C134" s="299"/>
      <c r="D134" s="299"/>
      <c r="E134" s="299"/>
      <c r="F134" s="299"/>
      <c r="G134" s="299"/>
      <c r="H134" s="299"/>
      <c r="I134" s="299"/>
      <c r="J134" s="299"/>
      <c r="K134" s="299"/>
      <c r="L134" s="299"/>
    </row>
    <row r="135" spans="1:12" ht="15" x14ac:dyDescent="0.2">
      <c r="A135" s="299"/>
      <c r="B135" s="299"/>
      <c r="C135" s="299"/>
      <c r="D135" s="299"/>
      <c r="E135" s="299"/>
      <c r="F135" s="299"/>
      <c r="G135" s="299"/>
      <c r="H135" s="299"/>
      <c r="I135" s="299"/>
      <c r="J135" s="299"/>
      <c r="K135" s="299"/>
      <c r="L135" s="299"/>
    </row>
    <row r="136" spans="1:12" ht="15" x14ac:dyDescent="0.2">
      <c r="A136" s="299"/>
      <c r="B136" s="299"/>
      <c r="C136" s="299"/>
      <c r="D136" s="299"/>
      <c r="E136" s="299"/>
      <c r="F136" s="299"/>
      <c r="G136" s="299"/>
      <c r="H136" s="299"/>
      <c r="I136" s="299"/>
      <c r="J136" s="299"/>
      <c r="K136" s="299"/>
      <c r="L136" s="299"/>
    </row>
    <row r="137" spans="1:12" ht="15" x14ac:dyDescent="0.2">
      <c r="A137" s="299"/>
      <c r="B137" s="299"/>
      <c r="C137" s="299"/>
      <c r="D137" s="299"/>
      <c r="E137" s="299"/>
      <c r="F137" s="299"/>
      <c r="G137" s="299"/>
      <c r="H137" s="299"/>
      <c r="I137" s="299"/>
      <c r="J137" s="299"/>
      <c r="K137" s="299"/>
      <c r="L137" s="299"/>
    </row>
    <row r="138" spans="1:12" ht="15" x14ac:dyDescent="0.2">
      <c r="A138" s="299"/>
      <c r="B138" s="299"/>
      <c r="C138" s="299"/>
      <c r="D138" s="299"/>
      <c r="E138" s="299"/>
      <c r="F138" s="299"/>
      <c r="G138" s="299"/>
      <c r="H138" s="299"/>
      <c r="I138" s="299"/>
      <c r="J138" s="299"/>
      <c r="K138" s="299"/>
      <c r="L138" s="299"/>
    </row>
    <row r="139" spans="1:12" ht="15" x14ac:dyDescent="0.2">
      <c r="A139" s="299"/>
      <c r="B139" s="299"/>
      <c r="C139" s="299"/>
      <c r="D139" s="299"/>
      <c r="E139" s="299"/>
      <c r="F139" s="299"/>
      <c r="G139" s="299"/>
      <c r="H139" s="299"/>
      <c r="I139" s="299"/>
      <c r="J139" s="299"/>
      <c r="K139" s="299"/>
      <c r="L139" s="299"/>
    </row>
    <row r="140" spans="1:12" ht="15" x14ac:dyDescent="0.2">
      <c r="A140" s="299"/>
      <c r="B140" s="299"/>
      <c r="C140" s="299"/>
      <c r="D140" s="299"/>
      <c r="E140" s="299"/>
      <c r="F140" s="299"/>
      <c r="G140" s="299"/>
      <c r="H140" s="299"/>
      <c r="I140" s="299"/>
      <c r="J140" s="299"/>
      <c r="K140" s="299"/>
      <c r="L140" s="299"/>
    </row>
    <row r="141" spans="1:12" ht="15" x14ac:dyDescent="0.2">
      <c r="A141" s="299"/>
      <c r="B141" s="299"/>
      <c r="C141" s="299"/>
      <c r="D141" s="299"/>
      <c r="E141" s="299"/>
      <c r="F141" s="299"/>
      <c r="G141" s="299"/>
      <c r="H141" s="299"/>
      <c r="I141" s="299"/>
      <c r="J141" s="299"/>
      <c r="K141" s="299"/>
      <c r="L141" s="299"/>
    </row>
    <row r="142" spans="1:12" ht="15" x14ac:dyDescent="0.2">
      <c r="A142" s="299"/>
      <c r="B142" s="299"/>
      <c r="C142" s="299"/>
      <c r="D142" s="299"/>
      <c r="E142" s="299"/>
      <c r="F142" s="299"/>
      <c r="G142" s="299"/>
      <c r="H142" s="299"/>
      <c r="I142" s="299"/>
      <c r="J142" s="299"/>
      <c r="K142" s="299"/>
      <c r="L142" s="299"/>
    </row>
    <row r="143" spans="1:12" ht="15" x14ac:dyDescent="0.2">
      <c r="A143" s="299"/>
      <c r="B143" s="299"/>
      <c r="C143" s="299"/>
      <c r="D143" s="299"/>
      <c r="E143" s="299"/>
      <c r="F143" s="299"/>
      <c r="G143" s="299"/>
      <c r="H143" s="299"/>
      <c r="I143" s="299"/>
      <c r="J143" s="299"/>
      <c r="K143" s="299"/>
      <c r="L143" s="299"/>
    </row>
    <row r="144" spans="1:12" ht="15" x14ac:dyDescent="0.2">
      <c r="A144" s="299"/>
      <c r="B144" s="299"/>
      <c r="C144" s="299"/>
      <c r="D144" s="299"/>
      <c r="E144" s="299"/>
      <c r="F144" s="299"/>
      <c r="G144" s="299"/>
      <c r="H144" s="299"/>
      <c r="I144" s="299"/>
      <c r="J144" s="299"/>
      <c r="K144" s="299"/>
      <c r="L144" s="299"/>
    </row>
    <row r="145" spans="1:12" ht="15" x14ac:dyDescent="0.2">
      <c r="A145" s="299"/>
      <c r="B145" s="299"/>
      <c r="C145" s="299"/>
      <c r="D145" s="299"/>
      <c r="E145" s="299"/>
      <c r="F145" s="299"/>
      <c r="G145" s="299"/>
      <c r="H145" s="299"/>
      <c r="I145" s="299"/>
      <c r="J145" s="299"/>
      <c r="K145" s="299"/>
      <c r="L145" s="299"/>
    </row>
    <row r="146" spans="1:12" ht="15" x14ac:dyDescent="0.2">
      <c r="A146" s="299"/>
      <c r="B146" s="299"/>
      <c r="C146" s="299"/>
      <c r="D146" s="299"/>
      <c r="E146" s="299"/>
      <c r="F146" s="299"/>
      <c r="G146" s="299"/>
      <c r="H146" s="299"/>
      <c r="I146" s="299"/>
      <c r="J146" s="299"/>
      <c r="K146" s="299"/>
      <c r="L146" s="299"/>
    </row>
    <row r="147" spans="1:12" ht="15" x14ac:dyDescent="0.2">
      <c r="A147" s="299"/>
      <c r="B147" s="299"/>
      <c r="C147" s="299"/>
      <c r="D147" s="299"/>
      <c r="E147" s="299"/>
      <c r="F147" s="299"/>
      <c r="G147" s="299"/>
      <c r="H147" s="299"/>
      <c r="I147" s="299"/>
      <c r="J147" s="299"/>
      <c r="K147" s="299"/>
      <c r="L147" s="299"/>
    </row>
    <row r="148" spans="1:12" ht="15" x14ac:dyDescent="0.2">
      <c r="A148" s="299"/>
      <c r="B148" s="299"/>
      <c r="C148" s="299"/>
      <c r="D148" s="299"/>
      <c r="E148" s="299"/>
      <c r="F148" s="299"/>
      <c r="G148" s="299"/>
      <c r="H148" s="299"/>
      <c r="I148" s="299"/>
      <c r="J148" s="299"/>
      <c r="K148" s="299"/>
      <c r="L148" s="299"/>
    </row>
    <row r="149" spans="1:12" ht="15" x14ac:dyDescent="0.2">
      <c r="A149" s="299"/>
      <c r="B149" s="299"/>
      <c r="C149" s="299"/>
      <c r="D149" s="299"/>
      <c r="E149" s="299"/>
      <c r="F149" s="299"/>
      <c r="G149" s="299"/>
      <c r="H149" s="299"/>
      <c r="I149" s="299"/>
      <c r="J149" s="299"/>
      <c r="K149" s="299"/>
      <c r="L149" s="299"/>
    </row>
    <row r="150" spans="1:12" ht="15" x14ac:dyDescent="0.2">
      <c r="A150" s="299"/>
      <c r="B150" s="299"/>
      <c r="C150" s="299"/>
      <c r="D150" s="299"/>
      <c r="E150" s="299"/>
      <c r="F150" s="299"/>
      <c r="G150" s="299"/>
      <c r="H150" s="299"/>
      <c r="I150" s="299"/>
      <c r="J150" s="299"/>
      <c r="K150" s="299"/>
      <c r="L150" s="299"/>
    </row>
    <row r="151" spans="1:12" ht="15" x14ac:dyDescent="0.2">
      <c r="A151" s="299"/>
      <c r="B151" s="299"/>
      <c r="C151" s="299"/>
      <c r="D151" s="299"/>
      <c r="E151" s="299"/>
      <c r="F151" s="299"/>
      <c r="G151" s="299"/>
      <c r="H151" s="299"/>
      <c r="I151" s="299"/>
      <c r="J151" s="299"/>
      <c r="K151" s="299"/>
      <c r="L151" s="299"/>
    </row>
    <row r="152" spans="1:12" ht="15" x14ac:dyDescent="0.2">
      <c r="A152" s="299"/>
      <c r="B152" s="299"/>
      <c r="C152" s="299"/>
      <c r="D152" s="299"/>
      <c r="E152" s="299"/>
      <c r="F152" s="299"/>
      <c r="G152" s="299"/>
      <c r="H152" s="299"/>
      <c r="I152" s="299"/>
      <c r="J152" s="299"/>
      <c r="K152" s="299"/>
      <c r="L152" s="299"/>
    </row>
    <row r="153" spans="1:12" ht="15" x14ac:dyDescent="0.2">
      <c r="A153" s="299"/>
      <c r="B153" s="299"/>
      <c r="C153" s="299"/>
      <c r="D153" s="299"/>
      <c r="E153" s="299"/>
      <c r="F153" s="299"/>
      <c r="G153" s="299"/>
      <c r="H153" s="299"/>
      <c r="I153" s="299"/>
      <c r="J153" s="299"/>
      <c r="K153" s="299"/>
      <c r="L153" s="299"/>
    </row>
    <row r="154" spans="1:12" ht="15" x14ac:dyDescent="0.2">
      <c r="A154" s="299"/>
      <c r="B154" s="299"/>
      <c r="C154" s="299"/>
      <c r="D154" s="299"/>
      <c r="E154" s="299"/>
      <c r="F154" s="299"/>
      <c r="G154" s="299"/>
      <c r="H154" s="299"/>
      <c r="I154" s="299"/>
      <c r="J154" s="299"/>
      <c r="K154" s="299"/>
      <c r="L154" s="299"/>
    </row>
    <row r="155" spans="1:12" ht="15" x14ac:dyDescent="0.2">
      <c r="A155" s="299"/>
      <c r="B155" s="299"/>
      <c r="C155" s="299"/>
      <c r="D155" s="299"/>
      <c r="E155" s="299"/>
      <c r="F155" s="299"/>
      <c r="G155" s="299"/>
      <c r="H155" s="299"/>
      <c r="I155" s="299"/>
      <c r="J155" s="299"/>
      <c r="K155" s="299"/>
      <c r="L155" s="299"/>
    </row>
    <row r="156" spans="1:12" ht="15" x14ac:dyDescent="0.2">
      <c r="A156" s="299"/>
      <c r="B156" s="299"/>
      <c r="C156" s="299"/>
      <c r="D156" s="299"/>
      <c r="E156" s="299"/>
      <c r="F156" s="299"/>
      <c r="G156" s="299"/>
      <c r="H156" s="299"/>
      <c r="I156" s="299"/>
      <c r="J156" s="299"/>
      <c r="K156" s="299"/>
      <c r="L156" s="299"/>
    </row>
    <row r="157" spans="1:12" ht="15" x14ac:dyDescent="0.2">
      <c r="A157" s="299"/>
      <c r="B157" s="299"/>
      <c r="C157" s="299"/>
      <c r="D157" s="299"/>
      <c r="E157" s="299"/>
      <c r="F157" s="299"/>
      <c r="G157" s="299"/>
      <c r="H157" s="299"/>
      <c r="I157" s="299"/>
      <c r="J157" s="299"/>
      <c r="K157" s="299"/>
      <c r="L157" s="299"/>
    </row>
    <row r="158" spans="1:12" ht="15" x14ac:dyDescent="0.2">
      <c r="A158" s="299"/>
      <c r="B158" s="299"/>
      <c r="C158" s="299"/>
      <c r="D158" s="299"/>
      <c r="E158" s="299"/>
      <c r="F158" s="299"/>
      <c r="G158" s="299"/>
      <c r="H158" s="299"/>
      <c r="I158" s="299"/>
      <c r="J158" s="299"/>
      <c r="K158" s="299"/>
      <c r="L158" s="299"/>
    </row>
    <row r="159" spans="1:12" ht="15" x14ac:dyDescent="0.2">
      <c r="A159" s="299"/>
      <c r="B159" s="299"/>
      <c r="C159" s="299"/>
      <c r="D159" s="299"/>
      <c r="E159" s="299"/>
      <c r="F159" s="299"/>
      <c r="G159" s="299"/>
      <c r="H159" s="299"/>
      <c r="I159" s="299"/>
      <c r="J159" s="299"/>
      <c r="K159" s="299"/>
      <c r="L159" s="299"/>
    </row>
    <row r="160" spans="1:12" ht="15" x14ac:dyDescent="0.2">
      <c r="A160" s="299"/>
      <c r="B160" s="299"/>
      <c r="C160" s="299"/>
      <c r="D160" s="299"/>
      <c r="E160" s="299"/>
      <c r="F160" s="299"/>
      <c r="G160" s="299"/>
      <c r="H160" s="299"/>
      <c r="I160" s="299"/>
      <c r="J160" s="299"/>
      <c r="K160" s="299"/>
      <c r="L160" s="299"/>
    </row>
    <row r="161" spans="1:12" ht="15" x14ac:dyDescent="0.2">
      <c r="A161" s="299"/>
      <c r="B161" s="299"/>
      <c r="C161" s="299"/>
      <c r="D161" s="299"/>
      <c r="E161" s="299"/>
      <c r="F161" s="299"/>
      <c r="G161" s="299"/>
      <c r="H161" s="299"/>
      <c r="I161" s="299"/>
      <c r="J161" s="299"/>
      <c r="K161" s="299"/>
      <c r="L161" s="299"/>
    </row>
    <row r="162" spans="1:12" ht="15" x14ac:dyDescent="0.2">
      <c r="A162" s="299"/>
      <c r="B162" s="299"/>
      <c r="C162" s="299"/>
      <c r="D162" s="299"/>
      <c r="E162" s="299"/>
      <c r="F162" s="299"/>
      <c r="G162" s="299"/>
      <c r="H162" s="299"/>
      <c r="I162" s="299"/>
      <c r="J162" s="299"/>
      <c r="K162" s="299"/>
      <c r="L162" s="299"/>
    </row>
    <row r="163" spans="1:12" ht="15" x14ac:dyDescent="0.2">
      <c r="A163" s="299"/>
      <c r="B163" s="299"/>
      <c r="C163" s="299"/>
      <c r="D163" s="299"/>
      <c r="E163" s="299"/>
      <c r="F163" s="299"/>
      <c r="G163" s="299"/>
      <c r="H163" s="299"/>
      <c r="I163" s="299"/>
      <c r="J163" s="299"/>
      <c r="K163" s="299"/>
      <c r="L163" s="299"/>
    </row>
    <row r="164" spans="1:12" ht="15" x14ac:dyDescent="0.2">
      <c r="A164" s="299"/>
      <c r="B164" s="299"/>
      <c r="C164" s="299"/>
      <c r="D164" s="299"/>
      <c r="E164" s="299"/>
      <c r="F164" s="299"/>
      <c r="G164" s="299"/>
      <c r="H164" s="299"/>
      <c r="I164" s="299"/>
      <c r="J164" s="299"/>
      <c r="K164" s="299"/>
      <c r="L164" s="299"/>
    </row>
    <row r="165" spans="1:12" ht="15" x14ac:dyDescent="0.2">
      <c r="A165" s="299"/>
      <c r="B165" s="299"/>
      <c r="C165" s="299"/>
      <c r="D165" s="299"/>
      <c r="E165" s="299"/>
      <c r="F165" s="299"/>
      <c r="G165" s="299"/>
      <c r="H165" s="299"/>
      <c r="I165" s="299"/>
      <c r="J165" s="299"/>
      <c r="K165" s="299"/>
      <c r="L165" s="299"/>
    </row>
  </sheetData>
  <dataConsolidate/>
  <mergeCells count="18">
    <mergeCell ref="AH22:AH25"/>
    <mergeCell ref="AH26:AH29"/>
    <mergeCell ref="O11:Q14"/>
    <mergeCell ref="I14:J14"/>
    <mergeCell ref="A15:B15"/>
    <mergeCell ref="O16:Q18"/>
    <mergeCell ref="O20:Q24"/>
    <mergeCell ref="AG22:AG30"/>
    <mergeCell ref="A6:J6"/>
    <mergeCell ref="A7:J7"/>
    <mergeCell ref="B9:G9"/>
    <mergeCell ref="B10:B11"/>
    <mergeCell ref="C10:C11"/>
    <mergeCell ref="D10:D11"/>
    <mergeCell ref="E10:E11"/>
    <mergeCell ref="F10:F11"/>
    <mergeCell ref="G10:G11"/>
    <mergeCell ref="I10:J10"/>
  </mergeCells>
  <conditionalFormatting sqref="I12:I15 J12:J13">
    <cfRule type="cellIs" dxfId="7" priority="1" stopIfTrue="1" operator="lessThan">
      <formula>0</formula>
    </cfRule>
  </conditionalFormatting>
  <printOptions horizontalCentered="1"/>
  <pageMargins left="0.59055118110236227" right="0.59055118110236227" top="0.35433070866141736" bottom="0.35433070866141736" header="0" footer="0"/>
  <pageSetup orientation="portrait" r:id="rId1"/>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I159"/>
  <sheetViews>
    <sheetView showGridLines="0" zoomScale="70" zoomScaleNormal="70" zoomScaleSheetLayoutView="80" workbookViewId="0">
      <selection activeCell="N15" sqref="N15:P17"/>
    </sheetView>
  </sheetViews>
  <sheetFormatPr baseColWidth="10" defaultRowHeight="12.75" x14ac:dyDescent="0.2"/>
  <cols>
    <col min="1" max="1" width="15" style="328" customWidth="1"/>
    <col min="2" max="7" width="9.7109375" style="328" customWidth="1"/>
    <col min="8" max="8" width="1" style="328" customWidth="1"/>
    <col min="9" max="10" width="7.7109375" style="328" customWidth="1"/>
    <col min="11" max="11" width="11.7109375" style="328" customWidth="1"/>
    <col min="12" max="15" width="13" style="328" customWidth="1"/>
    <col min="16" max="16" width="10.28515625" style="328" customWidth="1"/>
    <col min="17" max="16384" width="11.42578125" style="328"/>
  </cols>
  <sheetData>
    <row r="1" spans="1:16" s="286" customFormat="1" ht="20.100000000000001" customHeight="1" x14ac:dyDescent="0.15">
      <c r="D1" s="287"/>
      <c r="E1" s="287"/>
      <c r="F1" s="287"/>
      <c r="G1" s="287"/>
      <c r="H1" s="287"/>
      <c r="I1" s="287"/>
      <c r="J1" s="287"/>
      <c r="K1" s="288"/>
    </row>
    <row r="2" spans="1:16" s="286" customFormat="1" ht="20.100000000000001" customHeight="1" x14ac:dyDescent="0.15">
      <c r="D2" s="287"/>
      <c r="E2" s="287"/>
      <c r="F2" s="287"/>
      <c r="G2" s="287"/>
      <c r="H2" s="287"/>
      <c r="I2" s="287"/>
      <c r="J2" s="287"/>
      <c r="K2" s="288"/>
    </row>
    <row r="3" spans="1:16" s="286" customFormat="1" ht="20.100000000000001" customHeight="1" x14ac:dyDescent="0.15">
      <c r="D3" s="287"/>
      <c r="E3" s="287"/>
      <c r="F3" s="287"/>
      <c r="G3" s="287"/>
      <c r="H3" s="287"/>
      <c r="I3" s="287"/>
      <c r="J3" s="287"/>
      <c r="K3" s="288"/>
    </row>
    <row r="4" spans="1:16" s="294" customFormat="1" ht="15" customHeight="1" x14ac:dyDescent="0.25">
      <c r="A4" s="289"/>
      <c r="D4" s="291"/>
      <c r="E4" s="291"/>
      <c r="F4" s="291"/>
      <c r="G4" s="291"/>
      <c r="H4" s="291"/>
      <c r="I4" s="291"/>
      <c r="J4" s="291"/>
      <c r="K4" s="292"/>
    </row>
    <row r="5" spans="1:16" s="294" customFormat="1" ht="15" customHeight="1" x14ac:dyDescent="0.25">
      <c r="A5" s="289"/>
      <c r="D5" s="291"/>
      <c r="E5" s="291"/>
      <c r="F5" s="291"/>
      <c r="G5" s="291"/>
      <c r="H5" s="291"/>
      <c r="I5" s="291"/>
      <c r="J5" s="291"/>
      <c r="K5" s="292"/>
    </row>
    <row r="6" spans="1:16" s="286" customFormat="1" ht="21.95" customHeight="1" x14ac:dyDescent="0.15">
      <c r="A6" s="500" t="s">
        <v>200</v>
      </c>
      <c r="B6" s="500"/>
      <c r="C6" s="500"/>
      <c r="D6" s="500"/>
      <c r="E6" s="500"/>
      <c r="F6" s="500"/>
      <c r="G6" s="500"/>
      <c r="H6" s="500"/>
      <c r="I6" s="500"/>
      <c r="J6" s="500"/>
      <c r="K6" s="297"/>
      <c r="L6" s="296"/>
      <c r="M6" s="296"/>
      <c r="N6" s="296"/>
      <c r="O6" s="296"/>
      <c r="P6" s="296"/>
    </row>
    <row r="7" spans="1:16" s="286" customFormat="1" ht="15" customHeight="1" x14ac:dyDescent="0.15">
      <c r="A7" s="564" t="s">
        <v>192</v>
      </c>
      <c r="B7" s="564"/>
      <c r="C7" s="564"/>
      <c r="D7" s="564"/>
      <c r="E7" s="564"/>
      <c r="F7" s="564"/>
      <c r="G7" s="564"/>
      <c r="H7" s="564"/>
      <c r="I7" s="564"/>
      <c r="J7" s="564"/>
      <c r="K7" s="297"/>
      <c r="L7" s="296"/>
      <c r="M7" s="296"/>
      <c r="N7" s="296"/>
      <c r="O7" s="296"/>
      <c r="P7" s="296"/>
    </row>
    <row r="8" spans="1:16" s="286" customFormat="1" ht="15" customHeight="1" x14ac:dyDescent="0.2">
      <c r="A8" s="298"/>
      <c r="B8" s="298"/>
      <c r="C8" s="298"/>
      <c r="D8" s="298"/>
      <c r="E8" s="298"/>
      <c r="F8" s="298"/>
      <c r="G8" s="298"/>
      <c r="H8" s="298"/>
      <c r="I8" s="298"/>
      <c r="J8" s="298"/>
      <c r="K8" s="300"/>
      <c r="O8" s="301"/>
      <c r="P8" s="301"/>
    </row>
    <row r="9" spans="1:16" s="294" customFormat="1" ht="24.95" customHeight="1" x14ac:dyDescent="0.25">
      <c r="A9" s="302"/>
      <c r="B9" s="565" t="s">
        <v>193</v>
      </c>
      <c r="C9" s="565"/>
      <c r="D9" s="565"/>
      <c r="E9" s="565"/>
      <c r="F9" s="565"/>
      <c r="G9" s="565"/>
      <c r="H9" s="304"/>
      <c r="I9" s="304"/>
      <c r="J9" s="304"/>
      <c r="K9" s="306"/>
      <c r="N9" s="301"/>
      <c r="O9" s="301"/>
      <c r="P9" s="301"/>
    </row>
    <row r="10" spans="1:16" s="294" customFormat="1" ht="24.95" customHeight="1" x14ac:dyDescent="0.25">
      <c r="A10" s="302"/>
      <c r="B10" s="576">
        <v>2011</v>
      </c>
      <c r="C10" s="576">
        <v>2012</v>
      </c>
      <c r="D10" s="576">
        <v>2013</v>
      </c>
      <c r="E10" s="576">
        <v>2014</v>
      </c>
      <c r="F10" s="576">
        <v>2015</v>
      </c>
      <c r="G10" s="576">
        <v>2016</v>
      </c>
      <c r="H10" s="307"/>
      <c r="I10" s="567" t="s">
        <v>3</v>
      </c>
      <c r="J10" s="567"/>
      <c r="K10" s="306"/>
      <c r="N10" s="301"/>
      <c r="O10" s="301"/>
      <c r="P10" s="301"/>
    </row>
    <row r="11" spans="1:16" s="311" customFormat="1" ht="24.95" customHeight="1" x14ac:dyDescent="0.25">
      <c r="A11" s="308"/>
      <c r="B11" s="576"/>
      <c r="C11" s="576"/>
      <c r="D11" s="576"/>
      <c r="E11" s="576"/>
      <c r="F11" s="576"/>
      <c r="G11" s="576"/>
      <c r="H11" s="307"/>
      <c r="I11" s="309" t="s">
        <v>194</v>
      </c>
      <c r="J11" s="309" t="s">
        <v>195</v>
      </c>
      <c r="K11" s="342"/>
      <c r="N11" s="571"/>
      <c r="O11" s="571"/>
      <c r="P11" s="571"/>
    </row>
    <row r="12" spans="1:16" s="311" customFormat="1" ht="90" customHeight="1" x14ac:dyDescent="0.25">
      <c r="A12" s="312" t="s">
        <v>201</v>
      </c>
      <c r="B12" s="313">
        <v>1283563.8</v>
      </c>
      <c r="C12" s="313">
        <v>1450045</v>
      </c>
      <c r="D12" s="313">
        <v>1477702</v>
      </c>
      <c r="E12" s="313">
        <v>1422011.4</v>
      </c>
      <c r="F12" s="313">
        <v>1430230.9999999998</v>
      </c>
      <c r="G12" s="313">
        <v>1521741.574</v>
      </c>
      <c r="H12" s="314"/>
      <c r="I12" s="315">
        <f>G12-F12</f>
        <v>91510.574000000255</v>
      </c>
      <c r="J12" s="316">
        <f>G12/F12-1</f>
        <v>6.3983072664485885E-2</v>
      </c>
      <c r="K12" s="342"/>
      <c r="L12" s="318"/>
      <c r="N12" s="571"/>
      <c r="O12" s="571"/>
      <c r="P12" s="571"/>
    </row>
    <row r="13" spans="1:16" s="311" customFormat="1" ht="90" customHeight="1" x14ac:dyDescent="0.25">
      <c r="A13" s="312" t="s">
        <v>202</v>
      </c>
      <c r="B13" s="313">
        <v>1336369.3999999999</v>
      </c>
      <c r="C13" s="313">
        <v>1457806</v>
      </c>
      <c r="D13" s="313">
        <v>1497810.8</v>
      </c>
      <c r="E13" s="313">
        <v>1425249.5</v>
      </c>
      <c r="F13" s="313">
        <v>1425327.2999999998</v>
      </c>
      <c r="G13" s="313">
        <v>1524483.65</v>
      </c>
      <c r="H13" s="314"/>
      <c r="I13" s="315">
        <f>G13-F13</f>
        <v>99156.350000000093</v>
      </c>
      <c r="J13" s="316">
        <f>G13/F13-1</f>
        <v>6.9567424969689595E-2</v>
      </c>
      <c r="K13" s="343"/>
      <c r="L13" s="344"/>
      <c r="N13" s="571"/>
      <c r="O13" s="571"/>
      <c r="P13" s="571"/>
    </row>
    <row r="14" spans="1:16" s="311" customFormat="1" ht="90" customHeight="1" x14ac:dyDescent="0.25">
      <c r="A14" s="320" t="s">
        <v>203</v>
      </c>
      <c r="B14" s="321">
        <f t="shared" ref="B14:G14" si="0">IF(B13=0,0,(B12/B13)*100)</f>
        <v>96.048577586406878</v>
      </c>
      <c r="C14" s="321">
        <f t="shared" si="0"/>
        <v>99.467624635925489</v>
      </c>
      <c r="D14" s="321">
        <f t="shared" si="0"/>
        <v>98.657453932098761</v>
      </c>
      <c r="E14" s="321">
        <f t="shared" si="0"/>
        <v>99.772804691389112</v>
      </c>
      <c r="F14" s="321">
        <f t="shared" si="0"/>
        <v>100.34404027762605</v>
      </c>
      <c r="G14" s="321">
        <f t="shared" si="0"/>
        <v>99.820130835775117</v>
      </c>
      <c r="H14" s="322"/>
      <c r="I14" s="577">
        <f>G14-F14</f>
        <v>-0.52390944185093247</v>
      </c>
      <c r="J14" s="577"/>
      <c r="K14" s="323"/>
      <c r="L14" s="324"/>
      <c r="N14" s="571"/>
      <c r="O14" s="571"/>
      <c r="P14" s="571"/>
    </row>
    <row r="15" spans="1:16" ht="15" customHeight="1" x14ac:dyDescent="0.25">
      <c r="A15" s="573" t="s">
        <v>199</v>
      </c>
      <c r="B15" s="573"/>
      <c r="C15" s="575"/>
      <c r="D15" s="575"/>
      <c r="E15" s="575"/>
      <c r="F15" s="575"/>
      <c r="G15" s="345"/>
      <c r="H15" s="346"/>
      <c r="I15" s="331"/>
      <c r="J15" s="331"/>
      <c r="K15" s="299"/>
      <c r="N15" s="571"/>
      <c r="O15" s="571"/>
      <c r="P15" s="571"/>
    </row>
    <row r="16" spans="1:16" ht="15" customHeight="1" x14ac:dyDescent="0.25">
      <c r="A16" s="329"/>
      <c r="B16" s="329"/>
      <c r="C16" s="330"/>
      <c r="D16" s="330"/>
      <c r="E16" s="330"/>
      <c r="F16" s="330"/>
      <c r="G16" s="330"/>
      <c r="H16" s="330"/>
      <c r="I16" s="331"/>
      <c r="J16" s="331"/>
      <c r="K16" s="299"/>
      <c r="N16" s="571"/>
      <c r="O16" s="571"/>
      <c r="P16" s="571"/>
    </row>
    <row r="17" spans="1:35" ht="15" customHeight="1" x14ac:dyDescent="0.2">
      <c r="A17" s="333"/>
      <c r="B17" s="333"/>
      <c r="C17" s="335"/>
      <c r="D17" s="334"/>
      <c r="E17" s="334"/>
      <c r="F17" s="335"/>
      <c r="G17" s="335"/>
      <c r="H17" s="335"/>
      <c r="I17" s="336"/>
      <c r="J17" s="336"/>
      <c r="K17" s="299"/>
      <c r="N17" s="571"/>
      <c r="O17" s="571"/>
      <c r="P17" s="571"/>
    </row>
    <row r="18" spans="1:35" ht="15" customHeight="1" x14ac:dyDescent="0.2">
      <c r="A18" s="299"/>
      <c r="B18" s="299"/>
      <c r="C18" s="299"/>
      <c r="D18" s="299"/>
      <c r="E18" s="299"/>
      <c r="F18" s="299"/>
      <c r="G18" s="299"/>
      <c r="H18" s="299"/>
      <c r="I18" s="299"/>
      <c r="J18" s="299"/>
      <c r="K18" s="299"/>
    </row>
    <row r="19" spans="1:35" ht="15" customHeight="1" x14ac:dyDescent="0.2">
      <c r="A19" s="299"/>
      <c r="B19" s="299"/>
      <c r="C19" s="299"/>
      <c r="D19" s="299"/>
      <c r="E19" s="299"/>
      <c r="F19" s="299"/>
      <c r="G19" s="299"/>
      <c r="H19" s="299"/>
      <c r="I19" s="299"/>
      <c r="J19" s="299"/>
      <c r="K19" s="299"/>
      <c r="N19" s="571"/>
      <c r="O19" s="571"/>
      <c r="P19" s="571"/>
    </row>
    <row r="20" spans="1:35" ht="15" customHeight="1" x14ac:dyDescent="0.2">
      <c r="A20" s="299"/>
      <c r="B20" s="299"/>
      <c r="C20" s="299"/>
      <c r="D20" s="299"/>
      <c r="E20" s="299"/>
      <c r="F20" s="299"/>
      <c r="G20" s="299"/>
      <c r="H20" s="299"/>
      <c r="I20" s="299"/>
      <c r="J20" s="299"/>
      <c r="K20" s="299"/>
      <c r="N20" s="571"/>
      <c r="O20" s="571"/>
      <c r="P20" s="571"/>
    </row>
    <row r="21" spans="1:35" ht="15" customHeight="1" x14ac:dyDescent="0.2">
      <c r="A21" s="299"/>
      <c r="B21" s="299"/>
      <c r="C21" s="299"/>
      <c r="D21" s="299"/>
      <c r="E21" s="299"/>
      <c r="F21" s="306"/>
      <c r="G21" s="306"/>
      <c r="H21" s="306"/>
      <c r="I21" s="306"/>
      <c r="J21" s="306"/>
      <c r="K21" s="306"/>
      <c r="L21" s="337"/>
      <c r="M21" s="337"/>
      <c r="N21" s="571"/>
      <c r="O21" s="571"/>
      <c r="P21" s="571"/>
      <c r="AF21" s="574"/>
      <c r="AG21" s="568"/>
      <c r="AH21" s="338"/>
      <c r="AI21" s="339"/>
    </row>
    <row r="22" spans="1:35" ht="15" customHeight="1" x14ac:dyDescent="0.2">
      <c r="A22" s="299"/>
      <c r="B22" s="299"/>
      <c r="C22" s="299"/>
      <c r="D22" s="299"/>
      <c r="E22" s="299"/>
      <c r="F22" s="306"/>
      <c r="G22" s="306"/>
      <c r="H22" s="306"/>
      <c r="I22" s="306"/>
      <c r="J22" s="306"/>
      <c r="K22" s="347"/>
      <c r="L22" s="337"/>
      <c r="M22" s="337"/>
      <c r="N22" s="571"/>
      <c r="O22" s="571"/>
      <c r="P22" s="571"/>
      <c r="Q22" s="337"/>
      <c r="AF22" s="574"/>
      <c r="AG22" s="569"/>
      <c r="AH22" s="338"/>
      <c r="AI22" s="339"/>
    </row>
    <row r="23" spans="1:35" ht="15" customHeight="1" x14ac:dyDescent="0.2">
      <c r="A23" s="299"/>
      <c r="B23" s="299"/>
      <c r="C23" s="299"/>
      <c r="D23" s="299"/>
      <c r="E23" s="299"/>
      <c r="F23" s="306"/>
      <c r="G23" s="306"/>
      <c r="H23" s="306"/>
      <c r="I23" s="306"/>
      <c r="J23" s="306"/>
      <c r="K23" s="306"/>
      <c r="L23" s="337"/>
      <c r="M23" s="337"/>
      <c r="N23" s="571"/>
      <c r="O23" s="571"/>
      <c r="P23" s="571"/>
      <c r="Q23" s="337"/>
      <c r="AF23" s="574"/>
      <c r="AG23" s="569"/>
      <c r="AH23" s="338"/>
      <c r="AI23" s="339"/>
    </row>
    <row r="24" spans="1:35" ht="15" customHeight="1" x14ac:dyDescent="0.2">
      <c r="A24" s="299"/>
      <c r="B24" s="299"/>
      <c r="C24" s="299"/>
      <c r="D24" s="299"/>
      <c r="E24" s="299"/>
      <c r="F24" s="306"/>
      <c r="G24" s="306"/>
      <c r="H24" s="306"/>
      <c r="I24" s="306"/>
      <c r="J24" s="306"/>
      <c r="K24" s="348"/>
      <c r="L24" s="337"/>
      <c r="M24" s="337"/>
      <c r="N24" s="337"/>
      <c r="O24" s="337"/>
      <c r="P24" s="337"/>
      <c r="Q24" s="337"/>
      <c r="AF24" s="574"/>
      <c r="AG24" s="570"/>
      <c r="AH24" s="338"/>
      <c r="AI24" s="340"/>
    </row>
    <row r="25" spans="1:35" ht="15" customHeight="1" x14ac:dyDescent="0.2">
      <c r="A25" s="299"/>
      <c r="B25" s="299"/>
      <c r="C25" s="299"/>
      <c r="D25" s="299"/>
      <c r="E25" s="299"/>
      <c r="F25" s="306"/>
      <c r="G25" s="306"/>
      <c r="H25" s="306"/>
      <c r="I25" s="306"/>
      <c r="J25" s="306"/>
      <c r="K25" s="348"/>
      <c r="L25" s="337"/>
      <c r="M25" s="337"/>
      <c r="N25" s="337"/>
      <c r="O25" s="337"/>
      <c r="P25" s="337"/>
      <c r="Q25" s="337"/>
      <c r="AF25" s="574"/>
      <c r="AG25" s="568"/>
      <c r="AH25" s="338"/>
      <c r="AI25" s="339"/>
    </row>
    <row r="26" spans="1:35" ht="15" customHeight="1" x14ac:dyDescent="0.2">
      <c r="A26" s="299"/>
      <c r="B26" s="299"/>
      <c r="C26" s="299"/>
      <c r="D26" s="299"/>
      <c r="E26" s="299"/>
      <c r="F26" s="299"/>
      <c r="G26" s="299"/>
      <c r="H26" s="299"/>
      <c r="I26" s="299"/>
      <c r="J26" s="299"/>
      <c r="K26" s="349"/>
      <c r="N26" s="337"/>
      <c r="O26" s="337"/>
      <c r="P26" s="337"/>
      <c r="Q26" s="337"/>
      <c r="AF26" s="574"/>
      <c r="AG26" s="569"/>
      <c r="AH26" s="338"/>
      <c r="AI26" s="340"/>
    </row>
    <row r="27" spans="1:35" ht="15" customHeight="1" x14ac:dyDescent="0.2">
      <c r="A27" s="299"/>
      <c r="B27" s="299"/>
      <c r="C27" s="299"/>
      <c r="D27" s="299"/>
      <c r="E27" s="299"/>
      <c r="F27" s="299"/>
      <c r="G27" s="299"/>
      <c r="H27" s="299"/>
      <c r="I27" s="299"/>
      <c r="J27" s="299"/>
      <c r="K27" s="349"/>
      <c r="N27" s="337"/>
      <c r="O27" s="337"/>
      <c r="P27" s="337"/>
      <c r="Q27" s="337"/>
      <c r="AF27" s="574"/>
      <c r="AG27" s="569"/>
      <c r="AH27" s="338"/>
      <c r="AI27" s="339"/>
    </row>
    <row r="28" spans="1:35" ht="15" customHeight="1" x14ac:dyDescent="0.2">
      <c r="A28" s="299"/>
      <c r="B28" s="299"/>
      <c r="C28" s="299"/>
      <c r="D28" s="299"/>
      <c r="E28" s="299"/>
      <c r="F28" s="299"/>
      <c r="G28" s="299"/>
      <c r="H28" s="299"/>
      <c r="I28" s="299"/>
      <c r="J28" s="299"/>
      <c r="K28" s="349"/>
      <c r="AF28" s="574"/>
      <c r="AG28" s="570"/>
      <c r="AH28" s="338"/>
      <c r="AI28" s="339"/>
    </row>
    <row r="29" spans="1:35" ht="15" customHeight="1" x14ac:dyDescent="0.2">
      <c r="A29" s="299"/>
      <c r="B29" s="299"/>
      <c r="C29" s="299"/>
      <c r="D29" s="299"/>
      <c r="E29" s="299"/>
      <c r="F29" s="299"/>
      <c r="G29" s="299"/>
      <c r="H29" s="299"/>
      <c r="I29" s="299"/>
      <c r="J29" s="299"/>
      <c r="K29" s="349"/>
      <c r="AF29" s="574"/>
      <c r="AG29" s="350"/>
      <c r="AH29" s="338"/>
      <c r="AI29" s="339"/>
    </row>
    <row r="30" spans="1:35" ht="15" customHeight="1" x14ac:dyDescent="0.2">
      <c r="A30" s="299"/>
      <c r="B30" s="299"/>
      <c r="C30" s="299"/>
      <c r="D30" s="299"/>
      <c r="E30" s="299"/>
      <c r="F30" s="299"/>
      <c r="G30" s="299"/>
      <c r="H30" s="299"/>
      <c r="I30" s="299"/>
      <c r="J30" s="299"/>
      <c r="K30" s="349"/>
      <c r="AF30" s="574"/>
      <c r="AG30" s="341"/>
      <c r="AH30" s="338"/>
      <c r="AI30" s="339"/>
    </row>
    <row r="31" spans="1:35" ht="15" customHeight="1" x14ac:dyDescent="0.2">
      <c r="A31" s="299"/>
      <c r="B31" s="299"/>
      <c r="C31" s="299"/>
      <c r="D31" s="299"/>
      <c r="E31" s="299"/>
      <c r="F31" s="299"/>
      <c r="G31" s="299"/>
      <c r="H31" s="299"/>
      <c r="I31" s="299"/>
      <c r="J31" s="299"/>
      <c r="K31" s="299"/>
    </row>
    <row r="32" spans="1:35" ht="15" customHeight="1" x14ac:dyDescent="0.2">
      <c r="A32" s="299"/>
      <c r="B32" s="299"/>
      <c r="C32" s="299"/>
      <c r="D32" s="299"/>
      <c r="E32" s="299"/>
      <c r="F32" s="299"/>
      <c r="G32" s="299"/>
      <c r="H32" s="299"/>
      <c r="I32" s="299"/>
      <c r="J32" s="299"/>
      <c r="K32" s="299"/>
    </row>
    <row r="33" spans="1:11" ht="23.25" customHeight="1" x14ac:dyDescent="0.2">
      <c r="A33" s="299"/>
      <c r="B33" s="299"/>
      <c r="C33" s="299"/>
      <c r="D33" s="299"/>
      <c r="E33" s="299"/>
      <c r="F33" s="299"/>
      <c r="G33" s="299"/>
      <c r="H33" s="299"/>
      <c r="I33" s="299"/>
      <c r="J33" s="299"/>
      <c r="K33" s="299"/>
    </row>
    <row r="34" spans="1:11" ht="23.25" customHeight="1" x14ac:dyDescent="0.2">
      <c r="A34" s="299"/>
      <c r="B34" s="299"/>
      <c r="C34" s="299"/>
      <c r="D34" s="299"/>
      <c r="E34" s="299"/>
      <c r="F34" s="299"/>
      <c r="G34" s="299"/>
      <c r="H34" s="299"/>
      <c r="I34" s="299"/>
      <c r="J34" s="299"/>
      <c r="K34" s="299"/>
    </row>
    <row r="35" spans="1:11" ht="15" x14ac:dyDescent="0.2">
      <c r="A35" s="299"/>
      <c r="B35" s="299"/>
      <c r="C35" s="299"/>
      <c r="D35" s="299"/>
      <c r="E35" s="299"/>
      <c r="F35" s="299"/>
      <c r="G35" s="299"/>
      <c r="H35" s="299"/>
      <c r="I35" s="299"/>
      <c r="J35" s="299"/>
      <c r="K35" s="299"/>
    </row>
    <row r="36" spans="1:11" ht="8.25" customHeight="1" x14ac:dyDescent="0.2">
      <c r="A36" s="299"/>
      <c r="B36" s="299"/>
      <c r="C36" s="299"/>
      <c r="D36" s="299"/>
      <c r="E36" s="299"/>
      <c r="F36" s="299"/>
      <c r="G36" s="299"/>
      <c r="H36" s="299"/>
      <c r="I36" s="299"/>
      <c r="J36" s="299"/>
      <c r="K36" s="299"/>
    </row>
    <row r="37" spans="1:11" ht="15" hidden="1" x14ac:dyDescent="0.2">
      <c r="A37" s="299"/>
      <c r="B37" s="299"/>
      <c r="C37" s="299"/>
      <c r="D37" s="299"/>
      <c r="E37" s="299"/>
      <c r="F37" s="299"/>
      <c r="G37" s="299"/>
      <c r="H37" s="299"/>
      <c r="I37" s="299"/>
      <c r="J37" s="299"/>
      <c r="K37" s="299"/>
    </row>
    <row r="38" spans="1:11" ht="15" hidden="1" x14ac:dyDescent="0.2">
      <c r="A38" s="299"/>
      <c r="B38" s="299"/>
      <c r="C38" s="299"/>
      <c r="D38" s="299"/>
      <c r="E38" s="299"/>
      <c r="F38" s="299"/>
      <c r="G38" s="299"/>
      <c r="H38" s="299"/>
      <c r="I38" s="299"/>
      <c r="J38" s="299"/>
      <c r="K38" s="299"/>
    </row>
    <row r="39" spans="1:11" ht="15" hidden="1" x14ac:dyDescent="0.2">
      <c r="A39" s="299"/>
      <c r="B39" s="299"/>
      <c r="C39" s="299"/>
      <c r="D39" s="299"/>
      <c r="E39" s="299"/>
      <c r="F39" s="299"/>
      <c r="G39" s="299"/>
      <c r="H39" s="299"/>
      <c r="I39" s="299"/>
      <c r="J39" s="299"/>
      <c r="K39" s="299"/>
    </row>
    <row r="40" spans="1:11" ht="15" hidden="1" x14ac:dyDescent="0.2">
      <c r="A40" s="299"/>
      <c r="B40" s="299"/>
      <c r="C40" s="299"/>
      <c r="D40" s="299"/>
      <c r="E40" s="299"/>
      <c r="F40" s="299"/>
      <c r="G40" s="299"/>
      <c r="H40" s="299"/>
      <c r="I40" s="299"/>
      <c r="J40" s="299"/>
      <c r="K40" s="299"/>
    </row>
    <row r="41" spans="1:11" ht="15" hidden="1" x14ac:dyDescent="0.2">
      <c r="A41" s="299"/>
      <c r="B41" s="299"/>
      <c r="C41" s="299"/>
      <c r="D41" s="299"/>
      <c r="E41" s="299"/>
      <c r="F41" s="299"/>
      <c r="G41" s="299"/>
      <c r="H41" s="299"/>
      <c r="I41" s="299"/>
      <c r="J41" s="299"/>
      <c r="K41" s="299"/>
    </row>
    <row r="42" spans="1:11" ht="15" x14ac:dyDescent="0.2">
      <c r="A42" s="299"/>
      <c r="B42" s="299"/>
      <c r="C42" s="299"/>
      <c r="D42" s="299"/>
      <c r="E42" s="299"/>
      <c r="F42" s="299"/>
      <c r="G42" s="299"/>
      <c r="H42" s="299"/>
      <c r="I42" s="299"/>
      <c r="J42" s="299"/>
      <c r="K42" s="299"/>
    </row>
    <row r="43" spans="1:11" ht="15" x14ac:dyDescent="0.2">
      <c r="A43" s="299"/>
      <c r="B43" s="299"/>
      <c r="C43" s="299"/>
      <c r="D43" s="299"/>
      <c r="E43" s="299"/>
      <c r="F43" s="299"/>
      <c r="G43" s="299"/>
      <c r="H43" s="299"/>
      <c r="I43" s="299"/>
      <c r="J43" s="299"/>
      <c r="K43" s="299"/>
    </row>
    <row r="44" spans="1:11" ht="15" x14ac:dyDescent="0.2">
      <c r="A44" s="299"/>
      <c r="B44" s="299"/>
      <c r="C44" s="299"/>
      <c r="D44" s="299"/>
      <c r="E44" s="299"/>
      <c r="F44" s="299"/>
      <c r="G44" s="299"/>
      <c r="H44" s="299"/>
      <c r="I44" s="299"/>
      <c r="J44" s="299"/>
      <c r="K44" s="299"/>
    </row>
    <row r="45" spans="1:11" ht="15" x14ac:dyDescent="0.2">
      <c r="A45" s="299"/>
      <c r="B45" s="299"/>
      <c r="C45" s="299"/>
      <c r="D45" s="299"/>
      <c r="E45" s="299"/>
      <c r="F45" s="299"/>
      <c r="G45" s="299"/>
      <c r="H45" s="299"/>
      <c r="I45" s="299"/>
      <c r="J45" s="299"/>
      <c r="K45" s="299"/>
    </row>
    <row r="46" spans="1:11" ht="15" x14ac:dyDescent="0.2">
      <c r="A46" s="299"/>
      <c r="B46" s="299"/>
      <c r="C46" s="299"/>
      <c r="D46" s="299"/>
      <c r="E46" s="299"/>
      <c r="F46" s="299"/>
      <c r="G46" s="299"/>
      <c r="H46" s="299"/>
      <c r="I46" s="299"/>
      <c r="J46" s="299"/>
      <c r="K46" s="299"/>
    </row>
    <row r="47" spans="1:11" ht="15" x14ac:dyDescent="0.2">
      <c r="A47" s="299"/>
      <c r="B47" s="299"/>
      <c r="C47" s="299"/>
      <c r="D47" s="299"/>
      <c r="E47" s="299"/>
      <c r="F47" s="299"/>
      <c r="G47" s="299"/>
      <c r="H47" s="299"/>
      <c r="I47" s="299"/>
      <c r="J47" s="299"/>
      <c r="K47" s="299"/>
    </row>
    <row r="48" spans="1:11" ht="15" x14ac:dyDescent="0.2">
      <c r="A48" s="299"/>
      <c r="B48" s="299"/>
      <c r="C48" s="299"/>
      <c r="D48" s="299"/>
      <c r="E48" s="299"/>
      <c r="F48" s="299"/>
      <c r="G48" s="299"/>
      <c r="H48" s="299"/>
      <c r="I48" s="299"/>
      <c r="J48" s="299"/>
      <c r="K48" s="299"/>
    </row>
    <row r="49" spans="1:11" ht="15" x14ac:dyDescent="0.2">
      <c r="A49" s="299"/>
      <c r="B49" s="299"/>
      <c r="C49" s="299"/>
      <c r="D49" s="299"/>
      <c r="E49" s="299"/>
      <c r="F49" s="299"/>
      <c r="G49" s="299"/>
      <c r="H49" s="299"/>
      <c r="I49" s="299"/>
      <c r="J49" s="299"/>
      <c r="K49" s="299"/>
    </row>
    <row r="50" spans="1:11" ht="15" x14ac:dyDescent="0.2">
      <c r="A50" s="299"/>
      <c r="B50" s="299"/>
      <c r="C50" s="299"/>
      <c r="D50" s="299"/>
      <c r="E50" s="299"/>
      <c r="F50" s="299"/>
      <c r="G50" s="299"/>
      <c r="H50" s="299"/>
      <c r="I50" s="299"/>
      <c r="J50" s="299"/>
      <c r="K50" s="299"/>
    </row>
    <row r="51" spans="1:11" ht="15" x14ac:dyDescent="0.2">
      <c r="A51" s="299"/>
      <c r="B51" s="299"/>
      <c r="C51" s="299"/>
      <c r="D51" s="299"/>
      <c r="E51" s="299"/>
      <c r="F51" s="299"/>
      <c r="G51" s="299"/>
      <c r="H51" s="299"/>
      <c r="I51" s="299"/>
      <c r="J51" s="299"/>
      <c r="K51" s="299"/>
    </row>
    <row r="52" spans="1:11" ht="15" x14ac:dyDescent="0.2">
      <c r="A52" s="299"/>
      <c r="B52" s="299"/>
      <c r="C52" s="299"/>
      <c r="D52" s="299"/>
      <c r="E52" s="299"/>
      <c r="F52" s="299"/>
      <c r="G52" s="299"/>
      <c r="H52" s="299"/>
      <c r="I52" s="299"/>
      <c r="J52" s="299"/>
      <c r="K52" s="299"/>
    </row>
    <row r="53" spans="1:11" ht="15" x14ac:dyDescent="0.2">
      <c r="A53" s="299"/>
      <c r="B53" s="299"/>
      <c r="C53" s="299"/>
      <c r="D53" s="299"/>
      <c r="E53" s="299"/>
      <c r="F53" s="299"/>
      <c r="G53" s="299"/>
      <c r="H53" s="299"/>
      <c r="I53" s="299"/>
      <c r="J53" s="299"/>
      <c r="K53" s="299"/>
    </row>
    <row r="54" spans="1:11" ht="15" x14ac:dyDescent="0.2">
      <c r="A54" s="299"/>
      <c r="B54" s="299"/>
      <c r="C54" s="299"/>
      <c r="D54" s="299"/>
      <c r="E54" s="299"/>
      <c r="F54" s="299"/>
      <c r="G54" s="299"/>
      <c r="H54" s="299"/>
      <c r="I54" s="299"/>
      <c r="J54" s="299"/>
      <c r="K54" s="299"/>
    </row>
    <row r="55" spans="1:11" ht="15" x14ac:dyDescent="0.2">
      <c r="A55" s="299"/>
      <c r="B55" s="299"/>
      <c r="C55" s="299"/>
      <c r="D55" s="299"/>
      <c r="E55" s="299"/>
      <c r="F55" s="299"/>
      <c r="G55" s="299"/>
      <c r="H55" s="299"/>
      <c r="I55" s="299"/>
      <c r="J55" s="299"/>
      <c r="K55" s="299"/>
    </row>
    <row r="56" spans="1:11" ht="15" x14ac:dyDescent="0.2">
      <c r="A56" s="299"/>
      <c r="B56" s="299"/>
      <c r="C56" s="299"/>
      <c r="D56" s="299"/>
      <c r="E56" s="299"/>
      <c r="F56" s="299"/>
      <c r="G56" s="299"/>
      <c r="H56" s="299"/>
      <c r="I56" s="299"/>
      <c r="J56" s="299"/>
      <c r="K56" s="299"/>
    </row>
    <row r="57" spans="1:11" ht="15" x14ac:dyDescent="0.2">
      <c r="A57" s="299"/>
      <c r="B57" s="299"/>
      <c r="C57" s="299"/>
      <c r="D57" s="299"/>
      <c r="E57" s="299"/>
      <c r="F57" s="299"/>
      <c r="G57" s="299"/>
      <c r="H57" s="299"/>
      <c r="I57" s="299"/>
      <c r="J57" s="299"/>
      <c r="K57" s="299"/>
    </row>
    <row r="58" spans="1:11" ht="15" x14ac:dyDescent="0.2">
      <c r="A58" s="299"/>
      <c r="B58" s="299"/>
      <c r="C58" s="299"/>
      <c r="D58" s="299"/>
      <c r="E58" s="299"/>
      <c r="F58" s="299"/>
      <c r="G58" s="299"/>
      <c r="H58" s="299"/>
      <c r="I58" s="299"/>
      <c r="J58" s="299"/>
      <c r="K58" s="299"/>
    </row>
    <row r="59" spans="1:11" ht="15" x14ac:dyDescent="0.2">
      <c r="A59" s="299"/>
      <c r="B59" s="299"/>
      <c r="C59" s="299"/>
      <c r="D59" s="299"/>
      <c r="E59" s="299"/>
      <c r="F59" s="299"/>
      <c r="G59" s="299"/>
      <c r="H59" s="299"/>
      <c r="I59" s="299"/>
      <c r="J59" s="299"/>
      <c r="K59" s="299"/>
    </row>
    <row r="60" spans="1:11" ht="15" x14ac:dyDescent="0.2">
      <c r="A60" s="299"/>
      <c r="B60" s="299"/>
      <c r="C60" s="299"/>
      <c r="D60" s="299"/>
      <c r="E60" s="299"/>
      <c r="F60" s="299"/>
      <c r="G60" s="299"/>
      <c r="H60" s="299"/>
      <c r="I60" s="299"/>
      <c r="J60" s="299"/>
      <c r="K60" s="299"/>
    </row>
    <row r="61" spans="1:11" ht="15" x14ac:dyDescent="0.2">
      <c r="A61" s="299"/>
      <c r="B61" s="299"/>
      <c r="C61" s="299"/>
      <c r="D61" s="299"/>
      <c r="E61" s="299"/>
      <c r="F61" s="299"/>
      <c r="G61" s="299"/>
      <c r="H61" s="299"/>
      <c r="I61" s="299"/>
      <c r="J61" s="299"/>
      <c r="K61" s="299"/>
    </row>
    <row r="62" spans="1:11" ht="15" x14ac:dyDescent="0.2">
      <c r="A62" s="299"/>
      <c r="B62" s="299"/>
      <c r="C62" s="299"/>
      <c r="D62" s="299"/>
      <c r="E62" s="299"/>
      <c r="F62" s="299"/>
      <c r="G62" s="299"/>
      <c r="H62" s="299"/>
      <c r="I62" s="299"/>
      <c r="J62" s="299"/>
      <c r="K62" s="299"/>
    </row>
    <row r="63" spans="1:11" ht="15" x14ac:dyDescent="0.2">
      <c r="A63" s="299"/>
      <c r="B63" s="299"/>
      <c r="C63" s="299"/>
      <c r="D63" s="299"/>
      <c r="E63" s="299"/>
      <c r="F63" s="299"/>
      <c r="G63" s="299"/>
      <c r="H63" s="299"/>
      <c r="I63" s="299"/>
      <c r="J63" s="299"/>
      <c r="K63" s="299"/>
    </row>
    <row r="64" spans="1:11" ht="15" x14ac:dyDescent="0.2">
      <c r="A64" s="299"/>
      <c r="B64" s="299"/>
      <c r="C64" s="299"/>
      <c r="D64" s="299"/>
      <c r="E64" s="299"/>
      <c r="F64" s="299"/>
      <c r="G64" s="299"/>
      <c r="H64" s="299"/>
      <c r="I64" s="299"/>
      <c r="J64" s="299"/>
      <c r="K64" s="299"/>
    </row>
    <row r="65" spans="1:11" ht="15" x14ac:dyDescent="0.2">
      <c r="A65" s="299"/>
      <c r="B65" s="299"/>
      <c r="C65" s="299"/>
      <c r="D65" s="299"/>
      <c r="E65" s="299"/>
      <c r="F65" s="299"/>
      <c r="G65" s="299"/>
      <c r="H65" s="299"/>
      <c r="I65" s="299"/>
      <c r="J65" s="299"/>
      <c r="K65" s="299"/>
    </row>
    <row r="66" spans="1:11" ht="15" x14ac:dyDescent="0.2">
      <c r="A66" s="299"/>
      <c r="B66" s="299"/>
      <c r="C66" s="299"/>
      <c r="D66" s="299"/>
      <c r="E66" s="299"/>
      <c r="F66" s="299"/>
      <c r="G66" s="299"/>
      <c r="H66" s="299"/>
      <c r="I66" s="299"/>
      <c r="J66" s="299"/>
      <c r="K66" s="299"/>
    </row>
    <row r="67" spans="1:11" ht="15" x14ac:dyDescent="0.2">
      <c r="A67" s="299"/>
      <c r="B67" s="299"/>
      <c r="C67" s="299"/>
      <c r="D67" s="299"/>
      <c r="E67" s="299"/>
      <c r="F67" s="299"/>
      <c r="G67" s="299"/>
      <c r="H67" s="299"/>
      <c r="I67" s="299"/>
      <c r="J67" s="299"/>
      <c r="K67" s="299"/>
    </row>
    <row r="68" spans="1:11" ht="15" x14ac:dyDescent="0.2">
      <c r="A68" s="299"/>
      <c r="B68" s="299"/>
      <c r="C68" s="299"/>
      <c r="D68" s="299"/>
      <c r="E68" s="299"/>
      <c r="F68" s="299"/>
      <c r="G68" s="299"/>
      <c r="H68" s="299"/>
      <c r="I68" s="299"/>
      <c r="J68" s="299"/>
      <c r="K68" s="299"/>
    </row>
    <row r="69" spans="1:11" ht="15" x14ac:dyDescent="0.2">
      <c r="A69" s="299"/>
      <c r="B69" s="299"/>
      <c r="C69" s="299"/>
      <c r="D69" s="299"/>
      <c r="E69" s="299"/>
      <c r="F69" s="299"/>
      <c r="G69" s="299"/>
      <c r="H69" s="299"/>
      <c r="I69" s="299"/>
      <c r="J69" s="299"/>
      <c r="K69" s="299"/>
    </row>
    <row r="70" spans="1:11" ht="15" x14ac:dyDescent="0.2">
      <c r="A70" s="299"/>
      <c r="B70" s="299"/>
      <c r="C70" s="299"/>
      <c r="D70" s="299"/>
      <c r="E70" s="299"/>
      <c r="F70" s="299"/>
      <c r="G70" s="299"/>
      <c r="H70" s="299"/>
      <c r="I70" s="299"/>
      <c r="J70" s="299"/>
      <c r="K70" s="299"/>
    </row>
    <row r="71" spans="1:11" ht="15" x14ac:dyDescent="0.2">
      <c r="A71" s="299"/>
      <c r="B71" s="299"/>
      <c r="C71" s="299"/>
      <c r="D71" s="299"/>
      <c r="E71" s="299"/>
      <c r="F71" s="299"/>
      <c r="G71" s="299"/>
      <c r="H71" s="299"/>
      <c r="I71" s="299"/>
      <c r="J71" s="299"/>
      <c r="K71" s="299"/>
    </row>
    <row r="72" spans="1:11" ht="15" x14ac:dyDescent="0.2">
      <c r="A72" s="299"/>
      <c r="B72" s="299"/>
      <c r="C72" s="299"/>
      <c r="D72" s="299"/>
      <c r="E72" s="299"/>
      <c r="F72" s="299"/>
      <c r="G72" s="299"/>
      <c r="H72" s="299"/>
      <c r="I72" s="299"/>
      <c r="J72" s="299"/>
      <c r="K72" s="299"/>
    </row>
    <row r="73" spans="1:11" ht="15" x14ac:dyDescent="0.2">
      <c r="A73" s="299"/>
      <c r="B73" s="299"/>
      <c r="C73" s="299"/>
      <c r="D73" s="299"/>
      <c r="E73" s="299"/>
      <c r="F73" s="299"/>
      <c r="G73" s="299"/>
      <c r="H73" s="299"/>
      <c r="I73" s="299"/>
      <c r="J73" s="299"/>
      <c r="K73" s="299"/>
    </row>
    <row r="74" spans="1:11" ht="15" x14ac:dyDescent="0.2">
      <c r="A74" s="299"/>
      <c r="B74" s="299"/>
      <c r="C74" s="299"/>
      <c r="D74" s="299"/>
      <c r="E74" s="299"/>
      <c r="F74" s="299"/>
      <c r="G74" s="299"/>
      <c r="H74" s="299"/>
      <c r="I74" s="299"/>
      <c r="J74" s="299"/>
      <c r="K74" s="299"/>
    </row>
    <row r="75" spans="1:11" ht="15" x14ac:dyDescent="0.2">
      <c r="A75" s="299"/>
      <c r="B75" s="299"/>
      <c r="C75" s="299"/>
      <c r="D75" s="299"/>
      <c r="E75" s="299"/>
      <c r="F75" s="299"/>
      <c r="G75" s="299"/>
      <c r="H75" s="299"/>
      <c r="I75" s="299"/>
      <c r="J75" s="299"/>
      <c r="K75" s="299"/>
    </row>
    <row r="76" spans="1:11" ht="15" x14ac:dyDescent="0.2">
      <c r="A76" s="299"/>
      <c r="B76" s="299"/>
      <c r="C76" s="299"/>
      <c r="D76" s="299"/>
      <c r="E76" s="299"/>
      <c r="F76" s="299"/>
      <c r="G76" s="299"/>
      <c r="H76" s="299"/>
      <c r="I76" s="299"/>
      <c r="J76" s="299"/>
      <c r="K76" s="299"/>
    </row>
    <row r="77" spans="1:11" ht="15" x14ac:dyDescent="0.2">
      <c r="A77" s="299"/>
      <c r="B77" s="299"/>
      <c r="C77" s="299"/>
      <c r="D77" s="299"/>
      <c r="E77" s="299"/>
      <c r="F77" s="299"/>
      <c r="G77" s="299"/>
      <c r="H77" s="299"/>
      <c r="I77" s="299"/>
      <c r="J77" s="299"/>
      <c r="K77" s="299"/>
    </row>
    <row r="78" spans="1:11" ht="15" x14ac:dyDescent="0.2">
      <c r="A78" s="299"/>
      <c r="B78" s="299"/>
      <c r="C78" s="299"/>
      <c r="D78" s="299"/>
      <c r="E78" s="299"/>
      <c r="F78" s="299"/>
      <c r="G78" s="299"/>
      <c r="H78" s="299"/>
      <c r="I78" s="299"/>
      <c r="J78" s="299"/>
      <c r="K78" s="299"/>
    </row>
    <row r="79" spans="1:11" ht="15" x14ac:dyDescent="0.2">
      <c r="A79" s="299"/>
      <c r="B79" s="299"/>
      <c r="C79" s="299"/>
      <c r="D79" s="299"/>
      <c r="E79" s="299"/>
      <c r="F79" s="299"/>
      <c r="G79" s="299"/>
      <c r="H79" s="299"/>
      <c r="I79" s="299"/>
      <c r="J79" s="299"/>
      <c r="K79" s="299"/>
    </row>
    <row r="80" spans="1:11" ht="15" x14ac:dyDescent="0.2">
      <c r="A80" s="299"/>
      <c r="B80" s="299"/>
      <c r="C80" s="299"/>
      <c r="D80" s="299"/>
      <c r="E80" s="299"/>
      <c r="F80" s="299"/>
      <c r="G80" s="299"/>
      <c r="H80" s="299"/>
      <c r="I80" s="299"/>
      <c r="J80" s="299"/>
      <c r="K80" s="299"/>
    </row>
    <row r="81" spans="1:11" ht="15" x14ac:dyDescent="0.2">
      <c r="A81" s="299"/>
      <c r="B81" s="299"/>
      <c r="C81" s="299"/>
      <c r="D81" s="299"/>
      <c r="E81" s="299"/>
      <c r="F81" s="299"/>
      <c r="G81" s="299"/>
      <c r="H81" s="299"/>
      <c r="I81" s="299"/>
      <c r="J81" s="299"/>
      <c r="K81" s="299"/>
    </row>
    <row r="82" spans="1:11" ht="15" x14ac:dyDescent="0.2">
      <c r="A82" s="299"/>
      <c r="B82" s="299"/>
      <c r="C82" s="299"/>
      <c r="D82" s="299"/>
      <c r="E82" s="299"/>
      <c r="F82" s="299"/>
      <c r="G82" s="299"/>
      <c r="H82" s="299"/>
      <c r="I82" s="299"/>
      <c r="J82" s="299"/>
      <c r="K82" s="299"/>
    </row>
    <row r="83" spans="1:11" ht="15" x14ac:dyDescent="0.2">
      <c r="A83" s="299"/>
      <c r="B83" s="299"/>
      <c r="C83" s="299"/>
      <c r="D83" s="299"/>
      <c r="E83" s="299"/>
      <c r="F83" s="299"/>
      <c r="G83" s="299"/>
      <c r="H83" s="299"/>
      <c r="I83" s="299"/>
      <c r="J83" s="299"/>
      <c r="K83" s="299"/>
    </row>
    <row r="84" spans="1:11" ht="15" x14ac:dyDescent="0.2">
      <c r="A84" s="299"/>
      <c r="B84" s="299"/>
      <c r="C84" s="299"/>
      <c r="D84" s="299"/>
      <c r="E84" s="299"/>
      <c r="F84" s="299"/>
      <c r="G84" s="299"/>
      <c r="H84" s="299"/>
      <c r="I84" s="299"/>
      <c r="J84" s="299"/>
      <c r="K84" s="299"/>
    </row>
    <row r="85" spans="1:11" ht="15" x14ac:dyDescent="0.2">
      <c r="A85" s="299"/>
      <c r="B85" s="299"/>
      <c r="C85" s="299"/>
      <c r="D85" s="299"/>
      <c r="E85" s="299"/>
      <c r="F85" s="299"/>
      <c r="G85" s="299"/>
      <c r="H85" s="299"/>
      <c r="I85" s="299"/>
      <c r="J85" s="299"/>
      <c r="K85" s="299"/>
    </row>
    <row r="86" spans="1:11" ht="15" x14ac:dyDescent="0.2">
      <c r="A86" s="299"/>
      <c r="B86" s="299"/>
      <c r="C86" s="299"/>
      <c r="D86" s="299"/>
      <c r="E86" s="299"/>
      <c r="F86" s="299"/>
      <c r="G86" s="299"/>
      <c r="H86" s="299"/>
      <c r="I86" s="299"/>
      <c r="J86" s="299"/>
      <c r="K86" s="299"/>
    </row>
    <row r="87" spans="1:11" ht="15" x14ac:dyDescent="0.2">
      <c r="A87" s="299"/>
      <c r="B87" s="299"/>
      <c r="C87" s="299"/>
      <c r="D87" s="299"/>
      <c r="E87" s="299"/>
      <c r="F87" s="299"/>
      <c r="G87" s="299"/>
      <c r="H87" s="299"/>
      <c r="I87" s="299"/>
      <c r="J87" s="299"/>
      <c r="K87" s="299"/>
    </row>
    <row r="88" spans="1:11" ht="15" x14ac:dyDescent="0.2">
      <c r="A88" s="299"/>
      <c r="B88" s="299"/>
      <c r="C88" s="299"/>
      <c r="D88" s="299"/>
      <c r="E88" s="299"/>
      <c r="F88" s="299"/>
      <c r="G88" s="299"/>
      <c r="H88" s="299"/>
      <c r="I88" s="299"/>
      <c r="J88" s="299"/>
      <c r="K88" s="299"/>
    </row>
    <row r="89" spans="1:11" ht="15" x14ac:dyDescent="0.2">
      <c r="A89" s="299"/>
      <c r="B89" s="299"/>
      <c r="C89" s="299"/>
      <c r="D89" s="299"/>
      <c r="E89" s="299"/>
      <c r="F89" s="299"/>
      <c r="G89" s="299"/>
      <c r="H89" s="299"/>
      <c r="I89" s="299"/>
      <c r="J89" s="299"/>
      <c r="K89" s="299"/>
    </row>
    <row r="90" spans="1:11" ht="15" x14ac:dyDescent="0.2">
      <c r="A90" s="299"/>
      <c r="B90" s="299"/>
      <c r="C90" s="299"/>
      <c r="D90" s="299"/>
      <c r="E90" s="299"/>
      <c r="F90" s="299"/>
      <c r="G90" s="299"/>
      <c r="H90" s="299"/>
      <c r="I90" s="299"/>
      <c r="J90" s="299"/>
      <c r="K90" s="299"/>
    </row>
    <row r="91" spans="1:11" ht="15" x14ac:dyDescent="0.2">
      <c r="A91" s="299"/>
      <c r="B91" s="299"/>
      <c r="C91" s="299"/>
      <c r="D91" s="299"/>
      <c r="E91" s="299"/>
      <c r="F91" s="299"/>
      <c r="G91" s="299"/>
      <c r="H91" s="299"/>
      <c r="I91" s="299"/>
      <c r="J91" s="299"/>
      <c r="K91" s="299"/>
    </row>
    <row r="92" spans="1:11" ht="15" x14ac:dyDescent="0.2">
      <c r="A92" s="299"/>
      <c r="B92" s="299"/>
      <c r="C92" s="299"/>
      <c r="D92" s="299"/>
      <c r="E92" s="299"/>
      <c r="F92" s="299"/>
      <c r="G92" s="299"/>
      <c r="H92" s="299"/>
      <c r="I92" s="299"/>
      <c r="J92" s="299"/>
      <c r="K92" s="299"/>
    </row>
    <row r="93" spans="1:11" ht="15" x14ac:dyDescent="0.2">
      <c r="A93" s="299"/>
      <c r="B93" s="299"/>
      <c r="C93" s="299"/>
      <c r="D93" s="299"/>
      <c r="E93" s="299"/>
      <c r="F93" s="299"/>
      <c r="G93" s="299"/>
      <c r="H93" s="299"/>
      <c r="I93" s="299"/>
      <c r="J93" s="299"/>
      <c r="K93" s="299"/>
    </row>
    <row r="94" spans="1:11" ht="15" x14ac:dyDescent="0.2">
      <c r="A94" s="299"/>
      <c r="B94" s="299"/>
      <c r="C94" s="299"/>
      <c r="D94" s="299"/>
      <c r="E94" s="299"/>
      <c r="F94" s="299"/>
      <c r="G94" s="299"/>
      <c r="H94" s="299"/>
      <c r="I94" s="299"/>
      <c r="J94" s="299"/>
      <c r="K94" s="299"/>
    </row>
    <row r="95" spans="1:11" ht="15" x14ac:dyDescent="0.2">
      <c r="A95" s="299"/>
      <c r="B95" s="299"/>
      <c r="C95" s="299"/>
      <c r="D95" s="299"/>
      <c r="E95" s="299"/>
      <c r="F95" s="299"/>
      <c r="G95" s="299"/>
      <c r="H95" s="299"/>
      <c r="I95" s="299"/>
      <c r="J95" s="299"/>
      <c r="K95" s="299"/>
    </row>
    <row r="96" spans="1:11" ht="15" x14ac:dyDescent="0.2">
      <c r="A96" s="299"/>
      <c r="B96" s="299"/>
      <c r="C96" s="299"/>
      <c r="D96" s="299"/>
      <c r="E96" s="299"/>
      <c r="F96" s="299"/>
      <c r="G96" s="299"/>
      <c r="H96" s="299"/>
      <c r="I96" s="299"/>
      <c r="J96" s="299"/>
      <c r="K96" s="299"/>
    </row>
    <row r="97" spans="1:11" ht="15" x14ac:dyDescent="0.2">
      <c r="A97" s="299"/>
      <c r="B97" s="299"/>
      <c r="C97" s="299"/>
      <c r="D97" s="299"/>
      <c r="E97" s="299"/>
      <c r="F97" s="299"/>
      <c r="G97" s="299"/>
      <c r="H97" s="299"/>
      <c r="I97" s="299"/>
      <c r="J97" s="299"/>
      <c r="K97" s="299"/>
    </row>
    <row r="98" spans="1:11" ht="15" x14ac:dyDescent="0.2">
      <c r="A98" s="299"/>
      <c r="B98" s="299"/>
      <c r="C98" s="299"/>
      <c r="D98" s="299"/>
      <c r="E98" s="299"/>
      <c r="F98" s="299"/>
      <c r="G98" s="299"/>
      <c r="H98" s="299"/>
      <c r="I98" s="299"/>
      <c r="J98" s="299"/>
      <c r="K98" s="299"/>
    </row>
    <row r="99" spans="1:11" ht="15" x14ac:dyDescent="0.2">
      <c r="A99" s="299"/>
      <c r="B99" s="299"/>
      <c r="C99" s="299"/>
      <c r="D99" s="299"/>
      <c r="E99" s="299"/>
      <c r="F99" s="299"/>
      <c r="G99" s="299"/>
      <c r="H99" s="299"/>
      <c r="I99" s="299"/>
      <c r="J99" s="299"/>
      <c r="K99" s="299"/>
    </row>
    <row r="100" spans="1:11" ht="15" x14ac:dyDescent="0.2">
      <c r="A100" s="299"/>
      <c r="B100" s="299"/>
      <c r="C100" s="299"/>
      <c r="D100" s="299"/>
      <c r="E100" s="299"/>
      <c r="F100" s="299"/>
      <c r="G100" s="299"/>
      <c r="H100" s="299"/>
      <c r="I100" s="299"/>
      <c r="J100" s="299"/>
      <c r="K100" s="299"/>
    </row>
    <row r="101" spans="1:11" ht="15" x14ac:dyDescent="0.2">
      <c r="A101" s="299"/>
      <c r="B101" s="299"/>
      <c r="C101" s="299"/>
      <c r="D101" s="299"/>
      <c r="E101" s="299"/>
      <c r="F101" s="299"/>
      <c r="G101" s="299"/>
      <c r="H101" s="299"/>
      <c r="I101" s="299"/>
      <c r="J101" s="299"/>
      <c r="K101" s="299"/>
    </row>
    <row r="102" spans="1:11" ht="15" x14ac:dyDescent="0.2">
      <c r="A102" s="299"/>
      <c r="B102" s="299"/>
      <c r="C102" s="299"/>
      <c r="D102" s="299"/>
      <c r="E102" s="299"/>
      <c r="F102" s="299"/>
      <c r="G102" s="299"/>
      <c r="H102" s="299"/>
      <c r="I102" s="299"/>
      <c r="J102" s="299"/>
      <c r="K102" s="299"/>
    </row>
    <row r="103" spans="1:11" ht="15" x14ac:dyDescent="0.2">
      <c r="A103" s="299"/>
      <c r="B103" s="299"/>
      <c r="C103" s="299"/>
      <c r="D103" s="299"/>
      <c r="E103" s="299"/>
      <c r="F103" s="299"/>
      <c r="G103" s="299"/>
      <c r="H103" s="299"/>
      <c r="I103" s="299"/>
      <c r="J103" s="299"/>
      <c r="K103" s="299"/>
    </row>
    <row r="104" spans="1:11" ht="15" x14ac:dyDescent="0.2">
      <c r="A104" s="299"/>
      <c r="B104" s="299"/>
      <c r="C104" s="299"/>
      <c r="D104" s="299"/>
      <c r="E104" s="299"/>
      <c r="F104" s="299"/>
      <c r="G104" s="299"/>
      <c r="H104" s="299"/>
      <c r="I104" s="299"/>
      <c r="J104" s="299"/>
      <c r="K104" s="299"/>
    </row>
    <row r="105" spans="1:11" ht="15" x14ac:dyDescent="0.2">
      <c r="A105" s="299"/>
      <c r="B105" s="299"/>
      <c r="C105" s="299"/>
      <c r="D105" s="299"/>
      <c r="E105" s="299"/>
      <c r="F105" s="299"/>
      <c r="G105" s="299"/>
      <c r="H105" s="299"/>
      <c r="I105" s="299"/>
      <c r="J105" s="299"/>
      <c r="K105" s="299"/>
    </row>
    <row r="106" spans="1:11" ht="15" x14ac:dyDescent="0.2">
      <c r="A106" s="299"/>
      <c r="B106" s="299"/>
      <c r="C106" s="299"/>
      <c r="D106" s="299"/>
      <c r="E106" s="299"/>
      <c r="F106" s="299"/>
      <c r="G106" s="299"/>
      <c r="H106" s="299"/>
      <c r="I106" s="299"/>
      <c r="J106" s="299"/>
      <c r="K106" s="299"/>
    </row>
    <row r="107" spans="1:11" ht="15" x14ac:dyDescent="0.2">
      <c r="A107" s="299"/>
      <c r="B107" s="299"/>
      <c r="C107" s="299"/>
      <c r="D107" s="299"/>
      <c r="E107" s="299"/>
      <c r="F107" s="299"/>
      <c r="G107" s="299"/>
      <c r="H107" s="299"/>
      <c r="I107" s="299"/>
      <c r="J107" s="299"/>
      <c r="K107" s="299"/>
    </row>
    <row r="108" spans="1:11" ht="15" x14ac:dyDescent="0.2">
      <c r="A108" s="299"/>
      <c r="B108" s="299"/>
      <c r="C108" s="299"/>
      <c r="D108" s="299"/>
      <c r="E108" s="299"/>
      <c r="F108" s="299"/>
      <c r="G108" s="299"/>
      <c r="H108" s="299"/>
      <c r="I108" s="299"/>
      <c r="J108" s="299"/>
      <c r="K108" s="299"/>
    </row>
    <row r="109" spans="1:11" ht="15" x14ac:dyDescent="0.2">
      <c r="A109" s="299"/>
      <c r="B109" s="299"/>
      <c r="C109" s="299"/>
      <c r="D109" s="299"/>
      <c r="E109" s="299"/>
      <c r="F109" s="299"/>
      <c r="G109" s="299"/>
      <c r="H109" s="299"/>
      <c r="I109" s="299"/>
      <c r="J109" s="299"/>
      <c r="K109" s="299"/>
    </row>
    <row r="110" spans="1:11" ht="15" x14ac:dyDescent="0.2">
      <c r="A110" s="299"/>
      <c r="B110" s="299"/>
      <c r="C110" s="299"/>
      <c r="D110" s="299"/>
      <c r="E110" s="299"/>
      <c r="F110" s="299"/>
      <c r="G110" s="299"/>
      <c r="H110" s="299"/>
      <c r="I110" s="299"/>
      <c r="J110" s="299"/>
      <c r="K110" s="299"/>
    </row>
    <row r="111" spans="1:11" ht="15" x14ac:dyDescent="0.2">
      <c r="A111" s="299"/>
      <c r="B111" s="299"/>
      <c r="C111" s="299"/>
      <c r="D111" s="299"/>
      <c r="E111" s="299"/>
      <c r="F111" s="299"/>
      <c r="G111" s="299"/>
      <c r="H111" s="299"/>
      <c r="I111" s="299"/>
      <c r="J111" s="299"/>
      <c r="K111" s="299"/>
    </row>
    <row r="112" spans="1:11" ht="15" x14ac:dyDescent="0.2">
      <c r="A112" s="299"/>
      <c r="B112" s="299"/>
      <c r="C112" s="299"/>
      <c r="D112" s="299"/>
      <c r="E112" s="299"/>
      <c r="F112" s="299"/>
      <c r="G112" s="299"/>
      <c r="H112" s="299"/>
      <c r="I112" s="299"/>
      <c r="J112" s="299"/>
      <c r="K112" s="299"/>
    </row>
    <row r="113" spans="1:11" ht="15" x14ac:dyDescent="0.2">
      <c r="A113" s="299"/>
      <c r="B113" s="299"/>
      <c r="C113" s="299"/>
      <c r="D113" s="299"/>
      <c r="E113" s="299"/>
      <c r="F113" s="299"/>
      <c r="G113" s="299"/>
      <c r="H113" s="299"/>
      <c r="I113" s="299"/>
      <c r="J113" s="299"/>
      <c r="K113" s="299"/>
    </row>
    <row r="114" spans="1:11" ht="15" x14ac:dyDescent="0.2">
      <c r="A114" s="299"/>
      <c r="B114" s="299"/>
      <c r="C114" s="299"/>
      <c r="D114" s="299"/>
      <c r="E114" s="299"/>
      <c r="F114" s="299"/>
      <c r="G114" s="299"/>
      <c r="H114" s="299"/>
      <c r="I114" s="299"/>
      <c r="J114" s="299"/>
      <c r="K114" s="299"/>
    </row>
    <row r="115" spans="1:11" ht="15" x14ac:dyDescent="0.2">
      <c r="A115" s="299"/>
      <c r="B115" s="299"/>
      <c r="C115" s="299"/>
      <c r="D115" s="299"/>
      <c r="E115" s="299"/>
      <c r="F115" s="299"/>
      <c r="G115" s="299"/>
      <c r="H115" s="299"/>
      <c r="I115" s="299"/>
      <c r="J115" s="299"/>
      <c r="K115" s="299"/>
    </row>
    <row r="116" spans="1:11" ht="15" x14ac:dyDescent="0.2">
      <c r="A116" s="299"/>
      <c r="B116" s="299"/>
      <c r="C116" s="299"/>
      <c r="D116" s="299"/>
      <c r="E116" s="299"/>
      <c r="F116" s="299"/>
      <c r="G116" s="299"/>
      <c r="H116" s="299"/>
      <c r="I116" s="299"/>
      <c r="J116" s="299"/>
      <c r="K116" s="299"/>
    </row>
    <row r="117" spans="1:11" ht="15" x14ac:dyDescent="0.2">
      <c r="A117" s="299"/>
      <c r="B117" s="299"/>
      <c r="C117" s="299"/>
      <c r="D117" s="299"/>
      <c r="E117" s="299"/>
      <c r="F117" s="299"/>
      <c r="G117" s="299"/>
      <c r="H117" s="299"/>
      <c r="I117" s="299"/>
      <c r="J117" s="299"/>
      <c r="K117" s="299"/>
    </row>
    <row r="118" spans="1:11" ht="15" x14ac:dyDescent="0.2">
      <c r="A118" s="299"/>
      <c r="B118" s="299"/>
      <c r="C118" s="299"/>
      <c r="D118" s="299"/>
      <c r="E118" s="299"/>
      <c r="F118" s="299"/>
      <c r="G118" s="299"/>
      <c r="H118" s="299"/>
      <c r="I118" s="299"/>
      <c r="J118" s="299"/>
      <c r="K118" s="299"/>
    </row>
    <row r="119" spans="1:11" ht="15" x14ac:dyDescent="0.2">
      <c r="A119" s="299"/>
      <c r="B119" s="299"/>
      <c r="C119" s="299"/>
      <c r="D119" s="299"/>
      <c r="E119" s="299"/>
      <c r="F119" s="299"/>
      <c r="G119" s="299"/>
      <c r="H119" s="299"/>
      <c r="I119" s="299"/>
      <c r="J119" s="299"/>
      <c r="K119" s="299"/>
    </row>
    <row r="120" spans="1:11" ht="15" x14ac:dyDescent="0.2">
      <c r="A120" s="299"/>
      <c r="B120" s="299"/>
      <c r="C120" s="299"/>
      <c r="D120" s="299"/>
      <c r="E120" s="299"/>
      <c r="F120" s="299"/>
      <c r="G120" s="299"/>
      <c r="H120" s="299"/>
      <c r="I120" s="299"/>
      <c r="J120" s="299"/>
      <c r="K120" s="299"/>
    </row>
    <row r="121" spans="1:11" ht="15" x14ac:dyDescent="0.2">
      <c r="A121" s="299"/>
      <c r="B121" s="299"/>
      <c r="C121" s="299"/>
      <c r="D121" s="299"/>
      <c r="E121" s="299"/>
      <c r="F121" s="299"/>
      <c r="G121" s="299"/>
      <c r="H121" s="299"/>
      <c r="I121" s="299"/>
      <c r="J121" s="299"/>
      <c r="K121" s="299"/>
    </row>
    <row r="122" spans="1:11" ht="15" x14ac:dyDescent="0.2">
      <c r="A122" s="299"/>
      <c r="B122" s="299"/>
      <c r="C122" s="299"/>
      <c r="D122" s="299"/>
      <c r="E122" s="299"/>
      <c r="F122" s="299"/>
      <c r="G122" s="299"/>
      <c r="H122" s="299"/>
      <c r="I122" s="299"/>
      <c r="J122" s="299"/>
      <c r="K122" s="299"/>
    </row>
    <row r="123" spans="1:11" ht="15" x14ac:dyDescent="0.2">
      <c r="A123" s="299"/>
      <c r="B123" s="299"/>
      <c r="C123" s="299"/>
      <c r="D123" s="299"/>
      <c r="E123" s="299"/>
      <c r="F123" s="299"/>
      <c r="G123" s="299"/>
      <c r="H123" s="299"/>
      <c r="I123" s="299"/>
      <c r="J123" s="299"/>
      <c r="K123" s="299"/>
    </row>
    <row r="124" spans="1:11" ht="15" x14ac:dyDescent="0.2">
      <c r="A124" s="299"/>
      <c r="B124" s="299"/>
      <c r="C124" s="299"/>
      <c r="D124" s="299"/>
      <c r="E124" s="299"/>
      <c r="F124" s="299"/>
      <c r="G124" s="299"/>
      <c r="H124" s="299"/>
      <c r="I124" s="299"/>
      <c r="J124" s="299"/>
      <c r="K124" s="299"/>
    </row>
    <row r="125" spans="1:11" ht="15" x14ac:dyDescent="0.2">
      <c r="A125" s="299"/>
      <c r="B125" s="299"/>
      <c r="C125" s="299"/>
      <c r="D125" s="299"/>
      <c r="E125" s="299"/>
      <c r="F125" s="299"/>
      <c r="G125" s="299"/>
      <c r="H125" s="299"/>
      <c r="I125" s="299"/>
      <c r="J125" s="299"/>
      <c r="K125" s="299"/>
    </row>
    <row r="126" spans="1:11" ht="15" x14ac:dyDescent="0.2">
      <c r="A126" s="299"/>
      <c r="B126" s="299"/>
      <c r="C126" s="299"/>
      <c r="D126" s="299"/>
      <c r="E126" s="299"/>
      <c r="F126" s="299"/>
      <c r="G126" s="299"/>
      <c r="H126" s="299"/>
      <c r="I126" s="299"/>
      <c r="J126" s="299"/>
      <c r="K126" s="299"/>
    </row>
    <row r="127" spans="1:11" ht="15" x14ac:dyDescent="0.2">
      <c r="A127" s="299"/>
      <c r="B127" s="299"/>
      <c r="C127" s="299"/>
      <c r="D127" s="299"/>
      <c r="E127" s="299"/>
      <c r="F127" s="299"/>
      <c r="G127" s="299"/>
      <c r="H127" s="299"/>
      <c r="I127" s="299"/>
      <c r="J127" s="299"/>
      <c r="K127" s="299"/>
    </row>
    <row r="128" spans="1:11" ht="15" x14ac:dyDescent="0.2">
      <c r="A128" s="299"/>
      <c r="B128" s="299"/>
      <c r="C128" s="299"/>
      <c r="D128" s="299"/>
      <c r="E128" s="299"/>
      <c r="F128" s="299"/>
      <c r="G128" s="299"/>
      <c r="H128" s="299"/>
      <c r="I128" s="299"/>
      <c r="J128" s="299"/>
      <c r="K128" s="299"/>
    </row>
    <row r="129" spans="1:11" ht="15" x14ac:dyDescent="0.2">
      <c r="A129" s="299"/>
      <c r="B129" s="299"/>
      <c r="C129" s="299"/>
      <c r="D129" s="299"/>
      <c r="E129" s="299"/>
      <c r="F129" s="299"/>
      <c r="G129" s="299"/>
      <c r="H129" s="299"/>
      <c r="I129" s="299"/>
      <c r="J129" s="299"/>
      <c r="K129" s="299"/>
    </row>
    <row r="130" spans="1:11" ht="15" x14ac:dyDescent="0.2">
      <c r="A130" s="299"/>
      <c r="B130" s="299"/>
      <c r="C130" s="299"/>
      <c r="D130" s="299"/>
      <c r="E130" s="299"/>
      <c r="F130" s="299"/>
      <c r="G130" s="299"/>
      <c r="H130" s="299"/>
      <c r="I130" s="299"/>
      <c r="J130" s="299"/>
      <c r="K130" s="299"/>
    </row>
    <row r="131" spans="1:11" ht="15" x14ac:dyDescent="0.2">
      <c r="A131" s="299"/>
      <c r="B131" s="299"/>
      <c r="C131" s="299"/>
      <c r="D131" s="299"/>
      <c r="E131" s="299"/>
      <c r="F131" s="299"/>
      <c r="G131" s="299"/>
      <c r="H131" s="299"/>
      <c r="I131" s="299"/>
      <c r="J131" s="299"/>
      <c r="K131" s="299"/>
    </row>
    <row r="132" spans="1:11" ht="15" x14ac:dyDescent="0.2">
      <c r="A132" s="299"/>
      <c r="B132" s="299"/>
      <c r="C132" s="299"/>
      <c r="D132" s="299"/>
      <c r="E132" s="299"/>
      <c r="F132" s="299"/>
      <c r="G132" s="299"/>
      <c r="H132" s="299"/>
      <c r="I132" s="299"/>
      <c r="J132" s="299"/>
      <c r="K132" s="299"/>
    </row>
    <row r="133" spans="1:11" ht="15" x14ac:dyDescent="0.2">
      <c r="A133" s="299"/>
      <c r="B133" s="299"/>
      <c r="C133" s="299"/>
      <c r="D133" s="299"/>
      <c r="E133" s="299"/>
      <c r="F133" s="299"/>
      <c r="G133" s="299"/>
      <c r="H133" s="299"/>
      <c r="I133" s="299"/>
      <c r="J133" s="299"/>
      <c r="K133" s="299"/>
    </row>
    <row r="134" spans="1:11" ht="15" x14ac:dyDescent="0.2">
      <c r="A134" s="299"/>
      <c r="B134" s="299"/>
      <c r="C134" s="299"/>
      <c r="D134" s="299"/>
      <c r="E134" s="299"/>
      <c r="F134" s="299"/>
      <c r="G134" s="299"/>
      <c r="H134" s="299"/>
      <c r="I134" s="299"/>
      <c r="J134" s="299"/>
      <c r="K134" s="299"/>
    </row>
    <row r="135" spans="1:11" ht="15" x14ac:dyDescent="0.2">
      <c r="A135" s="299"/>
      <c r="B135" s="299"/>
      <c r="C135" s="299"/>
      <c r="D135" s="299"/>
      <c r="E135" s="299"/>
      <c r="F135" s="299"/>
      <c r="G135" s="299"/>
      <c r="H135" s="299"/>
      <c r="I135" s="299"/>
      <c r="J135" s="299"/>
      <c r="K135" s="299"/>
    </row>
    <row r="136" spans="1:11" ht="15" x14ac:dyDescent="0.2">
      <c r="A136" s="299"/>
      <c r="B136" s="299"/>
      <c r="C136" s="299"/>
      <c r="D136" s="299"/>
      <c r="E136" s="299"/>
      <c r="F136" s="299"/>
      <c r="G136" s="299"/>
      <c r="H136" s="299"/>
      <c r="I136" s="299"/>
      <c r="J136" s="299"/>
      <c r="K136" s="299"/>
    </row>
    <row r="137" spans="1:11" ht="15" x14ac:dyDescent="0.2">
      <c r="A137" s="299"/>
      <c r="B137" s="299"/>
      <c r="C137" s="299"/>
      <c r="D137" s="299"/>
      <c r="E137" s="299"/>
      <c r="F137" s="299"/>
      <c r="G137" s="299"/>
      <c r="H137" s="299"/>
      <c r="I137" s="299"/>
      <c r="J137" s="299"/>
      <c r="K137" s="299"/>
    </row>
    <row r="138" spans="1:11" ht="15" x14ac:dyDescent="0.2">
      <c r="A138" s="299"/>
      <c r="B138" s="299"/>
      <c r="C138" s="299"/>
      <c r="D138" s="299"/>
      <c r="E138" s="299"/>
      <c r="F138" s="299"/>
      <c r="G138" s="299"/>
      <c r="H138" s="299"/>
      <c r="I138" s="299"/>
      <c r="J138" s="299"/>
      <c r="K138" s="299"/>
    </row>
    <row r="139" spans="1:11" ht="15" x14ac:dyDescent="0.2">
      <c r="A139" s="299"/>
      <c r="B139" s="299"/>
      <c r="C139" s="299"/>
      <c r="D139" s="299"/>
      <c r="E139" s="299"/>
      <c r="F139" s="299"/>
      <c r="G139" s="299"/>
      <c r="H139" s="299"/>
      <c r="I139" s="299"/>
      <c r="J139" s="299"/>
      <c r="K139" s="299"/>
    </row>
    <row r="140" spans="1:11" ht="15" x14ac:dyDescent="0.2">
      <c r="A140" s="299"/>
      <c r="B140" s="299"/>
      <c r="C140" s="299"/>
      <c r="D140" s="299"/>
      <c r="E140" s="299"/>
      <c r="F140" s="299"/>
      <c r="G140" s="299"/>
      <c r="H140" s="299"/>
      <c r="I140" s="299"/>
      <c r="J140" s="299"/>
      <c r="K140" s="299"/>
    </row>
    <row r="141" spans="1:11" ht="15" x14ac:dyDescent="0.2">
      <c r="A141" s="299"/>
      <c r="B141" s="299"/>
      <c r="C141" s="299"/>
      <c r="D141" s="299"/>
      <c r="E141" s="299"/>
      <c r="F141" s="299"/>
      <c r="G141" s="299"/>
      <c r="H141" s="299"/>
      <c r="I141" s="299"/>
      <c r="J141" s="299"/>
      <c r="K141" s="299"/>
    </row>
    <row r="142" spans="1:11" ht="15" x14ac:dyDescent="0.2">
      <c r="A142" s="299"/>
      <c r="B142" s="299"/>
      <c r="C142" s="299"/>
      <c r="D142" s="299"/>
      <c r="E142" s="299"/>
      <c r="F142" s="299"/>
      <c r="G142" s="299"/>
      <c r="H142" s="299"/>
      <c r="I142" s="299"/>
      <c r="J142" s="299"/>
      <c r="K142" s="299"/>
    </row>
    <row r="143" spans="1:11" ht="15" x14ac:dyDescent="0.2">
      <c r="A143" s="299"/>
      <c r="B143" s="299"/>
      <c r="C143" s="299"/>
      <c r="D143" s="299"/>
      <c r="E143" s="299"/>
      <c r="F143" s="299"/>
      <c r="G143" s="299"/>
      <c r="H143" s="299"/>
      <c r="I143" s="299"/>
      <c r="J143" s="299"/>
      <c r="K143" s="299"/>
    </row>
    <row r="144" spans="1:11" ht="15" x14ac:dyDescent="0.2">
      <c r="A144" s="299"/>
      <c r="B144" s="299"/>
      <c r="C144" s="299"/>
      <c r="D144" s="299"/>
      <c r="E144" s="299"/>
      <c r="F144" s="299"/>
      <c r="G144" s="299"/>
      <c r="H144" s="299"/>
      <c r="I144" s="299"/>
      <c r="J144" s="299"/>
      <c r="K144" s="299"/>
    </row>
    <row r="145" spans="1:11" ht="15" x14ac:dyDescent="0.2">
      <c r="A145" s="299"/>
      <c r="B145" s="299"/>
      <c r="C145" s="299"/>
      <c r="D145" s="299"/>
      <c r="E145" s="299"/>
      <c r="F145" s="299"/>
      <c r="G145" s="299"/>
      <c r="H145" s="299"/>
      <c r="I145" s="299"/>
      <c r="J145" s="299"/>
      <c r="K145" s="299"/>
    </row>
    <row r="146" spans="1:11" ht="15" x14ac:dyDescent="0.2">
      <c r="A146" s="299"/>
      <c r="B146" s="299"/>
      <c r="C146" s="299"/>
      <c r="D146" s="299"/>
      <c r="E146" s="299"/>
      <c r="F146" s="299"/>
      <c r="G146" s="299"/>
      <c r="H146" s="299"/>
      <c r="I146" s="299"/>
      <c r="J146" s="299"/>
      <c r="K146" s="299"/>
    </row>
    <row r="147" spans="1:11" ht="15" x14ac:dyDescent="0.2">
      <c r="A147" s="299"/>
      <c r="B147" s="299"/>
      <c r="C147" s="299"/>
      <c r="D147" s="299"/>
      <c r="E147" s="299"/>
      <c r="F147" s="299"/>
      <c r="G147" s="299"/>
      <c r="H147" s="299"/>
      <c r="I147" s="299"/>
      <c r="J147" s="299"/>
      <c r="K147" s="299"/>
    </row>
    <row r="148" spans="1:11" ht="15" x14ac:dyDescent="0.2">
      <c r="A148" s="299"/>
      <c r="B148" s="299"/>
      <c r="C148" s="299"/>
      <c r="D148" s="299"/>
      <c r="E148" s="299"/>
      <c r="F148" s="299"/>
      <c r="G148" s="299"/>
      <c r="H148" s="299"/>
      <c r="I148" s="299"/>
      <c r="J148" s="299"/>
      <c r="K148" s="299"/>
    </row>
    <row r="149" spans="1:11" ht="15" x14ac:dyDescent="0.2">
      <c r="A149" s="299"/>
      <c r="B149" s="299"/>
      <c r="C149" s="299"/>
      <c r="D149" s="299"/>
      <c r="E149" s="299"/>
      <c r="F149" s="299"/>
      <c r="G149" s="299"/>
      <c r="H149" s="299"/>
      <c r="I149" s="299"/>
      <c r="J149" s="299"/>
      <c r="K149" s="299"/>
    </row>
    <row r="150" spans="1:11" ht="15" x14ac:dyDescent="0.2">
      <c r="A150" s="299"/>
      <c r="B150" s="299"/>
      <c r="C150" s="299"/>
      <c r="D150" s="299"/>
      <c r="E150" s="299"/>
      <c r="F150" s="299"/>
      <c r="G150" s="299"/>
      <c r="H150" s="299"/>
      <c r="I150" s="299"/>
      <c r="J150" s="299"/>
      <c r="K150" s="299"/>
    </row>
    <row r="151" spans="1:11" ht="15" x14ac:dyDescent="0.2">
      <c r="A151" s="299"/>
      <c r="B151" s="299"/>
      <c r="C151" s="299"/>
      <c r="D151" s="299"/>
      <c r="E151" s="299"/>
      <c r="F151" s="299"/>
      <c r="G151" s="299"/>
      <c r="H151" s="299"/>
      <c r="I151" s="299"/>
      <c r="J151" s="299"/>
      <c r="K151" s="299"/>
    </row>
    <row r="152" spans="1:11" ht="15" x14ac:dyDescent="0.2">
      <c r="A152" s="299"/>
      <c r="B152" s="299"/>
      <c r="C152" s="299"/>
      <c r="D152" s="299"/>
      <c r="E152" s="299"/>
      <c r="F152" s="299"/>
      <c r="G152" s="299"/>
      <c r="H152" s="299"/>
      <c r="I152" s="299"/>
      <c r="J152" s="299"/>
      <c r="K152" s="299"/>
    </row>
    <row r="153" spans="1:11" ht="15" x14ac:dyDescent="0.2">
      <c r="A153" s="299"/>
      <c r="B153" s="299"/>
      <c r="C153" s="299"/>
      <c r="D153" s="299"/>
      <c r="E153" s="299"/>
      <c r="F153" s="299"/>
      <c r="G153" s="299"/>
      <c r="H153" s="299"/>
      <c r="I153" s="299"/>
      <c r="J153" s="299"/>
      <c r="K153" s="299"/>
    </row>
    <row r="154" spans="1:11" ht="15" x14ac:dyDescent="0.2">
      <c r="A154" s="299"/>
      <c r="B154" s="299"/>
      <c r="C154" s="299"/>
      <c r="D154" s="299"/>
      <c r="E154" s="299"/>
      <c r="F154" s="299"/>
      <c r="G154" s="299"/>
      <c r="H154" s="299"/>
      <c r="I154" s="299"/>
      <c r="J154" s="299"/>
      <c r="K154" s="299"/>
    </row>
    <row r="155" spans="1:11" ht="15" x14ac:dyDescent="0.2">
      <c r="A155" s="299"/>
      <c r="B155" s="299"/>
      <c r="C155" s="299"/>
      <c r="D155" s="299"/>
      <c r="E155" s="299"/>
      <c r="F155" s="299"/>
      <c r="G155" s="299"/>
      <c r="H155" s="299"/>
      <c r="I155" s="299"/>
      <c r="J155" s="299"/>
      <c r="K155" s="299"/>
    </row>
    <row r="156" spans="1:11" ht="15" x14ac:dyDescent="0.2">
      <c r="A156" s="299"/>
      <c r="B156" s="299"/>
      <c r="C156" s="299"/>
      <c r="D156" s="299"/>
      <c r="E156" s="299"/>
      <c r="F156" s="299"/>
      <c r="G156" s="299"/>
      <c r="H156" s="299"/>
      <c r="I156" s="299"/>
      <c r="J156" s="299"/>
      <c r="K156" s="299"/>
    </row>
    <row r="157" spans="1:11" ht="15" x14ac:dyDescent="0.2">
      <c r="A157" s="299"/>
      <c r="B157" s="299"/>
      <c r="C157" s="299"/>
      <c r="D157" s="299"/>
      <c r="E157" s="299"/>
      <c r="F157" s="299"/>
      <c r="G157" s="299"/>
      <c r="H157" s="299"/>
      <c r="I157" s="299"/>
      <c r="J157" s="299"/>
      <c r="K157" s="299"/>
    </row>
    <row r="158" spans="1:11" ht="15" x14ac:dyDescent="0.2">
      <c r="A158" s="299"/>
      <c r="B158" s="299"/>
      <c r="C158" s="299"/>
      <c r="D158" s="299"/>
      <c r="E158" s="299"/>
      <c r="F158" s="299"/>
      <c r="G158" s="299"/>
      <c r="H158" s="299"/>
      <c r="I158" s="299"/>
      <c r="J158" s="299"/>
      <c r="K158" s="299"/>
    </row>
    <row r="159" spans="1:11" ht="15" x14ac:dyDescent="0.2">
      <c r="A159" s="299"/>
      <c r="B159" s="299"/>
      <c r="C159" s="299"/>
      <c r="D159" s="299"/>
      <c r="E159" s="299"/>
      <c r="F159" s="299"/>
      <c r="G159" s="299"/>
      <c r="H159" s="299"/>
      <c r="I159" s="299"/>
      <c r="J159" s="299"/>
      <c r="K159" s="299"/>
    </row>
  </sheetData>
  <mergeCells count="19">
    <mergeCell ref="AF21:AF30"/>
    <mergeCell ref="AG21:AG24"/>
    <mergeCell ref="AG25:AG28"/>
    <mergeCell ref="N11:P14"/>
    <mergeCell ref="I14:J14"/>
    <mergeCell ref="A15:B15"/>
    <mergeCell ref="C15:F15"/>
    <mergeCell ref="N15:P17"/>
    <mergeCell ref="N19:P23"/>
    <mergeCell ref="A6:J6"/>
    <mergeCell ref="A7:J7"/>
    <mergeCell ref="B9:G9"/>
    <mergeCell ref="B10:B11"/>
    <mergeCell ref="C10:C11"/>
    <mergeCell ref="D10:D11"/>
    <mergeCell ref="E10:E11"/>
    <mergeCell ref="F10:F11"/>
    <mergeCell ref="G10:G11"/>
    <mergeCell ref="I10:J10"/>
  </mergeCells>
  <conditionalFormatting sqref="I12:I14 J12:J13">
    <cfRule type="cellIs" dxfId="6" priority="1" stopIfTrue="1" operator="lessThan">
      <formula>0</formula>
    </cfRule>
  </conditionalFormatting>
  <printOptions horizontalCentered="1"/>
  <pageMargins left="0.59055118110236227" right="0.59055118110236227" top="0.35433070866141736" bottom="0.35433070866141736" header="0" footer="0"/>
  <pageSetup orientation="portrait" r:id="rId1"/>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I162"/>
  <sheetViews>
    <sheetView showGridLines="0" zoomScale="70" zoomScaleNormal="70" zoomScaleSheetLayoutView="80" workbookViewId="0">
      <selection activeCell="F12" sqref="F12:G13"/>
    </sheetView>
  </sheetViews>
  <sheetFormatPr baseColWidth="10" defaultRowHeight="12.75" x14ac:dyDescent="0.2"/>
  <cols>
    <col min="1" max="1" width="15" style="328" customWidth="1"/>
    <col min="2" max="7" width="9.7109375" style="328" customWidth="1"/>
    <col min="8" max="8" width="1" style="328" customWidth="1"/>
    <col min="9" max="10" width="7.7109375" style="328" customWidth="1"/>
    <col min="11" max="15" width="13" style="328" customWidth="1"/>
    <col min="16" max="16" width="10.28515625" style="328" customWidth="1"/>
    <col min="17" max="16384" width="11.42578125" style="328"/>
  </cols>
  <sheetData>
    <row r="1" spans="1:16" s="286" customFormat="1" ht="20.100000000000001" customHeight="1" x14ac:dyDescent="0.15">
      <c r="D1" s="287"/>
      <c r="E1" s="287"/>
      <c r="F1" s="287"/>
      <c r="G1" s="287"/>
      <c r="H1" s="287"/>
      <c r="I1" s="287"/>
      <c r="J1" s="287"/>
      <c r="K1" s="288"/>
    </row>
    <row r="2" spans="1:16" s="286" customFormat="1" ht="20.100000000000001" customHeight="1" x14ac:dyDescent="0.15">
      <c r="D2" s="287"/>
      <c r="E2" s="287"/>
      <c r="F2" s="287"/>
      <c r="G2" s="287"/>
      <c r="H2" s="287"/>
      <c r="I2" s="287"/>
      <c r="J2" s="287"/>
      <c r="K2" s="288"/>
    </row>
    <row r="3" spans="1:16" s="286" customFormat="1" ht="20.100000000000001" customHeight="1" x14ac:dyDescent="0.2">
      <c r="B3" s="351"/>
      <c r="D3" s="287"/>
      <c r="E3" s="287"/>
      <c r="F3" s="579"/>
      <c r="G3" s="579"/>
      <c r="H3" s="579"/>
      <c r="I3" s="579"/>
      <c r="J3" s="579"/>
      <c r="K3" s="288"/>
    </row>
    <row r="4" spans="1:16" s="294" customFormat="1" ht="15" customHeight="1" x14ac:dyDescent="0.25">
      <c r="A4" s="289"/>
      <c r="B4" s="290"/>
      <c r="D4" s="291"/>
      <c r="E4" s="291"/>
      <c r="F4" s="352"/>
      <c r="G4" s="352"/>
      <c r="H4" s="352"/>
      <c r="I4" s="352"/>
      <c r="J4" s="352"/>
      <c r="K4" s="292"/>
    </row>
    <row r="5" spans="1:16" s="294" customFormat="1" ht="15" customHeight="1" x14ac:dyDescent="0.25">
      <c r="A5" s="289"/>
      <c r="B5" s="290"/>
      <c r="D5" s="291"/>
      <c r="E5" s="291"/>
      <c r="F5" s="352"/>
      <c r="G5" s="352"/>
      <c r="H5" s="352"/>
      <c r="I5" s="352"/>
      <c r="J5" s="352"/>
      <c r="K5" s="292"/>
    </row>
    <row r="6" spans="1:16" s="286" customFormat="1" ht="21.95" customHeight="1" x14ac:dyDescent="0.15">
      <c r="A6" s="500" t="s">
        <v>204</v>
      </c>
      <c r="B6" s="500"/>
      <c r="C6" s="500"/>
      <c r="D6" s="500"/>
      <c r="E6" s="500"/>
      <c r="F6" s="500"/>
      <c r="G6" s="500"/>
      <c r="H6" s="500"/>
      <c r="I6" s="500"/>
      <c r="J6" s="500"/>
      <c r="K6" s="295"/>
      <c r="L6" s="296"/>
      <c r="M6" s="296"/>
      <c r="N6" s="296"/>
      <c r="O6" s="296"/>
      <c r="P6" s="296"/>
    </row>
    <row r="7" spans="1:16" s="286" customFormat="1" ht="15" customHeight="1" x14ac:dyDescent="0.15">
      <c r="A7" s="564" t="s">
        <v>192</v>
      </c>
      <c r="B7" s="564"/>
      <c r="C7" s="564"/>
      <c r="D7" s="564"/>
      <c r="E7" s="564"/>
      <c r="F7" s="564"/>
      <c r="G7" s="564"/>
      <c r="H7" s="564"/>
      <c r="I7" s="564"/>
      <c r="J7" s="564"/>
      <c r="K7" s="295"/>
      <c r="L7" s="296"/>
      <c r="M7" s="296"/>
      <c r="N7" s="296"/>
      <c r="O7" s="296"/>
      <c r="P7" s="296"/>
    </row>
    <row r="8" spans="1:16" s="286" customFormat="1" ht="15" customHeight="1" x14ac:dyDescent="0.2">
      <c r="A8" s="298"/>
      <c r="B8" s="298"/>
      <c r="C8" s="298"/>
      <c r="D8" s="298"/>
      <c r="E8" s="298"/>
      <c r="F8" s="298"/>
      <c r="G8" s="298"/>
      <c r="H8" s="298"/>
      <c r="I8" s="298"/>
      <c r="J8" s="298"/>
      <c r="K8" s="300"/>
      <c r="O8" s="301"/>
      <c r="P8" s="301"/>
    </row>
    <row r="9" spans="1:16" s="294" customFormat="1" ht="24.95" customHeight="1" x14ac:dyDescent="0.25">
      <c r="A9" s="302"/>
      <c r="B9" s="565" t="s">
        <v>193</v>
      </c>
      <c r="C9" s="565"/>
      <c r="D9" s="565"/>
      <c r="E9" s="565"/>
      <c r="F9" s="565"/>
      <c r="G9" s="565"/>
      <c r="H9" s="304"/>
      <c r="I9" s="304"/>
      <c r="J9" s="304"/>
      <c r="K9" s="306"/>
      <c r="N9" s="301"/>
      <c r="O9" s="301"/>
      <c r="P9" s="301"/>
    </row>
    <row r="10" spans="1:16" s="294" customFormat="1" ht="24.95" customHeight="1" x14ac:dyDescent="0.25">
      <c r="A10" s="302"/>
      <c r="B10" s="576">
        <v>2011</v>
      </c>
      <c r="C10" s="576">
        <v>2012</v>
      </c>
      <c r="D10" s="576">
        <v>2013</v>
      </c>
      <c r="E10" s="576">
        <v>2014</v>
      </c>
      <c r="F10" s="576">
        <v>2015</v>
      </c>
      <c r="G10" s="576">
        <v>2016</v>
      </c>
      <c r="H10" s="307"/>
      <c r="I10" s="567" t="s">
        <v>3</v>
      </c>
      <c r="J10" s="567"/>
      <c r="K10" s="306"/>
      <c r="N10" s="301"/>
      <c r="O10" s="301"/>
      <c r="P10" s="301"/>
    </row>
    <row r="11" spans="1:16" s="311" customFormat="1" ht="24.95" customHeight="1" x14ac:dyDescent="0.25">
      <c r="A11" s="308"/>
      <c r="B11" s="576"/>
      <c r="C11" s="576"/>
      <c r="D11" s="576"/>
      <c r="E11" s="576"/>
      <c r="F11" s="576"/>
      <c r="G11" s="576"/>
      <c r="H11" s="307"/>
      <c r="I11" s="309" t="s">
        <v>194</v>
      </c>
      <c r="J11" s="309" t="s">
        <v>195</v>
      </c>
      <c r="K11" s="305"/>
      <c r="N11" s="571"/>
      <c r="O11" s="571"/>
      <c r="P11" s="571"/>
    </row>
    <row r="12" spans="1:16" s="311" customFormat="1" ht="90" customHeight="1" x14ac:dyDescent="0.25">
      <c r="A12" s="353" t="s">
        <v>205</v>
      </c>
      <c r="B12" s="313">
        <v>1187347.3999999999</v>
      </c>
      <c r="C12" s="313">
        <v>1336007</v>
      </c>
      <c r="D12" s="313">
        <v>1379713.2</v>
      </c>
      <c r="E12" s="313">
        <v>1296985</v>
      </c>
      <c r="F12" s="313">
        <v>1358327.2999999998</v>
      </c>
      <c r="G12" s="313">
        <v>1470588.7209999999</v>
      </c>
      <c r="H12" s="314"/>
      <c r="I12" s="315">
        <f>G12-F12</f>
        <v>112261.42100000009</v>
      </c>
      <c r="J12" s="316">
        <f>G12/F12-1</f>
        <v>8.2646812001790915E-2</v>
      </c>
      <c r="K12" s="305"/>
      <c r="N12" s="571"/>
      <c r="O12" s="571"/>
      <c r="P12" s="571"/>
    </row>
    <row r="13" spans="1:16" s="311" customFormat="1" ht="90" customHeight="1" x14ac:dyDescent="0.25">
      <c r="A13" s="353" t="s">
        <v>206</v>
      </c>
      <c r="B13" s="313">
        <v>1187347.3999999999</v>
      </c>
      <c r="C13" s="313">
        <v>1336007</v>
      </c>
      <c r="D13" s="313">
        <v>1379713.2</v>
      </c>
      <c r="E13" s="313">
        <v>1296985</v>
      </c>
      <c r="F13" s="313">
        <v>1358327.2999999998</v>
      </c>
      <c r="G13" s="313">
        <v>1471983.65</v>
      </c>
      <c r="H13" s="314"/>
      <c r="I13" s="315">
        <f>G13-F13</f>
        <v>113656.35000000009</v>
      </c>
      <c r="J13" s="316">
        <f>G13/F13-1</f>
        <v>8.3673758158287814E-2</v>
      </c>
      <c r="K13" s="342"/>
      <c r="N13" s="571"/>
      <c r="O13" s="571"/>
      <c r="P13" s="571"/>
    </row>
    <row r="14" spans="1:16" s="311" customFormat="1" ht="90" customHeight="1" x14ac:dyDescent="0.25">
      <c r="A14" s="354" t="s">
        <v>207</v>
      </c>
      <c r="B14" s="321">
        <f>(B12/B13)*100</f>
        <v>100</v>
      </c>
      <c r="C14" s="321">
        <f>IF(C13=0,0,(C12/C13)*100)</f>
        <v>100</v>
      </c>
      <c r="D14" s="321">
        <f>IF(D13=0,0,(D12/D13)*100)</f>
        <v>100</v>
      </c>
      <c r="E14" s="321">
        <f>IF(E13=0,0,(E12/E13)*100)</f>
        <v>100</v>
      </c>
      <c r="F14" s="321">
        <f>IF(F13=0,0,(F12/F13)*100)</f>
        <v>100</v>
      </c>
      <c r="G14" s="321">
        <f>IF(G13=0,0,(G12/G13)*100)</f>
        <v>99.905234749040858</v>
      </c>
      <c r="H14" s="322"/>
      <c r="I14" s="577">
        <f>G14-F14</f>
        <v>-9.4765250959142122E-2</v>
      </c>
      <c r="J14" s="577"/>
      <c r="K14" s="323"/>
      <c r="L14" s="324"/>
      <c r="N14" s="571"/>
      <c r="O14" s="571"/>
      <c r="P14" s="571"/>
    </row>
    <row r="15" spans="1:16" ht="15" customHeight="1" x14ac:dyDescent="0.25">
      <c r="A15" s="573" t="s">
        <v>199</v>
      </c>
      <c r="B15" s="573"/>
      <c r="C15" s="578"/>
      <c r="D15" s="578"/>
      <c r="E15" s="578"/>
      <c r="F15" s="578"/>
      <c r="G15" s="355"/>
      <c r="H15" s="307"/>
      <c r="I15" s="355"/>
      <c r="J15" s="355"/>
      <c r="K15" s="299"/>
      <c r="N15" s="571"/>
      <c r="O15" s="571"/>
      <c r="P15" s="571"/>
    </row>
    <row r="16" spans="1:16" ht="15" customHeight="1" x14ac:dyDescent="0.25">
      <c r="A16" s="329"/>
      <c r="B16" s="329"/>
      <c r="C16" s="330"/>
      <c r="D16" s="330"/>
      <c r="E16" s="330"/>
      <c r="F16" s="330"/>
      <c r="G16" s="330"/>
      <c r="H16" s="330"/>
      <c r="I16" s="331"/>
      <c r="J16" s="331"/>
      <c r="K16" s="299"/>
      <c r="N16" s="571"/>
      <c r="O16" s="571"/>
      <c r="P16" s="571"/>
    </row>
    <row r="17" spans="1:35" ht="15" customHeight="1" x14ac:dyDescent="0.2">
      <c r="A17" s="333"/>
      <c r="B17" s="333"/>
      <c r="C17" s="335"/>
      <c r="D17" s="334"/>
      <c r="E17" s="334"/>
      <c r="F17" s="335"/>
      <c r="G17" s="335"/>
      <c r="H17" s="335"/>
      <c r="I17" s="336"/>
      <c r="J17" s="336"/>
      <c r="K17" s="299"/>
      <c r="L17" s="356"/>
      <c r="N17" s="571"/>
      <c r="O17" s="571"/>
      <c r="P17" s="571"/>
    </row>
    <row r="18" spans="1:35" ht="15" customHeight="1" x14ac:dyDescent="0.2">
      <c r="A18" s="299"/>
      <c r="B18" s="299"/>
      <c r="C18" s="299"/>
      <c r="D18" s="299"/>
      <c r="E18" s="299"/>
      <c r="F18" s="299"/>
      <c r="G18" s="299"/>
      <c r="H18" s="299"/>
      <c r="I18" s="299"/>
      <c r="J18" s="299"/>
      <c r="K18" s="299"/>
      <c r="L18" s="356"/>
    </row>
    <row r="19" spans="1:35" ht="15" customHeight="1" x14ac:dyDescent="0.2">
      <c r="A19" s="299"/>
      <c r="B19" s="299"/>
      <c r="C19" s="299"/>
      <c r="D19" s="299"/>
      <c r="E19" s="299"/>
      <c r="F19" s="299"/>
      <c r="G19" s="299"/>
      <c r="H19" s="299"/>
      <c r="I19" s="299"/>
      <c r="J19" s="299"/>
      <c r="K19" s="299"/>
      <c r="L19" s="356"/>
      <c r="N19" s="571"/>
      <c r="O19" s="571"/>
      <c r="P19" s="571"/>
    </row>
    <row r="20" spans="1:35" ht="15" customHeight="1" x14ac:dyDescent="0.2">
      <c r="A20" s="299"/>
      <c r="B20" s="299"/>
      <c r="C20" s="299"/>
      <c r="D20" s="299"/>
      <c r="E20" s="299"/>
      <c r="F20" s="299"/>
      <c r="G20" s="299"/>
      <c r="H20" s="299"/>
      <c r="I20" s="299"/>
      <c r="J20" s="299"/>
      <c r="K20" s="299"/>
      <c r="L20" s="356"/>
      <c r="N20" s="571"/>
      <c r="O20" s="571"/>
      <c r="P20" s="571"/>
    </row>
    <row r="21" spans="1:35" ht="15" customHeight="1" x14ac:dyDescent="0.2">
      <c r="A21" s="299"/>
      <c r="B21" s="299"/>
      <c r="C21" s="299"/>
      <c r="D21" s="299"/>
      <c r="E21" s="299"/>
      <c r="F21" s="306"/>
      <c r="G21" s="306"/>
      <c r="H21" s="306"/>
      <c r="I21" s="306"/>
      <c r="J21" s="306"/>
      <c r="K21" s="306"/>
      <c r="L21" s="356"/>
      <c r="M21" s="337"/>
      <c r="N21" s="571"/>
      <c r="O21" s="571"/>
      <c r="P21" s="571"/>
      <c r="AF21" s="574"/>
      <c r="AG21" s="568"/>
      <c r="AH21" s="338"/>
      <c r="AI21" s="339"/>
    </row>
    <row r="22" spans="1:35" ht="15" customHeight="1" x14ac:dyDescent="0.2">
      <c r="A22" s="299"/>
      <c r="B22" s="299"/>
      <c r="C22" s="299"/>
      <c r="D22" s="299"/>
      <c r="E22" s="299"/>
      <c r="F22" s="306"/>
      <c r="G22" s="306"/>
      <c r="H22" s="306"/>
      <c r="I22" s="306"/>
      <c r="J22" s="306"/>
      <c r="K22" s="306"/>
      <c r="L22" s="337"/>
      <c r="M22" s="337"/>
      <c r="N22" s="571"/>
      <c r="O22" s="571"/>
      <c r="P22" s="571"/>
      <c r="Q22" s="337"/>
      <c r="AF22" s="574"/>
      <c r="AG22" s="569"/>
      <c r="AH22" s="338"/>
      <c r="AI22" s="339"/>
    </row>
    <row r="23" spans="1:35" ht="15" customHeight="1" x14ac:dyDescent="0.2">
      <c r="A23" s="299"/>
      <c r="B23" s="299"/>
      <c r="C23" s="299"/>
      <c r="D23" s="299"/>
      <c r="E23" s="299"/>
      <c r="F23" s="306"/>
      <c r="G23" s="306"/>
      <c r="H23" s="306"/>
      <c r="I23" s="306"/>
      <c r="J23" s="306"/>
      <c r="K23" s="306"/>
      <c r="L23" s="337"/>
      <c r="M23" s="337"/>
      <c r="N23" s="571"/>
      <c r="O23" s="571"/>
      <c r="P23" s="571"/>
      <c r="Q23" s="337"/>
      <c r="AF23" s="574"/>
      <c r="AG23" s="569"/>
      <c r="AH23" s="338"/>
      <c r="AI23" s="339"/>
    </row>
    <row r="24" spans="1:35" ht="15" customHeight="1" x14ac:dyDescent="0.2">
      <c r="A24" s="299"/>
      <c r="B24" s="299"/>
      <c r="C24" s="299"/>
      <c r="D24" s="299"/>
      <c r="E24" s="299"/>
      <c r="F24" s="306"/>
      <c r="G24" s="306"/>
      <c r="H24" s="306"/>
      <c r="I24" s="306"/>
      <c r="J24" s="306"/>
      <c r="K24" s="306"/>
      <c r="L24" s="337"/>
      <c r="M24" s="337"/>
      <c r="N24" s="337"/>
      <c r="O24" s="337"/>
      <c r="P24" s="337"/>
      <c r="Q24" s="337"/>
      <c r="AF24" s="574"/>
      <c r="AG24" s="570"/>
      <c r="AH24" s="338"/>
      <c r="AI24" s="340"/>
    </row>
    <row r="25" spans="1:35" ht="15" customHeight="1" x14ac:dyDescent="0.2">
      <c r="A25" s="299"/>
      <c r="B25" s="299"/>
      <c r="C25" s="299"/>
      <c r="D25" s="299"/>
      <c r="E25" s="299"/>
      <c r="F25" s="306"/>
      <c r="G25" s="306"/>
      <c r="H25" s="306"/>
      <c r="I25" s="306"/>
      <c r="J25" s="306"/>
      <c r="K25" s="306"/>
      <c r="L25" s="337"/>
      <c r="M25" s="337"/>
      <c r="N25" s="337"/>
      <c r="O25" s="337"/>
      <c r="P25" s="337"/>
      <c r="Q25" s="337"/>
      <c r="AF25" s="574"/>
      <c r="AG25" s="568"/>
      <c r="AH25" s="338"/>
      <c r="AI25" s="339"/>
    </row>
    <row r="26" spans="1:35" ht="15" customHeight="1" x14ac:dyDescent="0.2">
      <c r="A26" s="299"/>
      <c r="B26" s="299"/>
      <c r="C26" s="299"/>
      <c r="D26" s="299"/>
      <c r="E26" s="299"/>
      <c r="F26" s="299"/>
      <c r="G26" s="299"/>
      <c r="H26" s="299"/>
      <c r="I26" s="299"/>
      <c r="J26" s="299"/>
      <c r="K26" s="299"/>
      <c r="N26" s="337"/>
      <c r="O26" s="337"/>
      <c r="P26" s="337"/>
      <c r="Q26" s="337"/>
      <c r="AF26" s="574"/>
      <c r="AG26" s="569"/>
      <c r="AH26" s="338"/>
      <c r="AI26" s="340"/>
    </row>
    <row r="27" spans="1:35" ht="15" customHeight="1" x14ac:dyDescent="0.2">
      <c r="A27" s="299"/>
      <c r="B27" s="299"/>
      <c r="C27" s="299"/>
      <c r="D27" s="299"/>
      <c r="E27" s="299"/>
      <c r="F27" s="299"/>
      <c r="G27" s="299"/>
      <c r="H27" s="299"/>
      <c r="I27" s="299"/>
      <c r="J27" s="299"/>
      <c r="K27" s="299"/>
      <c r="N27" s="337"/>
      <c r="O27" s="337"/>
      <c r="P27" s="337"/>
      <c r="Q27" s="337"/>
      <c r="AF27" s="574"/>
      <c r="AG27" s="569"/>
      <c r="AH27" s="338"/>
      <c r="AI27" s="339"/>
    </row>
    <row r="28" spans="1:35" ht="15" customHeight="1" x14ac:dyDescent="0.2">
      <c r="A28" s="299"/>
      <c r="B28" s="299"/>
      <c r="C28" s="299"/>
      <c r="D28" s="299"/>
      <c r="E28" s="299"/>
      <c r="F28" s="299"/>
      <c r="G28" s="299"/>
      <c r="H28" s="299"/>
      <c r="I28" s="299"/>
      <c r="J28" s="299"/>
      <c r="K28" s="299"/>
      <c r="AF28" s="574"/>
      <c r="AG28" s="570"/>
      <c r="AH28" s="338"/>
      <c r="AI28" s="339"/>
    </row>
    <row r="29" spans="1:35" ht="15" customHeight="1" x14ac:dyDescent="0.2">
      <c r="A29" s="299"/>
      <c r="B29" s="299"/>
      <c r="C29" s="299"/>
      <c r="D29" s="299"/>
      <c r="E29" s="299"/>
      <c r="F29" s="299"/>
      <c r="G29" s="299"/>
      <c r="H29" s="299"/>
      <c r="I29" s="299"/>
      <c r="J29" s="299"/>
      <c r="K29" s="299"/>
      <c r="AF29" s="574"/>
      <c r="AG29" s="350"/>
      <c r="AH29" s="338"/>
      <c r="AI29" s="339"/>
    </row>
    <row r="30" spans="1:35" ht="15" customHeight="1" x14ac:dyDescent="0.2">
      <c r="A30" s="299"/>
      <c r="B30" s="299"/>
      <c r="C30" s="299"/>
      <c r="D30" s="299"/>
      <c r="E30" s="299"/>
      <c r="F30" s="299"/>
      <c r="G30" s="299"/>
      <c r="H30" s="299"/>
      <c r="I30" s="299"/>
      <c r="J30" s="299"/>
      <c r="K30" s="299"/>
    </row>
    <row r="31" spans="1:35" ht="15" customHeight="1" x14ac:dyDescent="0.2">
      <c r="A31" s="299"/>
      <c r="B31" s="299"/>
      <c r="C31" s="299"/>
      <c r="D31" s="299"/>
      <c r="E31" s="299"/>
      <c r="F31" s="299"/>
      <c r="G31" s="299"/>
      <c r="H31" s="299"/>
      <c r="I31" s="299"/>
      <c r="J31" s="299"/>
      <c r="K31" s="299"/>
    </row>
    <row r="32" spans="1:35" ht="15" customHeight="1" x14ac:dyDescent="0.2">
      <c r="A32" s="299"/>
      <c r="B32" s="299"/>
      <c r="C32" s="299"/>
      <c r="D32" s="299"/>
      <c r="E32" s="299"/>
      <c r="F32" s="299"/>
      <c r="G32" s="299"/>
      <c r="H32" s="299"/>
      <c r="I32" s="299"/>
      <c r="J32" s="299"/>
      <c r="K32" s="299"/>
    </row>
    <row r="33" spans="1:11" ht="8.25" customHeight="1" x14ac:dyDescent="0.2">
      <c r="A33" s="299"/>
      <c r="B33" s="299"/>
      <c r="C33" s="299"/>
      <c r="D33" s="299"/>
      <c r="E33" s="299"/>
      <c r="F33" s="299"/>
      <c r="G33" s="299"/>
      <c r="H33" s="299"/>
      <c r="I33" s="299"/>
      <c r="J33" s="299"/>
      <c r="K33" s="299"/>
    </row>
    <row r="34" spans="1:11" ht="15" hidden="1" x14ac:dyDescent="0.2">
      <c r="A34" s="299"/>
      <c r="B34" s="299"/>
      <c r="C34" s="299"/>
      <c r="D34" s="299"/>
      <c r="E34" s="299"/>
      <c r="F34" s="299"/>
      <c r="G34" s="299"/>
      <c r="H34" s="299"/>
      <c r="I34" s="299"/>
      <c r="J34" s="299"/>
      <c r="K34" s="299"/>
    </row>
    <row r="35" spans="1:11" ht="15" hidden="1" x14ac:dyDescent="0.2">
      <c r="A35" s="299"/>
      <c r="B35" s="299"/>
      <c r="C35" s="299"/>
      <c r="D35" s="299"/>
      <c r="E35" s="299"/>
      <c r="F35" s="299"/>
      <c r="G35" s="299"/>
      <c r="H35" s="299"/>
      <c r="I35" s="299"/>
      <c r="J35" s="299"/>
      <c r="K35" s="299"/>
    </row>
    <row r="36" spans="1:11" ht="15" hidden="1" x14ac:dyDescent="0.2">
      <c r="A36" s="299"/>
      <c r="B36" s="299"/>
      <c r="C36" s="299"/>
      <c r="D36" s="299"/>
      <c r="E36" s="299"/>
      <c r="F36" s="299"/>
      <c r="G36" s="299"/>
      <c r="H36" s="299"/>
      <c r="I36" s="299"/>
      <c r="J36" s="299"/>
      <c r="K36" s="299"/>
    </row>
    <row r="37" spans="1:11" ht="15" hidden="1" x14ac:dyDescent="0.2">
      <c r="A37" s="299"/>
      <c r="B37" s="299"/>
      <c r="C37" s="299"/>
      <c r="D37" s="299"/>
      <c r="E37" s="299"/>
      <c r="F37" s="299"/>
      <c r="G37" s="299"/>
      <c r="H37" s="299"/>
      <c r="I37" s="299"/>
      <c r="J37" s="299"/>
      <c r="K37" s="299"/>
    </row>
    <row r="38" spans="1:11" ht="15" hidden="1" x14ac:dyDescent="0.2">
      <c r="A38" s="299"/>
      <c r="B38" s="299"/>
      <c r="C38" s="299"/>
      <c r="D38" s="299"/>
      <c r="E38" s="299"/>
      <c r="F38" s="299"/>
      <c r="G38" s="299"/>
      <c r="H38" s="299"/>
      <c r="I38" s="299"/>
      <c r="J38" s="299"/>
      <c r="K38" s="299"/>
    </row>
    <row r="39" spans="1:11" ht="15" x14ac:dyDescent="0.2">
      <c r="A39" s="299"/>
      <c r="B39" s="299"/>
      <c r="C39" s="299"/>
      <c r="D39" s="299"/>
      <c r="E39" s="299"/>
      <c r="F39" s="299"/>
      <c r="G39" s="299"/>
      <c r="H39" s="299"/>
      <c r="I39" s="299"/>
      <c r="J39" s="299"/>
      <c r="K39" s="299"/>
    </row>
    <row r="40" spans="1:11" ht="15" x14ac:dyDescent="0.2">
      <c r="A40" s="299"/>
      <c r="B40" s="299"/>
      <c r="C40" s="299"/>
      <c r="D40" s="299"/>
      <c r="E40" s="299"/>
      <c r="F40" s="299"/>
      <c r="G40" s="299"/>
      <c r="H40" s="299"/>
      <c r="I40" s="299"/>
      <c r="J40" s="299"/>
      <c r="K40" s="299"/>
    </row>
    <row r="41" spans="1:11" ht="15" x14ac:dyDescent="0.2">
      <c r="A41" s="299"/>
      <c r="B41" s="299"/>
      <c r="C41" s="299"/>
      <c r="D41" s="299"/>
      <c r="E41" s="299"/>
      <c r="F41" s="299"/>
      <c r="G41" s="299"/>
      <c r="H41" s="299"/>
      <c r="I41" s="299"/>
      <c r="J41" s="299"/>
      <c r="K41" s="299"/>
    </row>
    <row r="42" spans="1:11" ht="15" x14ac:dyDescent="0.2">
      <c r="A42" s="299"/>
      <c r="B42" s="299"/>
      <c r="C42" s="299"/>
      <c r="D42" s="299"/>
      <c r="E42" s="299"/>
      <c r="F42" s="299"/>
      <c r="G42" s="299"/>
      <c r="H42" s="299"/>
      <c r="I42" s="299"/>
      <c r="J42" s="299"/>
      <c r="K42" s="299"/>
    </row>
    <row r="43" spans="1:11" ht="15" x14ac:dyDescent="0.2">
      <c r="A43" s="299"/>
      <c r="B43" s="299"/>
      <c r="C43" s="299"/>
      <c r="D43" s="299"/>
      <c r="E43" s="299"/>
      <c r="F43" s="299"/>
      <c r="G43" s="299"/>
      <c r="H43" s="299"/>
      <c r="I43" s="299"/>
      <c r="J43" s="299"/>
      <c r="K43" s="299"/>
    </row>
    <row r="44" spans="1:11" ht="15" x14ac:dyDescent="0.2">
      <c r="A44" s="299"/>
      <c r="B44" s="299"/>
      <c r="C44" s="299"/>
      <c r="D44" s="299"/>
      <c r="E44" s="299"/>
      <c r="F44" s="299"/>
      <c r="G44" s="299"/>
      <c r="H44" s="299"/>
      <c r="I44" s="299"/>
      <c r="J44" s="299"/>
      <c r="K44" s="299"/>
    </row>
    <row r="45" spans="1:11" ht="15" x14ac:dyDescent="0.2">
      <c r="A45" s="299"/>
      <c r="B45" s="299"/>
      <c r="C45" s="299"/>
      <c r="D45" s="299"/>
      <c r="E45" s="299"/>
      <c r="F45" s="299"/>
      <c r="G45" s="299"/>
      <c r="H45" s="299"/>
      <c r="I45" s="299"/>
      <c r="J45" s="299"/>
      <c r="K45" s="299"/>
    </row>
    <row r="46" spans="1:11" ht="15" x14ac:dyDescent="0.2">
      <c r="A46" s="299"/>
      <c r="B46" s="299"/>
      <c r="C46" s="299"/>
      <c r="D46" s="299"/>
      <c r="E46" s="299"/>
      <c r="F46" s="299"/>
      <c r="G46" s="299"/>
      <c r="H46" s="299"/>
      <c r="I46" s="299"/>
      <c r="J46" s="299"/>
      <c r="K46" s="299"/>
    </row>
    <row r="47" spans="1:11" ht="15" x14ac:dyDescent="0.2">
      <c r="A47" s="299"/>
      <c r="B47" s="299"/>
      <c r="C47" s="299"/>
      <c r="D47" s="299"/>
      <c r="E47" s="299"/>
      <c r="F47" s="299"/>
      <c r="G47" s="299"/>
      <c r="H47" s="299"/>
      <c r="I47" s="299"/>
      <c r="J47" s="299"/>
      <c r="K47" s="299"/>
    </row>
    <row r="48" spans="1:11" ht="15" x14ac:dyDescent="0.2">
      <c r="A48" s="299"/>
      <c r="B48" s="299"/>
      <c r="C48" s="299"/>
      <c r="D48" s="299"/>
      <c r="E48" s="299"/>
      <c r="F48" s="299"/>
      <c r="G48" s="299"/>
      <c r="H48" s="299"/>
      <c r="I48" s="299"/>
      <c r="J48" s="299"/>
      <c r="K48" s="299"/>
    </row>
    <row r="49" spans="1:11" ht="15" x14ac:dyDescent="0.2">
      <c r="A49" s="299"/>
      <c r="B49" s="299"/>
      <c r="C49" s="299"/>
      <c r="D49" s="299"/>
      <c r="E49" s="299"/>
      <c r="F49" s="299"/>
      <c r="G49" s="299"/>
      <c r="H49" s="299"/>
      <c r="I49" s="299"/>
      <c r="J49" s="299"/>
      <c r="K49" s="299"/>
    </row>
    <row r="50" spans="1:11" ht="15" x14ac:dyDescent="0.2">
      <c r="A50" s="299"/>
      <c r="B50" s="299"/>
      <c r="C50" s="299"/>
      <c r="D50" s="299"/>
      <c r="E50" s="299"/>
      <c r="F50" s="299"/>
      <c r="G50" s="299"/>
      <c r="H50" s="299"/>
      <c r="I50" s="299"/>
      <c r="J50" s="299"/>
      <c r="K50" s="299"/>
    </row>
    <row r="51" spans="1:11" ht="15" x14ac:dyDescent="0.2">
      <c r="A51" s="299"/>
      <c r="B51" s="299"/>
      <c r="C51" s="299"/>
      <c r="D51" s="299"/>
      <c r="E51" s="299"/>
      <c r="F51" s="299"/>
      <c r="G51" s="299"/>
      <c r="H51" s="299"/>
      <c r="I51" s="299"/>
      <c r="J51" s="299"/>
      <c r="K51" s="299"/>
    </row>
    <row r="52" spans="1:11" ht="15" x14ac:dyDescent="0.2">
      <c r="A52" s="299"/>
      <c r="B52" s="299"/>
      <c r="C52" s="299"/>
      <c r="D52" s="299"/>
      <c r="E52" s="299"/>
      <c r="F52" s="299"/>
      <c r="G52" s="299"/>
      <c r="H52" s="299"/>
      <c r="I52" s="299"/>
      <c r="J52" s="299"/>
      <c r="K52" s="299"/>
    </row>
    <row r="53" spans="1:11" ht="15" x14ac:dyDescent="0.2">
      <c r="A53" s="299"/>
      <c r="B53" s="299"/>
      <c r="C53" s="299"/>
      <c r="D53" s="299"/>
      <c r="E53" s="299"/>
      <c r="F53" s="299"/>
      <c r="G53" s="299"/>
      <c r="H53" s="299"/>
      <c r="I53" s="299"/>
      <c r="J53" s="299"/>
      <c r="K53" s="299"/>
    </row>
    <row r="54" spans="1:11" ht="15" x14ac:dyDescent="0.2">
      <c r="A54" s="299"/>
      <c r="B54" s="299"/>
      <c r="C54" s="299"/>
      <c r="D54" s="299"/>
      <c r="E54" s="299"/>
      <c r="F54" s="299"/>
      <c r="G54" s="299"/>
      <c r="H54" s="299"/>
      <c r="I54" s="299"/>
      <c r="J54" s="299"/>
      <c r="K54" s="299"/>
    </row>
    <row r="55" spans="1:11" ht="15" x14ac:dyDescent="0.2">
      <c r="A55" s="299"/>
      <c r="B55" s="299"/>
      <c r="C55" s="299"/>
      <c r="D55" s="299"/>
      <c r="E55" s="299"/>
      <c r="F55" s="299"/>
      <c r="G55" s="299"/>
      <c r="H55" s="299"/>
      <c r="I55" s="299"/>
      <c r="J55" s="299"/>
      <c r="K55" s="299"/>
    </row>
    <row r="56" spans="1:11" ht="15" x14ac:dyDescent="0.2">
      <c r="A56" s="299"/>
      <c r="B56" s="299"/>
      <c r="C56" s="299"/>
      <c r="D56" s="299"/>
      <c r="E56" s="299"/>
      <c r="F56" s="299"/>
      <c r="G56" s="299"/>
      <c r="H56" s="299"/>
      <c r="I56" s="299"/>
      <c r="J56" s="299"/>
      <c r="K56" s="299"/>
    </row>
    <row r="57" spans="1:11" ht="15" x14ac:dyDescent="0.2">
      <c r="A57" s="299"/>
      <c r="B57" s="299"/>
      <c r="C57" s="299"/>
      <c r="D57" s="299"/>
      <c r="E57" s="299"/>
      <c r="F57" s="299"/>
      <c r="G57" s="299"/>
      <c r="H57" s="299"/>
      <c r="I57" s="299"/>
      <c r="J57" s="299"/>
      <c r="K57" s="299"/>
    </row>
    <row r="58" spans="1:11" ht="15" x14ac:dyDescent="0.2">
      <c r="A58" s="299"/>
      <c r="B58" s="299"/>
      <c r="C58" s="299"/>
      <c r="D58" s="299"/>
      <c r="E58" s="299"/>
      <c r="F58" s="299"/>
      <c r="G58" s="299"/>
      <c r="H58" s="299"/>
      <c r="I58" s="299"/>
      <c r="J58" s="299"/>
      <c r="K58" s="299"/>
    </row>
    <row r="59" spans="1:11" ht="15" x14ac:dyDescent="0.2">
      <c r="A59" s="299"/>
      <c r="B59" s="299"/>
      <c r="C59" s="299"/>
      <c r="D59" s="299"/>
      <c r="E59" s="299"/>
      <c r="F59" s="299"/>
      <c r="G59" s="299"/>
      <c r="H59" s="299"/>
      <c r="I59" s="299"/>
      <c r="J59" s="299"/>
      <c r="K59" s="299"/>
    </row>
    <row r="60" spans="1:11" ht="15" x14ac:dyDescent="0.2">
      <c r="A60" s="299"/>
      <c r="B60" s="299"/>
      <c r="C60" s="299"/>
      <c r="D60" s="299"/>
      <c r="E60" s="299"/>
      <c r="F60" s="299"/>
      <c r="G60" s="299"/>
      <c r="H60" s="299"/>
      <c r="I60" s="299"/>
      <c r="J60" s="299"/>
      <c r="K60" s="299"/>
    </row>
    <row r="61" spans="1:11" ht="15" x14ac:dyDescent="0.2">
      <c r="A61" s="299"/>
      <c r="B61" s="299"/>
      <c r="C61" s="299"/>
      <c r="D61" s="299"/>
      <c r="E61" s="299"/>
      <c r="F61" s="299"/>
      <c r="G61" s="299"/>
      <c r="H61" s="299"/>
      <c r="I61" s="299"/>
      <c r="J61" s="299"/>
      <c r="K61" s="299"/>
    </row>
    <row r="62" spans="1:11" ht="15" x14ac:dyDescent="0.2">
      <c r="A62" s="299"/>
      <c r="B62" s="299"/>
      <c r="C62" s="299"/>
      <c r="D62" s="299"/>
      <c r="E62" s="299"/>
      <c r="F62" s="299"/>
      <c r="G62" s="299"/>
      <c r="H62" s="299"/>
      <c r="I62" s="299"/>
      <c r="J62" s="299"/>
      <c r="K62" s="299"/>
    </row>
    <row r="63" spans="1:11" ht="15" x14ac:dyDescent="0.2">
      <c r="A63" s="299"/>
      <c r="B63" s="299"/>
      <c r="C63" s="299"/>
      <c r="D63" s="299"/>
      <c r="E63" s="299"/>
      <c r="F63" s="299"/>
      <c r="G63" s="299"/>
      <c r="H63" s="299"/>
      <c r="I63" s="299"/>
      <c r="J63" s="299"/>
      <c r="K63" s="299"/>
    </row>
    <row r="64" spans="1:11" ht="15" x14ac:dyDescent="0.2">
      <c r="A64" s="299"/>
      <c r="B64" s="299"/>
      <c r="C64" s="299"/>
      <c r="D64" s="299"/>
      <c r="E64" s="299"/>
      <c r="F64" s="299"/>
      <c r="G64" s="299"/>
      <c r="H64" s="299"/>
      <c r="I64" s="299"/>
      <c r="J64" s="299"/>
      <c r="K64" s="299"/>
    </row>
    <row r="65" spans="1:11" ht="15" x14ac:dyDescent="0.2">
      <c r="A65" s="299"/>
      <c r="B65" s="299"/>
      <c r="C65" s="299"/>
      <c r="D65" s="299"/>
      <c r="E65" s="299"/>
      <c r="F65" s="299"/>
      <c r="G65" s="299"/>
      <c r="H65" s="299"/>
      <c r="I65" s="299"/>
      <c r="J65" s="299"/>
      <c r="K65" s="299"/>
    </row>
    <row r="66" spans="1:11" ht="15" x14ac:dyDescent="0.2">
      <c r="A66" s="299"/>
      <c r="B66" s="299"/>
      <c r="C66" s="299"/>
      <c r="D66" s="299"/>
      <c r="E66" s="299"/>
      <c r="F66" s="299"/>
      <c r="G66" s="299"/>
      <c r="H66" s="299"/>
      <c r="I66" s="299"/>
      <c r="J66" s="299"/>
      <c r="K66" s="299"/>
    </row>
    <row r="67" spans="1:11" ht="15" x14ac:dyDescent="0.2">
      <c r="A67" s="299"/>
      <c r="B67" s="299"/>
      <c r="C67" s="299"/>
      <c r="D67" s="299"/>
      <c r="E67" s="299"/>
      <c r="F67" s="299"/>
      <c r="G67" s="299"/>
      <c r="H67" s="299"/>
      <c r="I67" s="299"/>
      <c r="J67" s="299"/>
      <c r="K67" s="299"/>
    </row>
    <row r="68" spans="1:11" ht="15" x14ac:dyDescent="0.2">
      <c r="A68" s="299"/>
      <c r="B68" s="299"/>
      <c r="C68" s="299"/>
      <c r="D68" s="299"/>
      <c r="E68" s="299"/>
      <c r="F68" s="299"/>
      <c r="G68" s="299"/>
      <c r="H68" s="299"/>
      <c r="I68" s="299"/>
      <c r="J68" s="299"/>
      <c r="K68" s="299"/>
    </row>
    <row r="69" spans="1:11" ht="15" x14ac:dyDescent="0.2">
      <c r="A69" s="299"/>
      <c r="B69" s="299"/>
      <c r="C69" s="299"/>
      <c r="D69" s="299"/>
      <c r="E69" s="299"/>
      <c r="F69" s="299"/>
      <c r="G69" s="299"/>
      <c r="H69" s="299"/>
      <c r="I69" s="299"/>
      <c r="J69" s="299"/>
      <c r="K69" s="299"/>
    </row>
    <row r="70" spans="1:11" ht="15" x14ac:dyDescent="0.2">
      <c r="A70" s="299"/>
      <c r="B70" s="299"/>
      <c r="C70" s="299"/>
      <c r="D70" s="299"/>
      <c r="E70" s="299"/>
      <c r="F70" s="299"/>
      <c r="G70" s="299"/>
      <c r="H70" s="299"/>
      <c r="I70" s="299"/>
      <c r="J70" s="299"/>
      <c r="K70" s="299"/>
    </row>
    <row r="71" spans="1:11" ht="15" x14ac:dyDescent="0.2">
      <c r="A71" s="299"/>
      <c r="B71" s="299"/>
      <c r="C71" s="299"/>
      <c r="D71" s="299"/>
      <c r="E71" s="299"/>
      <c r="F71" s="299"/>
      <c r="G71" s="299"/>
      <c r="H71" s="299"/>
      <c r="I71" s="299"/>
      <c r="J71" s="299"/>
      <c r="K71" s="299"/>
    </row>
    <row r="72" spans="1:11" ht="15" x14ac:dyDescent="0.2">
      <c r="A72" s="299"/>
      <c r="B72" s="299"/>
      <c r="C72" s="299"/>
      <c r="D72" s="299"/>
      <c r="E72" s="299"/>
      <c r="F72" s="299"/>
      <c r="G72" s="299"/>
      <c r="H72" s="299"/>
      <c r="I72" s="299"/>
      <c r="J72" s="299"/>
      <c r="K72" s="299"/>
    </row>
    <row r="73" spans="1:11" ht="15" x14ac:dyDescent="0.2">
      <c r="A73" s="299"/>
      <c r="B73" s="299"/>
      <c r="C73" s="299"/>
      <c r="D73" s="299"/>
      <c r="E73" s="299"/>
      <c r="F73" s="299"/>
      <c r="G73" s="299"/>
      <c r="H73" s="299"/>
      <c r="I73" s="299"/>
      <c r="J73" s="299"/>
      <c r="K73" s="299"/>
    </row>
    <row r="74" spans="1:11" ht="15" x14ac:dyDescent="0.2">
      <c r="A74" s="299"/>
      <c r="B74" s="299"/>
      <c r="C74" s="299"/>
      <c r="D74" s="299"/>
      <c r="E74" s="299"/>
      <c r="F74" s="299"/>
      <c r="G74" s="299"/>
      <c r="H74" s="299"/>
      <c r="I74" s="299"/>
      <c r="J74" s="299"/>
      <c r="K74" s="299"/>
    </row>
    <row r="75" spans="1:11" ht="15" x14ac:dyDescent="0.2">
      <c r="A75" s="299"/>
      <c r="B75" s="299"/>
      <c r="C75" s="299"/>
      <c r="D75" s="299"/>
      <c r="E75" s="299"/>
      <c r="F75" s="299"/>
      <c r="G75" s="299"/>
      <c r="H75" s="299"/>
      <c r="I75" s="299"/>
      <c r="J75" s="299"/>
      <c r="K75" s="299"/>
    </row>
    <row r="76" spans="1:11" ht="15" x14ac:dyDescent="0.2">
      <c r="A76" s="299"/>
      <c r="B76" s="299"/>
      <c r="C76" s="299"/>
      <c r="D76" s="299"/>
      <c r="E76" s="299"/>
      <c r="F76" s="299"/>
      <c r="G76" s="299"/>
      <c r="H76" s="299"/>
      <c r="I76" s="299"/>
      <c r="J76" s="299"/>
      <c r="K76" s="299"/>
    </row>
    <row r="77" spans="1:11" ht="15" x14ac:dyDescent="0.2">
      <c r="A77" s="299"/>
      <c r="B77" s="299"/>
      <c r="C77" s="299"/>
      <c r="D77" s="299"/>
      <c r="E77" s="299"/>
      <c r="F77" s="299"/>
      <c r="G77" s="299"/>
      <c r="H77" s="299"/>
      <c r="I77" s="299"/>
      <c r="J77" s="299"/>
      <c r="K77" s="299"/>
    </row>
    <row r="78" spans="1:11" ht="15" x14ac:dyDescent="0.2">
      <c r="A78" s="299"/>
      <c r="B78" s="299"/>
      <c r="C78" s="299"/>
      <c r="D78" s="299"/>
      <c r="E78" s="299"/>
      <c r="F78" s="299"/>
      <c r="G78" s="299"/>
      <c r="H78" s="299"/>
      <c r="I78" s="299"/>
      <c r="J78" s="299"/>
      <c r="K78" s="299"/>
    </row>
    <row r="79" spans="1:11" ht="15" x14ac:dyDescent="0.2">
      <c r="A79" s="299"/>
      <c r="B79" s="299"/>
      <c r="C79" s="299"/>
      <c r="D79" s="299"/>
      <c r="E79" s="299"/>
      <c r="F79" s="299"/>
      <c r="G79" s="299"/>
      <c r="H79" s="299"/>
      <c r="I79" s="299"/>
      <c r="J79" s="299"/>
      <c r="K79" s="299"/>
    </row>
    <row r="80" spans="1:11" ht="15" x14ac:dyDescent="0.2">
      <c r="A80" s="299"/>
      <c r="B80" s="299"/>
      <c r="C80" s="299"/>
      <c r="D80" s="299"/>
      <c r="E80" s="299"/>
      <c r="F80" s="299"/>
      <c r="G80" s="299"/>
      <c r="H80" s="299"/>
      <c r="I80" s="299"/>
      <c r="J80" s="299"/>
      <c r="K80" s="299"/>
    </row>
    <row r="81" spans="1:11" ht="15" x14ac:dyDescent="0.2">
      <c r="A81" s="299"/>
      <c r="B81" s="299"/>
      <c r="C81" s="299"/>
      <c r="D81" s="299"/>
      <c r="E81" s="299"/>
      <c r="F81" s="299"/>
      <c r="G81" s="299"/>
      <c r="H81" s="299"/>
      <c r="I81" s="299"/>
      <c r="J81" s="299"/>
      <c r="K81" s="299"/>
    </row>
    <row r="82" spans="1:11" ht="15" x14ac:dyDescent="0.2">
      <c r="A82" s="299"/>
      <c r="B82" s="299"/>
      <c r="C82" s="299"/>
      <c r="D82" s="299"/>
      <c r="E82" s="299"/>
      <c r="F82" s="299"/>
      <c r="G82" s="299"/>
      <c r="H82" s="299"/>
      <c r="I82" s="299"/>
      <c r="J82" s="299"/>
      <c r="K82" s="299"/>
    </row>
    <row r="83" spans="1:11" ht="15" x14ac:dyDescent="0.2">
      <c r="A83" s="299"/>
      <c r="B83" s="299"/>
      <c r="C83" s="299"/>
      <c r="D83" s="299"/>
      <c r="E83" s="299"/>
      <c r="F83" s="299"/>
      <c r="G83" s="299"/>
      <c r="H83" s="299"/>
      <c r="I83" s="299"/>
      <c r="J83" s="299"/>
      <c r="K83" s="299"/>
    </row>
    <row r="84" spans="1:11" ht="15" x14ac:dyDescent="0.2">
      <c r="A84" s="299"/>
      <c r="B84" s="299"/>
      <c r="C84" s="299"/>
      <c r="D84" s="299"/>
      <c r="E84" s="299"/>
      <c r="F84" s="299"/>
      <c r="G84" s="299"/>
      <c r="H84" s="299"/>
      <c r="I84" s="299"/>
      <c r="J84" s="299"/>
      <c r="K84" s="299"/>
    </row>
    <row r="85" spans="1:11" ht="15" x14ac:dyDescent="0.2">
      <c r="A85" s="299"/>
      <c r="B85" s="299"/>
      <c r="C85" s="299"/>
      <c r="D85" s="299"/>
      <c r="E85" s="299"/>
      <c r="F85" s="299"/>
      <c r="G85" s="299"/>
      <c r="H85" s="299"/>
      <c r="I85" s="299"/>
      <c r="J85" s="299"/>
      <c r="K85" s="299"/>
    </row>
    <row r="86" spans="1:11" ht="15" x14ac:dyDescent="0.2">
      <c r="A86" s="299"/>
      <c r="B86" s="299"/>
      <c r="C86" s="299"/>
      <c r="D86" s="299"/>
      <c r="E86" s="299"/>
      <c r="F86" s="299"/>
      <c r="G86" s="299"/>
      <c r="H86" s="299"/>
      <c r="I86" s="299"/>
      <c r="J86" s="299"/>
      <c r="K86" s="299"/>
    </row>
    <row r="87" spans="1:11" ht="15" x14ac:dyDescent="0.2">
      <c r="A87" s="299"/>
      <c r="B87" s="299"/>
      <c r="C87" s="299"/>
      <c r="D87" s="299"/>
      <c r="E87" s="299"/>
      <c r="F87" s="299"/>
      <c r="G87" s="299"/>
      <c r="H87" s="299"/>
      <c r="I87" s="299"/>
      <c r="J87" s="299"/>
      <c r="K87" s="299"/>
    </row>
    <row r="88" spans="1:11" ht="15" x14ac:dyDescent="0.2">
      <c r="A88" s="299"/>
      <c r="B88" s="299"/>
      <c r="C88" s="299"/>
      <c r="D88" s="299"/>
      <c r="E88" s="299"/>
      <c r="F88" s="299"/>
      <c r="G88" s="299"/>
      <c r="H88" s="299"/>
      <c r="I88" s="299"/>
      <c r="J88" s="299"/>
      <c r="K88" s="299"/>
    </row>
    <row r="89" spans="1:11" ht="15" x14ac:dyDescent="0.2">
      <c r="A89" s="299"/>
      <c r="B89" s="299"/>
      <c r="C89" s="299"/>
      <c r="D89" s="299"/>
      <c r="E89" s="299"/>
      <c r="F89" s="299"/>
      <c r="G89" s="299"/>
      <c r="H89" s="299"/>
      <c r="I89" s="299"/>
      <c r="J89" s="299"/>
      <c r="K89" s="299"/>
    </row>
    <row r="90" spans="1:11" ht="15" x14ac:dyDescent="0.2">
      <c r="A90" s="299"/>
      <c r="B90" s="299"/>
      <c r="C90" s="299"/>
      <c r="D90" s="299"/>
      <c r="E90" s="299"/>
      <c r="F90" s="299"/>
      <c r="G90" s="299"/>
      <c r="H90" s="299"/>
      <c r="I90" s="299"/>
      <c r="J90" s="299"/>
      <c r="K90" s="299"/>
    </row>
    <row r="91" spans="1:11" ht="15" x14ac:dyDescent="0.2">
      <c r="A91" s="299"/>
      <c r="B91" s="299"/>
      <c r="C91" s="299"/>
      <c r="D91" s="299"/>
      <c r="E91" s="299"/>
      <c r="F91" s="299"/>
      <c r="G91" s="299"/>
      <c r="H91" s="299"/>
      <c r="I91" s="299"/>
      <c r="J91" s="299"/>
      <c r="K91" s="299"/>
    </row>
    <row r="92" spans="1:11" ht="15" x14ac:dyDescent="0.2">
      <c r="A92" s="299"/>
      <c r="B92" s="299"/>
      <c r="C92" s="299"/>
      <c r="D92" s="299"/>
      <c r="E92" s="299"/>
      <c r="F92" s="299"/>
      <c r="G92" s="299"/>
      <c r="H92" s="299"/>
      <c r="I92" s="299"/>
      <c r="J92" s="299"/>
      <c r="K92" s="299"/>
    </row>
    <row r="93" spans="1:11" ht="15" x14ac:dyDescent="0.2">
      <c r="A93" s="299"/>
      <c r="B93" s="299"/>
      <c r="C93" s="299"/>
      <c r="D93" s="299"/>
      <c r="E93" s="299"/>
      <c r="F93" s="299"/>
      <c r="G93" s="299"/>
      <c r="H93" s="299"/>
      <c r="I93" s="299"/>
      <c r="J93" s="299"/>
      <c r="K93" s="299"/>
    </row>
    <row r="94" spans="1:11" ht="15" x14ac:dyDescent="0.2">
      <c r="A94" s="299"/>
      <c r="B94" s="299"/>
      <c r="C94" s="299"/>
      <c r="D94" s="299"/>
      <c r="E94" s="299"/>
      <c r="F94" s="299"/>
      <c r="G94" s="299"/>
      <c r="H94" s="299"/>
      <c r="I94" s="299"/>
      <c r="J94" s="299"/>
      <c r="K94" s="299"/>
    </row>
    <row r="95" spans="1:11" ht="15" x14ac:dyDescent="0.2">
      <c r="A95" s="299"/>
      <c r="B95" s="299"/>
      <c r="C95" s="299"/>
      <c r="D95" s="299"/>
      <c r="E95" s="299"/>
      <c r="F95" s="299"/>
      <c r="G95" s="299"/>
      <c r="H95" s="299"/>
      <c r="I95" s="299"/>
      <c r="J95" s="299"/>
      <c r="K95" s="299"/>
    </row>
    <row r="96" spans="1:11" ht="15" x14ac:dyDescent="0.2">
      <c r="A96" s="299"/>
      <c r="B96" s="299"/>
      <c r="C96" s="299"/>
      <c r="D96" s="299"/>
      <c r="E96" s="299"/>
      <c r="F96" s="299"/>
      <c r="G96" s="299"/>
      <c r="H96" s="299"/>
      <c r="I96" s="299"/>
      <c r="J96" s="299"/>
      <c r="K96" s="299"/>
    </row>
    <row r="97" spans="1:11" ht="15" x14ac:dyDescent="0.2">
      <c r="A97" s="299"/>
      <c r="B97" s="299"/>
      <c r="C97" s="299"/>
      <c r="D97" s="299"/>
      <c r="E97" s="299"/>
      <c r="F97" s="299"/>
      <c r="G97" s="299"/>
      <c r="H97" s="299"/>
      <c r="I97" s="299"/>
      <c r="J97" s="299"/>
      <c r="K97" s="299"/>
    </row>
    <row r="98" spans="1:11" ht="15" x14ac:dyDescent="0.2">
      <c r="A98" s="299"/>
      <c r="B98" s="299"/>
      <c r="C98" s="299"/>
      <c r="D98" s="299"/>
      <c r="E98" s="299"/>
      <c r="F98" s="299"/>
      <c r="G98" s="299"/>
      <c r="H98" s="299"/>
      <c r="I98" s="299"/>
      <c r="J98" s="299"/>
      <c r="K98" s="299"/>
    </row>
    <row r="99" spans="1:11" ht="15" x14ac:dyDescent="0.2">
      <c r="A99" s="299"/>
      <c r="B99" s="299"/>
      <c r="C99" s="299"/>
      <c r="D99" s="299"/>
      <c r="E99" s="299"/>
      <c r="F99" s="299"/>
      <c r="G99" s="299"/>
      <c r="H99" s="299"/>
      <c r="I99" s="299"/>
      <c r="J99" s="299"/>
      <c r="K99" s="299"/>
    </row>
    <row r="100" spans="1:11" ht="15" x14ac:dyDescent="0.2">
      <c r="A100" s="299"/>
      <c r="B100" s="299"/>
      <c r="C100" s="299"/>
      <c r="D100" s="299"/>
      <c r="E100" s="299"/>
      <c r="F100" s="299"/>
      <c r="G100" s="299"/>
      <c r="H100" s="299"/>
      <c r="I100" s="299"/>
      <c r="J100" s="299"/>
      <c r="K100" s="299"/>
    </row>
    <row r="101" spans="1:11" ht="15" x14ac:dyDescent="0.2">
      <c r="A101" s="299"/>
      <c r="B101" s="299"/>
      <c r="C101" s="299"/>
      <c r="D101" s="299"/>
      <c r="E101" s="299"/>
      <c r="F101" s="299"/>
      <c r="G101" s="299"/>
      <c r="H101" s="299"/>
      <c r="I101" s="299"/>
      <c r="J101" s="299"/>
      <c r="K101" s="299"/>
    </row>
    <row r="102" spans="1:11" ht="15" x14ac:dyDescent="0.2">
      <c r="A102" s="299"/>
      <c r="B102" s="299"/>
      <c r="C102" s="299"/>
      <c r="D102" s="299"/>
      <c r="E102" s="299"/>
      <c r="F102" s="299"/>
      <c r="G102" s="299"/>
      <c r="H102" s="299"/>
      <c r="I102" s="299"/>
      <c r="J102" s="299"/>
      <c r="K102" s="299"/>
    </row>
    <row r="103" spans="1:11" ht="15" x14ac:dyDescent="0.2">
      <c r="A103" s="299"/>
      <c r="B103" s="299"/>
      <c r="C103" s="299"/>
      <c r="D103" s="299"/>
      <c r="E103" s="299"/>
      <c r="F103" s="299"/>
      <c r="G103" s="299"/>
      <c r="H103" s="299"/>
      <c r="I103" s="299"/>
      <c r="J103" s="299"/>
      <c r="K103" s="299"/>
    </row>
    <row r="104" spans="1:11" ht="15" x14ac:dyDescent="0.2">
      <c r="A104" s="299"/>
      <c r="B104" s="299"/>
      <c r="C104" s="299"/>
      <c r="D104" s="299"/>
      <c r="E104" s="299"/>
      <c r="F104" s="299"/>
      <c r="G104" s="299"/>
      <c r="H104" s="299"/>
      <c r="I104" s="299"/>
      <c r="J104" s="299"/>
      <c r="K104" s="299"/>
    </row>
    <row r="105" spans="1:11" ht="15" x14ac:dyDescent="0.2">
      <c r="A105" s="299"/>
      <c r="B105" s="299"/>
      <c r="C105" s="299"/>
      <c r="D105" s="299"/>
      <c r="E105" s="299"/>
      <c r="F105" s="299"/>
      <c r="G105" s="299"/>
      <c r="H105" s="299"/>
      <c r="I105" s="299"/>
      <c r="J105" s="299"/>
      <c r="K105" s="299"/>
    </row>
    <row r="106" spans="1:11" ht="15" x14ac:dyDescent="0.2">
      <c r="A106" s="299"/>
      <c r="B106" s="299"/>
      <c r="C106" s="299"/>
      <c r="D106" s="299"/>
      <c r="E106" s="299"/>
      <c r="F106" s="299"/>
      <c r="G106" s="299"/>
      <c r="H106" s="299"/>
      <c r="I106" s="299"/>
      <c r="J106" s="299"/>
      <c r="K106" s="299"/>
    </row>
    <row r="107" spans="1:11" ht="15" x14ac:dyDescent="0.2">
      <c r="A107" s="299"/>
      <c r="B107" s="299"/>
      <c r="C107" s="299"/>
      <c r="D107" s="299"/>
      <c r="E107" s="299"/>
      <c r="F107" s="299"/>
      <c r="G107" s="299"/>
      <c r="H107" s="299"/>
      <c r="I107" s="299"/>
      <c r="J107" s="299"/>
      <c r="K107" s="299"/>
    </row>
    <row r="108" spans="1:11" ht="15" x14ac:dyDescent="0.2">
      <c r="A108" s="299"/>
      <c r="B108" s="299"/>
      <c r="C108" s="299"/>
      <c r="D108" s="299"/>
      <c r="E108" s="299"/>
      <c r="F108" s="299"/>
      <c r="G108" s="299"/>
      <c r="H108" s="299"/>
      <c r="I108" s="299"/>
      <c r="J108" s="299"/>
      <c r="K108" s="299"/>
    </row>
    <row r="109" spans="1:11" ht="15" x14ac:dyDescent="0.2">
      <c r="A109" s="299"/>
      <c r="B109" s="299"/>
      <c r="C109" s="299"/>
      <c r="D109" s="299"/>
      <c r="E109" s="299"/>
      <c r="F109" s="299"/>
      <c r="G109" s="299"/>
      <c r="H109" s="299"/>
      <c r="I109" s="299"/>
      <c r="J109" s="299"/>
      <c r="K109" s="299"/>
    </row>
    <row r="110" spans="1:11" ht="15" x14ac:dyDescent="0.2">
      <c r="A110" s="299"/>
      <c r="B110" s="299"/>
      <c r="C110" s="299"/>
      <c r="D110" s="299"/>
      <c r="E110" s="299"/>
      <c r="F110" s="299"/>
      <c r="G110" s="299"/>
      <c r="H110" s="299"/>
      <c r="I110" s="299"/>
      <c r="J110" s="299"/>
      <c r="K110" s="299"/>
    </row>
    <row r="111" spans="1:11" ht="15" x14ac:dyDescent="0.2">
      <c r="A111" s="299"/>
      <c r="B111" s="299"/>
      <c r="C111" s="299"/>
      <c r="D111" s="299"/>
      <c r="E111" s="299"/>
      <c r="F111" s="299"/>
      <c r="G111" s="299"/>
      <c r="H111" s="299"/>
      <c r="I111" s="299"/>
      <c r="J111" s="299"/>
      <c r="K111" s="299"/>
    </row>
    <row r="112" spans="1:11" ht="15" x14ac:dyDescent="0.2">
      <c r="A112" s="299"/>
      <c r="B112" s="299"/>
      <c r="C112" s="299"/>
      <c r="D112" s="299"/>
      <c r="E112" s="299"/>
      <c r="F112" s="299"/>
      <c r="G112" s="299"/>
      <c r="H112" s="299"/>
      <c r="I112" s="299"/>
      <c r="J112" s="299"/>
      <c r="K112" s="299"/>
    </row>
    <row r="113" spans="1:11" ht="15" x14ac:dyDescent="0.2">
      <c r="A113" s="299"/>
      <c r="B113" s="299"/>
      <c r="C113" s="299"/>
      <c r="D113" s="299"/>
      <c r="E113" s="299"/>
      <c r="F113" s="299"/>
      <c r="G113" s="299"/>
      <c r="H113" s="299"/>
      <c r="I113" s="299"/>
      <c r="J113" s="299"/>
      <c r="K113" s="299"/>
    </row>
    <row r="114" spans="1:11" ht="15" x14ac:dyDescent="0.2">
      <c r="A114" s="299"/>
      <c r="B114" s="299"/>
      <c r="C114" s="299"/>
      <c r="D114" s="299"/>
      <c r="E114" s="299"/>
      <c r="F114" s="299"/>
      <c r="G114" s="299"/>
      <c r="H114" s="299"/>
      <c r="I114" s="299"/>
      <c r="J114" s="299"/>
      <c r="K114" s="299"/>
    </row>
    <row r="115" spans="1:11" ht="15" x14ac:dyDescent="0.2">
      <c r="A115" s="299"/>
      <c r="B115" s="299"/>
      <c r="C115" s="299"/>
      <c r="D115" s="299"/>
      <c r="E115" s="299"/>
      <c r="F115" s="299"/>
      <c r="G115" s="299"/>
      <c r="H115" s="299"/>
      <c r="I115" s="299"/>
      <c r="J115" s="299"/>
      <c r="K115" s="299"/>
    </row>
    <row r="116" spans="1:11" ht="15" x14ac:dyDescent="0.2">
      <c r="A116" s="299"/>
      <c r="B116" s="299"/>
      <c r="C116" s="299"/>
      <c r="D116" s="299"/>
      <c r="E116" s="299"/>
      <c r="F116" s="299"/>
      <c r="G116" s="299"/>
      <c r="H116" s="299"/>
      <c r="I116" s="299"/>
      <c r="J116" s="299"/>
      <c r="K116" s="299"/>
    </row>
    <row r="117" spans="1:11" ht="15" x14ac:dyDescent="0.2">
      <c r="A117" s="299"/>
      <c r="B117" s="299"/>
      <c r="C117" s="299"/>
      <c r="D117" s="299"/>
      <c r="E117" s="299"/>
      <c r="F117" s="299"/>
      <c r="G117" s="299"/>
      <c r="H117" s="299"/>
      <c r="I117" s="299"/>
      <c r="J117" s="299"/>
      <c r="K117" s="299"/>
    </row>
    <row r="118" spans="1:11" ht="15" x14ac:dyDescent="0.2">
      <c r="A118" s="299"/>
      <c r="B118" s="299"/>
      <c r="C118" s="299"/>
      <c r="D118" s="299"/>
      <c r="E118" s="299"/>
      <c r="F118" s="299"/>
      <c r="G118" s="299"/>
      <c r="H118" s="299"/>
      <c r="I118" s="299"/>
      <c r="J118" s="299"/>
      <c r="K118" s="299"/>
    </row>
    <row r="119" spans="1:11" ht="15" x14ac:dyDescent="0.2">
      <c r="A119" s="299"/>
      <c r="B119" s="299"/>
      <c r="C119" s="299"/>
      <c r="D119" s="299"/>
      <c r="E119" s="299"/>
      <c r="F119" s="299"/>
      <c r="G119" s="299"/>
      <c r="H119" s="299"/>
      <c r="I119" s="299"/>
      <c r="J119" s="299"/>
      <c r="K119" s="299"/>
    </row>
    <row r="120" spans="1:11" ht="15" x14ac:dyDescent="0.2">
      <c r="A120" s="299"/>
      <c r="B120" s="299"/>
      <c r="C120" s="299"/>
      <c r="D120" s="299"/>
      <c r="E120" s="299"/>
      <c r="F120" s="299"/>
      <c r="G120" s="299"/>
      <c r="H120" s="299"/>
      <c r="I120" s="299"/>
      <c r="J120" s="299"/>
      <c r="K120" s="299"/>
    </row>
    <row r="121" spans="1:11" ht="15" x14ac:dyDescent="0.2">
      <c r="A121" s="299"/>
      <c r="B121" s="299"/>
      <c r="C121" s="299"/>
      <c r="D121" s="299"/>
      <c r="E121" s="299"/>
      <c r="F121" s="299"/>
      <c r="G121" s="299"/>
      <c r="H121" s="299"/>
      <c r="I121" s="299"/>
      <c r="J121" s="299"/>
      <c r="K121" s="299"/>
    </row>
    <row r="122" spans="1:11" ht="15" x14ac:dyDescent="0.2">
      <c r="A122" s="299"/>
      <c r="B122" s="299"/>
      <c r="C122" s="299"/>
      <c r="D122" s="299"/>
      <c r="E122" s="299"/>
      <c r="F122" s="299"/>
      <c r="G122" s="299"/>
      <c r="H122" s="299"/>
      <c r="I122" s="299"/>
      <c r="J122" s="299"/>
      <c r="K122" s="299"/>
    </row>
    <row r="123" spans="1:11" ht="15" x14ac:dyDescent="0.2">
      <c r="A123" s="299"/>
      <c r="B123" s="299"/>
      <c r="C123" s="299"/>
      <c r="D123" s="299"/>
      <c r="E123" s="299"/>
      <c r="F123" s="299"/>
      <c r="G123" s="299"/>
      <c r="H123" s="299"/>
      <c r="I123" s="299"/>
      <c r="J123" s="299"/>
      <c r="K123" s="299"/>
    </row>
    <row r="124" spans="1:11" ht="15" x14ac:dyDescent="0.2">
      <c r="A124" s="299"/>
      <c r="B124" s="299"/>
      <c r="C124" s="299"/>
      <c r="D124" s="299"/>
      <c r="E124" s="299"/>
      <c r="F124" s="299"/>
      <c r="G124" s="299"/>
      <c r="H124" s="299"/>
      <c r="I124" s="299"/>
      <c r="J124" s="299"/>
      <c r="K124" s="299"/>
    </row>
    <row r="125" spans="1:11" ht="15" x14ac:dyDescent="0.2">
      <c r="A125" s="299"/>
      <c r="B125" s="299"/>
      <c r="C125" s="299"/>
      <c r="D125" s="299"/>
      <c r="E125" s="299"/>
      <c r="F125" s="299"/>
      <c r="G125" s="299"/>
      <c r="H125" s="299"/>
      <c r="I125" s="299"/>
      <c r="J125" s="299"/>
      <c r="K125" s="299"/>
    </row>
    <row r="126" spans="1:11" ht="15" x14ac:dyDescent="0.2">
      <c r="A126" s="299"/>
      <c r="B126" s="299"/>
      <c r="C126" s="299"/>
      <c r="D126" s="299"/>
      <c r="E126" s="299"/>
      <c r="F126" s="299"/>
      <c r="G126" s="299"/>
      <c r="H126" s="299"/>
      <c r="I126" s="299"/>
      <c r="J126" s="299"/>
      <c r="K126" s="299"/>
    </row>
    <row r="127" spans="1:11" ht="15" x14ac:dyDescent="0.2">
      <c r="A127" s="299"/>
      <c r="B127" s="299"/>
      <c r="C127" s="299"/>
      <c r="D127" s="299"/>
      <c r="E127" s="299"/>
      <c r="F127" s="299"/>
      <c r="G127" s="299"/>
      <c r="H127" s="299"/>
      <c r="I127" s="299"/>
      <c r="J127" s="299"/>
      <c r="K127" s="299"/>
    </row>
    <row r="128" spans="1:11" ht="15" x14ac:dyDescent="0.2">
      <c r="A128" s="299"/>
      <c r="B128" s="299"/>
      <c r="C128" s="299"/>
      <c r="D128" s="299"/>
      <c r="E128" s="299"/>
      <c r="F128" s="299"/>
      <c r="G128" s="299"/>
      <c r="H128" s="299"/>
      <c r="I128" s="299"/>
      <c r="J128" s="299"/>
      <c r="K128" s="299"/>
    </row>
    <row r="129" spans="1:11" ht="15" x14ac:dyDescent="0.2">
      <c r="A129" s="299"/>
      <c r="B129" s="299"/>
      <c r="C129" s="299"/>
      <c r="D129" s="299"/>
      <c r="E129" s="299"/>
      <c r="F129" s="299"/>
      <c r="G129" s="299"/>
      <c r="H129" s="299"/>
      <c r="I129" s="299"/>
      <c r="J129" s="299"/>
      <c r="K129" s="299"/>
    </row>
    <row r="130" spans="1:11" ht="15" x14ac:dyDescent="0.2">
      <c r="A130" s="299"/>
      <c r="B130" s="299"/>
      <c r="C130" s="299"/>
      <c r="D130" s="299"/>
      <c r="E130" s="299"/>
      <c r="F130" s="299"/>
      <c r="G130" s="299"/>
      <c r="H130" s="299"/>
      <c r="I130" s="299"/>
      <c r="J130" s="299"/>
      <c r="K130" s="299"/>
    </row>
    <row r="131" spans="1:11" ht="15" x14ac:dyDescent="0.2">
      <c r="A131" s="299"/>
      <c r="B131" s="299"/>
      <c r="C131" s="299"/>
      <c r="D131" s="299"/>
      <c r="E131" s="299"/>
      <c r="F131" s="299"/>
      <c r="G131" s="299"/>
      <c r="H131" s="299"/>
      <c r="I131" s="299"/>
      <c r="J131" s="299"/>
      <c r="K131" s="299"/>
    </row>
    <row r="132" spans="1:11" ht="15" x14ac:dyDescent="0.2">
      <c r="A132" s="299"/>
      <c r="B132" s="299"/>
      <c r="C132" s="299"/>
      <c r="D132" s="299"/>
      <c r="E132" s="299"/>
      <c r="F132" s="299"/>
      <c r="G132" s="299"/>
      <c r="H132" s="299"/>
      <c r="I132" s="299"/>
      <c r="J132" s="299"/>
      <c r="K132" s="299"/>
    </row>
    <row r="133" spans="1:11" ht="15" x14ac:dyDescent="0.2">
      <c r="A133" s="299"/>
      <c r="B133" s="299"/>
      <c r="C133" s="299"/>
      <c r="D133" s="299"/>
      <c r="E133" s="299"/>
      <c r="F133" s="299"/>
      <c r="G133" s="299"/>
      <c r="H133" s="299"/>
      <c r="I133" s="299"/>
      <c r="J133" s="299"/>
      <c r="K133" s="299"/>
    </row>
    <row r="134" spans="1:11" ht="15" x14ac:dyDescent="0.2">
      <c r="A134" s="299"/>
      <c r="B134" s="299"/>
      <c r="C134" s="299"/>
      <c r="D134" s="299"/>
      <c r="E134" s="299"/>
      <c r="F134" s="299"/>
      <c r="G134" s="299"/>
      <c r="H134" s="299"/>
      <c r="I134" s="299"/>
      <c r="J134" s="299"/>
      <c r="K134" s="299"/>
    </row>
    <row r="135" spans="1:11" ht="15" x14ac:dyDescent="0.2">
      <c r="A135" s="299"/>
      <c r="B135" s="299"/>
      <c r="C135" s="299"/>
      <c r="D135" s="299"/>
      <c r="E135" s="299"/>
      <c r="F135" s="299"/>
      <c r="G135" s="299"/>
      <c r="H135" s="299"/>
      <c r="I135" s="299"/>
      <c r="J135" s="299"/>
      <c r="K135" s="299"/>
    </row>
    <row r="136" spans="1:11" ht="15" x14ac:dyDescent="0.2">
      <c r="A136" s="299"/>
      <c r="B136" s="299"/>
      <c r="C136" s="299"/>
      <c r="D136" s="299"/>
      <c r="E136" s="299"/>
      <c r="F136" s="299"/>
      <c r="G136" s="299"/>
      <c r="H136" s="299"/>
      <c r="I136" s="299"/>
      <c r="J136" s="299"/>
      <c r="K136" s="299"/>
    </row>
    <row r="137" spans="1:11" ht="15" x14ac:dyDescent="0.2">
      <c r="A137" s="299"/>
      <c r="B137" s="299"/>
      <c r="C137" s="299"/>
      <c r="D137" s="299"/>
      <c r="E137" s="299"/>
      <c r="F137" s="299"/>
      <c r="G137" s="299"/>
      <c r="H137" s="299"/>
      <c r="I137" s="299"/>
      <c r="J137" s="299"/>
      <c r="K137" s="299"/>
    </row>
    <row r="138" spans="1:11" ht="15" x14ac:dyDescent="0.2">
      <c r="A138" s="299"/>
      <c r="B138" s="299"/>
      <c r="C138" s="299"/>
      <c r="D138" s="299"/>
      <c r="E138" s="299"/>
      <c r="F138" s="299"/>
      <c r="G138" s="299"/>
      <c r="H138" s="299"/>
      <c r="I138" s="299"/>
      <c r="J138" s="299"/>
      <c r="K138" s="299"/>
    </row>
    <row r="139" spans="1:11" ht="15" x14ac:dyDescent="0.2">
      <c r="A139" s="299"/>
      <c r="B139" s="299"/>
      <c r="C139" s="299"/>
      <c r="D139" s="299"/>
      <c r="E139" s="299"/>
      <c r="F139" s="299"/>
      <c r="G139" s="299"/>
      <c r="H139" s="299"/>
      <c r="I139" s="299"/>
      <c r="J139" s="299"/>
      <c r="K139" s="299"/>
    </row>
    <row r="140" spans="1:11" ht="15" x14ac:dyDescent="0.2">
      <c r="A140" s="299"/>
      <c r="B140" s="299"/>
      <c r="C140" s="299"/>
      <c r="D140" s="299"/>
      <c r="E140" s="299"/>
      <c r="F140" s="299"/>
      <c r="G140" s="299"/>
      <c r="H140" s="299"/>
      <c r="I140" s="299"/>
      <c r="J140" s="299"/>
      <c r="K140" s="299"/>
    </row>
    <row r="141" spans="1:11" ht="15" x14ac:dyDescent="0.2">
      <c r="A141" s="299"/>
      <c r="B141" s="299"/>
      <c r="C141" s="299"/>
      <c r="D141" s="299"/>
      <c r="E141" s="299"/>
      <c r="F141" s="299"/>
      <c r="G141" s="299"/>
      <c r="H141" s="299"/>
      <c r="I141" s="299"/>
      <c r="J141" s="299"/>
      <c r="K141" s="299"/>
    </row>
    <row r="142" spans="1:11" ht="15" x14ac:dyDescent="0.2">
      <c r="A142" s="299"/>
      <c r="B142" s="299"/>
      <c r="C142" s="299"/>
      <c r="D142" s="299"/>
      <c r="E142" s="299"/>
      <c r="F142" s="299"/>
      <c r="G142" s="299"/>
      <c r="H142" s="299"/>
      <c r="I142" s="299"/>
      <c r="J142" s="299"/>
      <c r="K142" s="299"/>
    </row>
    <row r="143" spans="1:11" ht="15" x14ac:dyDescent="0.2">
      <c r="A143" s="299"/>
      <c r="B143" s="299"/>
      <c r="C143" s="299"/>
      <c r="D143" s="299"/>
      <c r="E143" s="299"/>
      <c r="F143" s="299"/>
      <c r="G143" s="299"/>
      <c r="H143" s="299"/>
      <c r="I143" s="299"/>
      <c r="J143" s="299"/>
      <c r="K143" s="299"/>
    </row>
    <row r="144" spans="1:11" ht="15" x14ac:dyDescent="0.2">
      <c r="A144" s="299"/>
      <c r="B144" s="299"/>
      <c r="C144" s="299"/>
      <c r="D144" s="299"/>
      <c r="E144" s="299"/>
      <c r="F144" s="299"/>
      <c r="G144" s="299"/>
      <c r="H144" s="299"/>
      <c r="I144" s="299"/>
      <c r="J144" s="299"/>
      <c r="K144" s="299"/>
    </row>
    <row r="145" spans="1:11" ht="15" x14ac:dyDescent="0.2">
      <c r="A145" s="299"/>
      <c r="B145" s="299"/>
      <c r="C145" s="299"/>
      <c r="D145" s="299"/>
      <c r="E145" s="299"/>
      <c r="F145" s="299"/>
      <c r="G145" s="299"/>
      <c r="H145" s="299"/>
      <c r="I145" s="299"/>
      <c r="J145" s="299"/>
      <c r="K145" s="299"/>
    </row>
    <row r="146" spans="1:11" ht="15" x14ac:dyDescent="0.2">
      <c r="A146" s="299"/>
      <c r="B146" s="299"/>
      <c r="C146" s="299"/>
      <c r="D146" s="299"/>
      <c r="E146" s="299"/>
      <c r="F146" s="299"/>
      <c r="G146" s="299"/>
      <c r="H146" s="299"/>
      <c r="I146" s="299"/>
      <c r="J146" s="299"/>
      <c r="K146" s="299"/>
    </row>
    <row r="147" spans="1:11" ht="15" x14ac:dyDescent="0.2">
      <c r="A147" s="299"/>
      <c r="B147" s="299"/>
      <c r="C147" s="299"/>
      <c r="D147" s="299"/>
      <c r="E147" s="299"/>
      <c r="F147" s="299"/>
      <c r="G147" s="299"/>
      <c r="H147" s="299"/>
      <c r="I147" s="299"/>
      <c r="J147" s="299"/>
      <c r="K147" s="299"/>
    </row>
    <row r="148" spans="1:11" ht="15" x14ac:dyDescent="0.2">
      <c r="A148" s="299"/>
      <c r="B148" s="299"/>
      <c r="C148" s="299"/>
      <c r="D148" s="299"/>
      <c r="E148" s="299"/>
      <c r="F148" s="299"/>
      <c r="G148" s="299"/>
      <c r="H148" s="299"/>
      <c r="I148" s="299"/>
      <c r="J148" s="299"/>
      <c r="K148" s="299"/>
    </row>
    <row r="149" spans="1:11" ht="15" x14ac:dyDescent="0.2">
      <c r="A149" s="299"/>
      <c r="B149" s="299"/>
      <c r="C149" s="299"/>
      <c r="D149" s="299"/>
      <c r="E149" s="299"/>
      <c r="F149" s="299"/>
      <c r="G149" s="299"/>
      <c r="H149" s="299"/>
      <c r="I149" s="299"/>
      <c r="J149" s="299"/>
      <c r="K149" s="299"/>
    </row>
    <row r="150" spans="1:11" ht="15" x14ac:dyDescent="0.2">
      <c r="A150" s="299"/>
      <c r="B150" s="299"/>
      <c r="C150" s="299"/>
      <c r="D150" s="299"/>
      <c r="E150" s="299"/>
      <c r="F150" s="299"/>
      <c r="G150" s="299"/>
      <c r="H150" s="299"/>
      <c r="I150" s="299"/>
      <c r="J150" s="299"/>
      <c r="K150" s="299"/>
    </row>
    <row r="151" spans="1:11" ht="15" x14ac:dyDescent="0.2">
      <c r="A151" s="299"/>
      <c r="B151" s="299"/>
      <c r="C151" s="299"/>
      <c r="D151" s="299"/>
      <c r="E151" s="299"/>
      <c r="F151" s="299"/>
      <c r="G151" s="299"/>
      <c r="H151" s="299"/>
      <c r="I151" s="299"/>
      <c r="J151" s="299"/>
      <c r="K151" s="299"/>
    </row>
    <row r="152" spans="1:11" ht="15" x14ac:dyDescent="0.2">
      <c r="A152" s="299"/>
      <c r="B152" s="299"/>
      <c r="C152" s="299"/>
      <c r="D152" s="299"/>
      <c r="E152" s="299"/>
      <c r="F152" s="299"/>
      <c r="G152" s="299"/>
      <c r="H152" s="299"/>
      <c r="I152" s="299"/>
      <c r="J152" s="299"/>
      <c r="K152" s="299"/>
    </row>
    <row r="153" spans="1:11" ht="15" x14ac:dyDescent="0.2">
      <c r="A153" s="299"/>
      <c r="B153" s="299"/>
      <c r="C153" s="299"/>
      <c r="D153" s="299"/>
      <c r="E153" s="299"/>
      <c r="F153" s="299"/>
      <c r="G153" s="299"/>
      <c r="H153" s="299"/>
      <c r="I153" s="299"/>
      <c r="J153" s="299"/>
      <c r="K153" s="299"/>
    </row>
    <row r="154" spans="1:11" ht="15" x14ac:dyDescent="0.2">
      <c r="A154" s="299"/>
      <c r="B154" s="299"/>
      <c r="C154" s="299"/>
      <c r="D154" s="299"/>
      <c r="E154" s="299"/>
      <c r="F154" s="299"/>
      <c r="G154" s="299"/>
      <c r="H154" s="299"/>
      <c r="I154" s="299"/>
      <c r="J154" s="299"/>
      <c r="K154" s="299"/>
    </row>
    <row r="155" spans="1:11" ht="15" x14ac:dyDescent="0.2">
      <c r="A155" s="299"/>
      <c r="B155" s="299"/>
      <c r="C155" s="299"/>
      <c r="D155" s="299"/>
      <c r="E155" s="299"/>
      <c r="F155" s="299"/>
      <c r="G155" s="299"/>
      <c r="H155" s="299"/>
      <c r="I155" s="299"/>
      <c r="J155" s="299"/>
      <c r="K155" s="299"/>
    </row>
    <row r="156" spans="1:11" ht="15" x14ac:dyDescent="0.2">
      <c r="A156" s="299"/>
      <c r="B156" s="299"/>
      <c r="C156" s="299"/>
      <c r="D156" s="299"/>
      <c r="E156" s="299"/>
      <c r="F156" s="299"/>
      <c r="G156" s="299"/>
      <c r="H156" s="299"/>
      <c r="I156" s="299"/>
      <c r="J156" s="299"/>
      <c r="K156" s="299"/>
    </row>
    <row r="157" spans="1:11" ht="15" x14ac:dyDescent="0.2">
      <c r="A157" s="299"/>
      <c r="B157" s="299"/>
      <c r="C157" s="299"/>
      <c r="D157" s="299"/>
      <c r="E157" s="299"/>
      <c r="F157" s="299"/>
      <c r="G157" s="299"/>
      <c r="H157" s="299"/>
      <c r="I157" s="299"/>
      <c r="J157" s="299"/>
      <c r="K157" s="299"/>
    </row>
    <row r="158" spans="1:11" ht="15" x14ac:dyDescent="0.2">
      <c r="A158" s="299"/>
      <c r="B158" s="299"/>
      <c r="C158" s="299"/>
      <c r="D158" s="299"/>
      <c r="E158" s="299"/>
      <c r="F158" s="299"/>
      <c r="G158" s="299"/>
      <c r="H158" s="299"/>
      <c r="I158" s="299"/>
      <c r="J158" s="299"/>
      <c r="K158" s="299"/>
    </row>
    <row r="159" spans="1:11" ht="15" x14ac:dyDescent="0.2">
      <c r="A159" s="299"/>
      <c r="B159" s="299"/>
      <c r="C159" s="299"/>
      <c r="D159" s="299"/>
      <c r="E159" s="299"/>
      <c r="F159" s="299"/>
      <c r="G159" s="299"/>
      <c r="H159" s="299"/>
      <c r="I159" s="299"/>
      <c r="J159" s="299"/>
      <c r="K159" s="299"/>
    </row>
    <row r="160" spans="1:11" ht="15" x14ac:dyDescent="0.2">
      <c r="A160" s="299"/>
      <c r="B160" s="299"/>
      <c r="C160" s="299"/>
      <c r="D160" s="299"/>
      <c r="E160" s="299"/>
      <c r="F160" s="299"/>
      <c r="G160" s="299"/>
      <c r="H160" s="299"/>
      <c r="I160" s="299"/>
      <c r="J160" s="299"/>
      <c r="K160" s="299"/>
    </row>
    <row r="161" spans="1:11" ht="15" x14ac:dyDescent="0.2">
      <c r="A161" s="299"/>
      <c r="B161" s="299"/>
      <c r="C161" s="299"/>
      <c r="D161" s="299"/>
      <c r="E161" s="299"/>
      <c r="F161" s="299"/>
      <c r="G161" s="299"/>
      <c r="H161" s="299"/>
      <c r="I161" s="299"/>
      <c r="J161" s="299"/>
      <c r="K161" s="299"/>
    </row>
    <row r="162" spans="1:11" ht="15" x14ac:dyDescent="0.2">
      <c r="A162" s="299"/>
      <c r="B162" s="299"/>
      <c r="C162" s="299"/>
      <c r="D162" s="299"/>
      <c r="E162" s="299"/>
      <c r="F162" s="299"/>
      <c r="G162" s="299"/>
      <c r="H162" s="299"/>
      <c r="I162" s="299"/>
      <c r="J162" s="299"/>
      <c r="K162" s="299"/>
    </row>
  </sheetData>
  <mergeCells count="20">
    <mergeCell ref="N19:P23"/>
    <mergeCell ref="AF21:AF29"/>
    <mergeCell ref="AG21:AG24"/>
    <mergeCell ref="AG25:AG28"/>
    <mergeCell ref="I10:J10"/>
    <mergeCell ref="N11:P14"/>
    <mergeCell ref="I14:J14"/>
    <mergeCell ref="A15:B15"/>
    <mergeCell ref="C15:F15"/>
    <mergeCell ref="N15:P17"/>
    <mergeCell ref="F3:J3"/>
    <mergeCell ref="A6:J6"/>
    <mergeCell ref="A7:J7"/>
    <mergeCell ref="B9:G9"/>
    <mergeCell ref="B10:B11"/>
    <mergeCell ref="C10:C11"/>
    <mergeCell ref="D10:D11"/>
    <mergeCell ref="E10:E11"/>
    <mergeCell ref="F10:F11"/>
    <mergeCell ref="G10:G11"/>
  </mergeCells>
  <conditionalFormatting sqref="J12:J13 I12:I14">
    <cfRule type="cellIs" dxfId="5" priority="1" stopIfTrue="1" operator="lessThan">
      <formula>0</formula>
    </cfRule>
  </conditionalFormatting>
  <printOptions horizontalCentered="1"/>
  <pageMargins left="0.59055118110236227" right="0.59055118110236227" top="0.35433070866141736" bottom="0.35433070866141736" header="0" footer="0"/>
  <pageSetup orientation="portrait" r:id="rId1"/>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J32"/>
  <sheetViews>
    <sheetView showGridLines="0" zoomScale="70" zoomScaleNormal="70" zoomScaleSheetLayoutView="80" workbookViewId="0">
      <selection activeCell="F12" sqref="F12:G13"/>
    </sheetView>
  </sheetViews>
  <sheetFormatPr baseColWidth="10" defaultRowHeight="15" x14ac:dyDescent="0.2"/>
  <cols>
    <col min="1" max="1" width="15" style="299" customWidth="1"/>
    <col min="2" max="7" width="9.7109375" style="299" customWidth="1"/>
    <col min="8" max="8" width="1" style="299" customWidth="1"/>
    <col min="9" max="10" width="7.7109375" style="299" customWidth="1"/>
    <col min="11" max="11" width="17.140625" style="299" customWidth="1"/>
    <col min="12" max="16" width="13" style="299" customWidth="1"/>
    <col min="17" max="17" width="10.28515625" style="299" customWidth="1"/>
    <col min="18" max="16384" width="11.42578125" style="299"/>
  </cols>
  <sheetData>
    <row r="1" spans="1:17" ht="20.100000000000001" customHeight="1" x14ac:dyDescent="0.2">
      <c r="D1" s="357"/>
      <c r="E1" s="357"/>
      <c r="F1" s="357"/>
      <c r="G1" s="357"/>
      <c r="H1" s="357"/>
      <c r="I1" s="357"/>
      <c r="J1" s="357"/>
      <c r="K1" s="300"/>
      <c r="L1" s="300"/>
    </row>
    <row r="2" spans="1:17" ht="20.100000000000001" customHeight="1" x14ac:dyDescent="0.2">
      <c r="D2" s="357"/>
      <c r="E2" s="357"/>
      <c r="F2" s="357"/>
      <c r="G2" s="357"/>
      <c r="H2" s="357"/>
      <c r="I2" s="357"/>
      <c r="J2" s="357"/>
      <c r="K2" s="300"/>
      <c r="L2" s="300"/>
    </row>
    <row r="3" spans="1:17" ht="20.100000000000001" customHeight="1" x14ac:dyDescent="0.2">
      <c r="D3" s="357"/>
      <c r="E3" s="357"/>
      <c r="F3" s="357"/>
      <c r="G3" s="357"/>
      <c r="H3" s="357"/>
      <c r="I3" s="357"/>
      <c r="J3" s="357"/>
      <c r="K3" s="300"/>
      <c r="L3" s="300"/>
    </row>
    <row r="4" spans="1:17" s="305" customFormat="1" ht="15" customHeight="1" x14ac:dyDescent="0.25">
      <c r="A4" s="289"/>
      <c r="B4" s="358"/>
      <c r="D4" s="359"/>
      <c r="E4" s="359"/>
      <c r="F4" s="359"/>
      <c r="G4" s="359"/>
      <c r="H4" s="359"/>
      <c r="I4" s="359"/>
      <c r="J4" s="359"/>
      <c r="K4" s="306"/>
      <c r="L4" s="306"/>
    </row>
    <row r="5" spans="1:17" s="305" customFormat="1" ht="15" customHeight="1" x14ac:dyDescent="0.25">
      <c r="A5" s="289"/>
      <c r="B5" s="358"/>
      <c r="D5" s="359"/>
      <c r="E5" s="359"/>
      <c r="F5" s="359"/>
      <c r="G5" s="359"/>
      <c r="H5" s="359"/>
      <c r="I5" s="359"/>
      <c r="J5" s="359"/>
      <c r="K5" s="306"/>
      <c r="L5" s="306"/>
    </row>
    <row r="6" spans="1:17" ht="21.95" customHeight="1" x14ac:dyDescent="0.2">
      <c r="A6" s="500" t="s">
        <v>208</v>
      </c>
      <c r="B6" s="500"/>
      <c r="C6" s="500"/>
      <c r="D6" s="500"/>
      <c r="E6" s="500"/>
      <c r="F6" s="500"/>
      <c r="G6" s="500"/>
      <c r="H6" s="500"/>
      <c r="I6" s="500"/>
      <c r="J6" s="500"/>
      <c r="K6" s="360"/>
      <c r="L6" s="360"/>
      <c r="M6" s="360"/>
      <c r="N6" s="360"/>
      <c r="O6" s="360"/>
      <c r="P6" s="360"/>
      <c r="Q6" s="360"/>
    </row>
    <row r="7" spans="1:17" ht="15" customHeight="1" x14ac:dyDescent="0.2">
      <c r="A7" s="564" t="s">
        <v>192</v>
      </c>
      <c r="B7" s="564"/>
      <c r="C7" s="564"/>
      <c r="D7" s="564"/>
      <c r="E7" s="564"/>
      <c r="F7" s="564"/>
      <c r="G7" s="564"/>
      <c r="H7" s="564"/>
      <c r="I7" s="564"/>
      <c r="J7" s="564"/>
      <c r="K7" s="297"/>
      <c r="L7" s="297"/>
      <c r="M7" s="360"/>
      <c r="N7" s="360"/>
      <c r="O7" s="360"/>
      <c r="P7" s="360"/>
      <c r="Q7" s="360"/>
    </row>
    <row r="8" spans="1:17" ht="15" customHeight="1" x14ac:dyDescent="0.2">
      <c r="A8" s="298"/>
      <c r="B8" s="298"/>
      <c r="C8" s="298"/>
      <c r="D8" s="298"/>
      <c r="E8" s="298"/>
      <c r="F8" s="298"/>
      <c r="G8" s="298"/>
      <c r="H8" s="298"/>
      <c r="I8" s="308"/>
      <c r="J8" s="298"/>
      <c r="L8" s="300"/>
      <c r="P8" s="361"/>
      <c r="Q8" s="361"/>
    </row>
    <row r="9" spans="1:17" s="305" customFormat="1" ht="24.95" customHeight="1" x14ac:dyDescent="0.25">
      <c r="A9" s="302"/>
      <c r="B9" s="565" t="s">
        <v>193</v>
      </c>
      <c r="C9" s="565"/>
      <c r="D9" s="565"/>
      <c r="E9" s="565"/>
      <c r="F9" s="565"/>
      <c r="G9" s="565"/>
      <c r="H9" s="304"/>
      <c r="I9" s="304"/>
      <c r="J9" s="304"/>
      <c r="L9" s="306"/>
      <c r="O9" s="361"/>
      <c r="P9" s="361"/>
      <c r="Q9" s="361"/>
    </row>
    <row r="10" spans="1:17" s="305" customFormat="1" ht="24.95" customHeight="1" x14ac:dyDescent="0.25">
      <c r="A10" s="302"/>
      <c r="B10" s="576">
        <v>2011</v>
      </c>
      <c r="C10" s="576">
        <v>2012</v>
      </c>
      <c r="D10" s="576">
        <v>2013</v>
      </c>
      <c r="E10" s="576">
        <v>2014</v>
      </c>
      <c r="F10" s="576">
        <v>2015</v>
      </c>
      <c r="G10" s="576">
        <v>2016</v>
      </c>
      <c r="H10" s="307"/>
      <c r="I10" s="567" t="s">
        <v>3</v>
      </c>
      <c r="J10" s="567"/>
      <c r="L10" s="306"/>
      <c r="O10" s="361"/>
      <c r="P10" s="361"/>
      <c r="Q10" s="361"/>
    </row>
    <row r="11" spans="1:17" s="305" customFormat="1" ht="24.95" customHeight="1" x14ac:dyDescent="0.25">
      <c r="A11" s="308"/>
      <c r="B11" s="576"/>
      <c r="C11" s="576"/>
      <c r="D11" s="576"/>
      <c r="E11" s="576"/>
      <c r="F11" s="576"/>
      <c r="G11" s="576"/>
      <c r="H11" s="307"/>
      <c r="I11" s="309" t="s">
        <v>194</v>
      </c>
      <c r="J11" s="309" t="s">
        <v>195</v>
      </c>
      <c r="L11" s="362"/>
      <c r="O11" s="583"/>
      <c r="P11" s="583"/>
      <c r="Q11" s="583"/>
    </row>
    <row r="12" spans="1:17" s="305" customFormat="1" ht="90" customHeight="1" x14ac:dyDescent="0.25">
      <c r="A12" s="312" t="s">
        <v>209</v>
      </c>
      <c r="B12" s="313">
        <v>1246165.5</v>
      </c>
      <c r="C12" s="313">
        <v>1334976.8</v>
      </c>
      <c r="D12" s="313">
        <v>1414326.6</v>
      </c>
      <c r="E12" s="313">
        <v>1409321.5</v>
      </c>
      <c r="F12" s="313">
        <v>1409572.0999999999</v>
      </c>
      <c r="G12" s="313">
        <v>1474213.6429999999</v>
      </c>
      <c r="H12" s="314"/>
      <c r="I12" s="315">
        <f>G12-F12</f>
        <v>64641.543000000063</v>
      </c>
      <c r="J12" s="316">
        <f>G12/F12-1</f>
        <v>4.5858983020450106E-2</v>
      </c>
      <c r="O12" s="583"/>
      <c r="P12" s="583"/>
      <c r="Q12" s="583"/>
    </row>
    <row r="13" spans="1:17" s="305" customFormat="1" ht="90" customHeight="1" x14ac:dyDescent="0.25">
      <c r="A13" s="312" t="s">
        <v>210</v>
      </c>
      <c r="B13" s="313">
        <v>1298971.1000000001</v>
      </c>
      <c r="C13" s="313">
        <v>1339687.2</v>
      </c>
      <c r="D13" s="313">
        <v>1433622.3</v>
      </c>
      <c r="E13" s="313">
        <v>1412252.6</v>
      </c>
      <c r="F13" s="313">
        <v>1404668.4</v>
      </c>
      <c r="G13" s="313">
        <v>1476955.71</v>
      </c>
      <c r="H13" s="314"/>
      <c r="I13" s="315">
        <f>G13-F13</f>
        <v>72287.310000000056</v>
      </c>
      <c r="J13" s="316">
        <f>G13/F13-1</f>
        <v>5.1462188513673457E-2</v>
      </c>
      <c r="K13" s="319"/>
      <c r="L13" s="363"/>
      <c r="O13" s="583"/>
      <c r="P13" s="583"/>
      <c r="Q13" s="583"/>
    </row>
    <row r="14" spans="1:17" s="305" customFormat="1" ht="90" customHeight="1" x14ac:dyDescent="0.25">
      <c r="A14" s="320" t="s">
        <v>211</v>
      </c>
      <c r="B14" s="321">
        <f>(B12/B13)*100</f>
        <v>95.934813330335061</v>
      </c>
      <c r="C14" s="321">
        <f>IF(C13=0,0,(C12/C13)*100)</f>
        <v>99.648395535913167</v>
      </c>
      <c r="D14" s="321">
        <f>IF(D13=0,0,(D12/D13)*100)</f>
        <v>98.654059719913676</v>
      </c>
      <c r="E14" s="321">
        <f>IF(E13=0,0,(E12/E13)*100)</f>
        <v>99.792452143476311</v>
      </c>
      <c r="F14" s="321">
        <f>IF(F13=0,0,(F12/F13)*100)</f>
        <v>100.34910018620764</v>
      </c>
      <c r="G14" s="321">
        <f>IF(G13=0,0,(G12/G13)*100)</f>
        <v>99.814343315684113</v>
      </c>
      <c r="H14" s="322"/>
      <c r="I14" s="577">
        <f>G14-F14</f>
        <v>-0.53475687052352328</v>
      </c>
      <c r="J14" s="577"/>
      <c r="K14" s="323"/>
      <c r="L14" s="323"/>
      <c r="M14" s="323"/>
      <c r="O14" s="583"/>
      <c r="P14" s="583"/>
      <c r="Q14" s="583"/>
    </row>
    <row r="15" spans="1:17" s="305" customFormat="1" ht="15" customHeight="1" x14ac:dyDescent="0.25">
      <c r="A15" s="573" t="s">
        <v>199</v>
      </c>
      <c r="B15" s="573"/>
      <c r="C15" s="333"/>
      <c r="D15" s="333"/>
      <c r="E15" s="333"/>
      <c r="F15" s="333"/>
      <c r="G15" s="333"/>
      <c r="H15" s="333"/>
      <c r="I15" s="333"/>
      <c r="J15" s="333"/>
      <c r="K15" s="323"/>
      <c r="L15" s="323"/>
      <c r="M15" s="323"/>
      <c r="O15" s="361"/>
      <c r="P15" s="361"/>
      <c r="Q15" s="361"/>
    </row>
    <row r="16" spans="1:17" ht="15" customHeight="1" x14ac:dyDescent="0.2">
      <c r="A16" s="333"/>
      <c r="B16" s="333"/>
      <c r="C16" s="335"/>
      <c r="D16" s="334"/>
      <c r="E16" s="334"/>
      <c r="F16" s="335"/>
      <c r="G16" s="335"/>
      <c r="H16" s="335"/>
      <c r="I16" s="336"/>
      <c r="J16" s="336"/>
      <c r="O16" s="583"/>
      <c r="P16" s="583"/>
      <c r="Q16" s="583"/>
    </row>
    <row r="17" spans="1:36" ht="15" customHeight="1" x14ac:dyDescent="0.2">
      <c r="A17" s="333"/>
      <c r="B17" s="333"/>
      <c r="C17" s="335"/>
      <c r="D17" s="334"/>
      <c r="E17" s="334"/>
      <c r="F17" s="335"/>
      <c r="G17" s="335"/>
      <c r="H17" s="335"/>
      <c r="I17" s="336"/>
      <c r="J17" s="336"/>
      <c r="O17" s="361"/>
      <c r="P17" s="361"/>
      <c r="Q17" s="361"/>
    </row>
    <row r="18" spans="1:36" ht="15" customHeight="1" x14ac:dyDescent="0.2"/>
    <row r="19" spans="1:36" ht="15" customHeight="1" x14ac:dyDescent="0.2">
      <c r="O19" s="583"/>
      <c r="P19" s="583"/>
      <c r="Q19" s="583"/>
    </row>
    <row r="20" spans="1:36" ht="15" customHeight="1" x14ac:dyDescent="0.2">
      <c r="O20" s="583"/>
      <c r="P20" s="583"/>
      <c r="Q20" s="583"/>
    </row>
    <row r="21" spans="1:36" ht="15" customHeight="1" x14ac:dyDescent="0.2">
      <c r="F21" s="306"/>
      <c r="G21" s="306"/>
      <c r="H21" s="306"/>
      <c r="I21" s="306"/>
      <c r="J21" s="306"/>
      <c r="K21" s="364"/>
      <c r="L21" s="306"/>
      <c r="M21" s="306"/>
      <c r="N21" s="306"/>
      <c r="O21" s="583"/>
      <c r="P21" s="583"/>
      <c r="Q21" s="583"/>
      <c r="AG21" s="584"/>
      <c r="AH21" s="580"/>
      <c r="AI21" s="365"/>
      <c r="AJ21" s="366"/>
    </row>
    <row r="22" spans="1:36" ht="15" customHeight="1" x14ac:dyDescent="0.2">
      <c r="F22" s="306"/>
      <c r="G22" s="306"/>
      <c r="H22" s="306"/>
      <c r="I22" s="306"/>
      <c r="J22" s="306"/>
      <c r="K22" s="306"/>
      <c r="L22" s="306"/>
      <c r="M22" s="306"/>
      <c r="N22" s="306"/>
      <c r="O22" s="583"/>
      <c r="P22" s="583"/>
      <c r="Q22" s="583"/>
      <c r="R22" s="306"/>
      <c r="AG22" s="584"/>
      <c r="AH22" s="581"/>
      <c r="AI22" s="365"/>
      <c r="AJ22" s="366"/>
    </row>
    <row r="23" spans="1:36" ht="15" customHeight="1" x14ac:dyDescent="0.2">
      <c r="F23" s="306"/>
      <c r="G23" s="306"/>
      <c r="H23" s="306"/>
      <c r="I23" s="306"/>
      <c r="J23" s="306"/>
      <c r="K23" s="306"/>
      <c r="L23" s="306"/>
      <c r="M23" s="306"/>
      <c r="N23" s="306"/>
      <c r="O23" s="583"/>
      <c r="P23" s="583"/>
      <c r="Q23" s="583"/>
      <c r="R23" s="306"/>
      <c r="AG23" s="584"/>
      <c r="AH23" s="581"/>
      <c r="AI23" s="365"/>
      <c r="AJ23" s="366"/>
    </row>
    <row r="24" spans="1:36" ht="15" customHeight="1" x14ac:dyDescent="0.2">
      <c r="F24" s="306"/>
      <c r="G24" s="306"/>
      <c r="H24" s="306"/>
      <c r="I24" s="306"/>
      <c r="J24" s="306"/>
      <c r="K24" s="306"/>
      <c r="L24" s="306"/>
      <c r="M24" s="306"/>
      <c r="N24" s="306"/>
      <c r="O24" s="306"/>
      <c r="P24" s="306"/>
      <c r="Q24" s="306"/>
      <c r="R24" s="306"/>
      <c r="AG24" s="584"/>
      <c r="AH24" s="582"/>
      <c r="AI24" s="365"/>
      <c r="AJ24" s="367"/>
    </row>
    <row r="25" spans="1:36" ht="15" customHeight="1" x14ac:dyDescent="0.2">
      <c r="F25" s="306"/>
      <c r="G25" s="306"/>
      <c r="H25" s="306"/>
      <c r="I25" s="306"/>
      <c r="J25" s="306"/>
      <c r="K25" s="306"/>
      <c r="L25" s="306"/>
      <c r="M25" s="306"/>
      <c r="N25" s="306"/>
      <c r="O25" s="306"/>
      <c r="P25" s="306"/>
      <c r="Q25" s="306"/>
      <c r="R25" s="306"/>
      <c r="AG25" s="584"/>
      <c r="AH25" s="368"/>
      <c r="AI25" s="365"/>
      <c r="AJ25" s="366"/>
    </row>
    <row r="26" spans="1:36" ht="15" customHeight="1" x14ac:dyDescent="0.2"/>
    <row r="27" spans="1:36" ht="15" customHeight="1" x14ac:dyDescent="0.2"/>
    <row r="28" spans="1:36" ht="15" customHeight="1" x14ac:dyDescent="0.2"/>
    <row r="29" spans="1:36" ht="15" customHeight="1" x14ac:dyDescent="0.2"/>
    <row r="30" spans="1:36" ht="15" customHeight="1" x14ac:dyDescent="0.2"/>
    <row r="31" spans="1:36" ht="15" customHeight="1" x14ac:dyDescent="0.2"/>
    <row r="32" spans="1:36" ht="15" customHeight="1" x14ac:dyDescent="0.2"/>
  </sheetData>
  <mergeCells count="17">
    <mergeCell ref="AH21:AH24"/>
    <mergeCell ref="O11:Q14"/>
    <mergeCell ref="I14:J14"/>
    <mergeCell ref="A15:B15"/>
    <mergeCell ref="O16:Q16"/>
    <mergeCell ref="O19:Q23"/>
    <mergeCell ref="AG21:AG25"/>
    <mergeCell ref="A6:J6"/>
    <mergeCell ref="A7:J7"/>
    <mergeCell ref="B9:G9"/>
    <mergeCell ref="B10:B11"/>
    <mergeCell ref="C10:C11"/>
    <mergeCell ref="D10:D11"/>
    <mergeCell ref="E10:E11"/>
    <mergeCell ref="F10:F11"/>
    <mergeCell ref="G10:G11"/>
    <mergeCell ref="I10:J10"/>
  </mergeCells>
  <conditionalFormatting sqref="I12:I14 J12:J13">
    <cfRule type="cellIs" dxfId="4" priority="1" stopIfTrue="1" operator="lessThan">
      <formula>0</formula>
    </cfRule>
  </conditionalFormatting>
  <printOptions horizontalCentered="1"/>
  <pageMargins left="0.59055118110236227" right="0.59055118110236227" top="0.35433070866141736" bottom="0.35433070866141736" header="0" footer="0"/>
  <pageSetup orientation="portrait" r:id="rId1"/>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J166"/>
  <sheetViews>
    <sheetView showGridLines="0" zoomScale="55" zoomScaleNormal="55" zoomScaleSheetLayoutView="80" workbookViewId="0">
      <selection activeCell="J13" sqref="J13"/>
    </sheetView>
  </sheetViews>
  <sheetFormatPr baseColWidth="10" defaultRowHeight="12.75" x14ac:dyDescent="0.2"/>
  <cols>
    <col min="1" max="1" width="15" style="328" customWidth="1"/>
    <col min="2" max="7" width="9.7109375" style="328" customWidth="1"/>
    <col min="8" max="8" width="1" style="328" customWidth="1"/>
    <col min="9" max="10" width="7.7109375" style="328" customWidth="1"/>
    <col min="11" max="16" width="13" style="328" customWidth="1"/>
    <col min="17" max="17" width="10.28515625" style="328" customWidth="1"/>
    <col min="18" max="16384" width="11.42578125" style="328"/>
  </cols>
  <sheetData>
    <row r="1" spans="1:17" s="286" customFormat="1" ht="20.100000000000001" customHeight="1" x14ac:dyDescent="0.15">
      <c r="D1" s="287"/>
      <c r="E1" s="287"/>
      <c r="F1" s="287"/>
      <c r="G1" s="287"/>
      <c r="H1" s="287"/>
      <c r="I1" s="287"/>
      <c r="J1" s="287"/>
      <c r="K1" s="288"/>
      <c r="L1" s="288"/>
    </row>
    <row r="2" spans="1:17" s="286" customFormat="1" ht="20.100000000000001" customHeight="1" x14ac:dyDescent="0.15">
      <c r="D2" s="287"/>
      <c r="E2" s="287"/>
      <c r="F2" s="287"/>
      <c r="G2" s="287"/>
      <c r="H2" s="287"/>
      <c r="I2" s="287"/>
      <c r="J2" s="287"/>
      <c r="K2" s="288"/>
      <c r="L2" s="288"/>
    </row>
    <row r="3" spans="1:17" s="286" customFormat="1" ht="20.100000000000001" customHeight="1" x14ac:dyDescent="0.15">
      <c r="D3" s="287"/>
      <c r="E3" s="287"/>
      <c r="F3" s="287"/>
      <c r="G3" s="287"/>
      <c r="H3" s="287"/>
      <c r="I3" s="287"/>
      <c r="J3" s="287"/>
      <c r="K3" s="288"/>
      <c r="L3" s="288"/>
    </row>
    <row r="4" spans="1:17" s="294" customFormat="1" ht="15" customHeight="1" x14ac:dyDescent="0.25">
      <c r="A4" s="289"/>
      <c r="B4" s="290"/>
      <c r="D4" s="291"/>
      <c r="E4" s="291"/>
      <c r="F4" s="291"/>
      <c r="G4" s="291"/>
      <c r="H4" s="291"/>
      <c r="I4" s="291"/>
      <c r="J4" s="291"/>
      <c r="K4" s="292"/>
      <c r="L4" s="292"/>
    </row>
    <row r="5" spans="1:17" s="294" customFormat="1" ht="15" customHeight="1" x14ac:dyDescent="0.25">
      <c r="A5" s="289"/>
      <c r="B5" s="290"/>
      <c r="D5" s="291"/>
      <c r="E5" s="291"/>
      <c r="F5" s="291"/>
      <c r="G5" s="291"/>
      <c r="H5" s="291"/>
      <c r="I5" s="291"/>
      <c r="J5" s="291"/>
      <c r="K5" s="292"/>
      <c r="L5" s="292"/>
    </row>
    <row r="6" spans="1:17" s="286" customFormat="1" ht="21.95" customHeight="1" x14ac:dyDescent="0.15">
      <c r="A6" s="500" t="s">
        <v>212</v>
      </c>
      <c r="B6" s="500"/>
      <c r="C6" s="500"/>
      <c r="D6" s="500"/>
      <c r="E6" s="500"/>
      <c r="F6" s="500"/>
      <c r="G6" s="500"/>
      <c r="H6" s="500"/>
      <c r="I6" s="500"/>
      <c r="J6" s="500"/>
      <c r="K6" s="295"/>
      <c r="L6" s="295"/>
      <c r="M6" s="296"/>
      <c r="N6" s="296"/>
      <c r="O6" s="296"/>
      <c r="P6" s="296"/>
      <c r="Q6" s="296"/>
    </row>
    <row r="7" spans="1:17" s="286" customFormat="1" ht="15" customHeight="1" x14ac:dyDescent="0.15">
      <c r="A7" s="564" t="s">
        <v>192</v>
      </c>
      <c r="B7" s="564"/>
      <c r="C7" s="564"/>
      <c r="D7" s="564"/>
      <c r="E7" s="564"/>
      <c r="F7" s="564"/>
      <c r="G7" s="564"/>
      <c r="H7" s="564"/>
      <c r="I7" s="564"/>
      <c r="J7" s="564"/>
      <c r="K7" s="297"/>
      <c r="L7" s="297"/>
      <c r="M7" s="296"/>
      <c r="N7" s="296"/>
      <c r="O7" s="296"/>
      <c r="P7" s="296"/>
      <c r="Q7" s="296"/>
    </row>
    <row r="8" spans="1:17" s="286" customFormat="1" ht="15" customHeight="1" x14ac:dyDescent="0.2">
      <c r="A8" s="298"/>
      <c r="B8" s="298"/>
      <c r="C8" s="298"/>
      <c r="D8" s="298"/>
      <c r="E8" s="298"/>
      <c r="F8" s="298"/>
      <c r="G8" s="298"/>
      <c r="H8" s="298"/>
      <c r="I8" s="298"/>
      <c r="J8" s="298"/>
      <c r="K8" s="299"/>
      <c r="L8" s="300"/>
      <c r="P8" s="301"/>
      <c r="Q8" s="301"/>
    </row>
    <row r="9" spans="1:17" s="294" customFormat="1" ht="24.95" customHeight="1" x14ac:dyDescent="0.25">
      <c r="A9" s="302"/>
      <c r="B9" s="565" t="s">
        <v>193</v>
      </c>
      <c r="C9" s="565"/>
      <c r="D9" s="565"/>
      <c r="E9" s="565"/>
      <c r="F9" s="565"/>
      <c r="G9" s="565"/>
      <c r="H9" s="304"/>
      <c r="I9" s="304"/>
      <c r="J9" s="304"/>
      <c r="K9" s="305"/>
      <c r="L9" s="306"/>
      <c r="O9" s="301"/>
      <c r="P9" s="301"/>
      <c r="Q9" s="301"/>
    </row>
    <row r="10" spans="1:17" s="294" customFormat="1" ht="24.95" customHeight="1" x14ac:dyDescent="0.25">
      <c r="A10" s="302"/>
      <c r="B10" s="576">
        <v>2011</v>
      </c>
      <c r="C10" s="576">
        <v>2012</v>
      </c>
      <c r="D10" s="576">
        <v>2013</v>
      </c>
      <c r="E10" s="576">
        <v>2014</v>
      </c>
      <c r="F10" s="576">
        <v>2015</v>
      </c>
      <c r="G10" s="576">
        <v>2016</v>
      </c>
      <c r="H10" s="307"/>
      <c r="I10" s="567" t="s">
        <v>3</v>
      </c>
      <c r="J10" s="567"/>
      <c r="K10" s="305"/>
      <c r="L10" s="306"/>
      <c r="O10" s="301"/>
      <c r="P10" s="301"/>
      <c r="Q10" s="301"/>
    </row>
    <row r="11" spans="1:17" s="311" customFormat="1" ht="24.95" customHeight="1" x14ac:dyDescent="0.25">
      <c r="A11" s="308"/>
      <c r="B11" s="576"/>
      <c r="C11" s="576"/>
      <c r="D11" s="576"/>
      <c r="E11" s="576"/>
      <c r="F11" s="576"/>
      <c r="G11" s="576"/>
      <c r="H11" s="307"/>
      <c r="I11" s="309" t="s">
        <v>194</v>
      </c>
      <c r="J11" s="309" t="s">
        <v>195</v>
      </c>
      <c r="K11" s="305"/>
      <c r="L11" s="305"/>
      <c r="O11" s="571"/>
      <c r="P11" s="571"/>
      <c r="Q11" s="571"/>
    </row>
    <row r="12" spans="1:17" s="311" customFormat="1" ht="90" customHeight="1" x14ac:dyDescent="0.25">
      <c r="A12" s="312" t="s">
        <v>213</v>
      </c>
      <c r="B12" s="313">
        <v>37398.300000000003</v>
      </c>
      <c r="C12" s="313">
        <v>115068.5</v>
      </c>
      <c r="D12" s="313">
        <v>63375.4</v>
      </c>
      <c r="E12" s="313">
        <v>12690</v>
      </c>
      <c r="F12" s="313">
        <v>20658.900000000001</v>
      </c>
      <c r="G12" s="313">
        <v>47527.930999999997</v>
      </c>
      <c r="H12" s="314"/>
      <c r="I12" s="315">
        <f>G12-F12</f>
        <v>26869.030999999995</v>
      </c>
      <c r="J12" s="316">
        <f>G12/F12-1</f>
        <v>1.3006031782911962</v>
      </c>
      <c r="K12" s="305"/>
      <c r="L12" s="342"/>
      <c r="O12" s="571"/>
      <c r="P12" s="571"/>
      <c r="Q12" s="571"/>
    </row>
    <row r="13" spans="1:17" s="311" customFormat="1" ht="90" customHeight="1" x14ac:dyDescent="0.25">
      <c r="A13" s="312" t="s">
        <v>214</v>
      </c>
      <c r="B13" s="313">
        <v>37398.300000000003</v>
      </c>
      <c r="C13" s="313">
        <v>118119</v>
      </c>
      <c r="D13" s="313">
        <v>64188.5</v>
      </c>
      <c r="E13" s="313">
        <v>12997</v>
      </c>
      <c r="F13" s="313">
        <v>20658.900000000001</v>
      </c>
      <c r="G13" s="313">
        <v>47527.94</v>
      </c>
      <c r="H13" s="314"/>
      <c r="I13" s="315">
        <f>G13-F13</f>
        <v>26869.040000000001</v>
      </c>
      <c r="J13" s="316">
        <f>G13/F13-1</f>
        <v>1.3006036139387867</v>
      </c>
      <c r="K13" s="369"/>
      <c r="L13" s="363"/>
      <c r="O13" s="571"/>
      <c r="P13" s="571"/>
      <c r="Q13" s="571"/>
    </row>
    <row r="14" spans="1:17" s="311" customFormat="1" ht="90" customHeight="1" x14ac:dyDescent="0.25">
      <c r="A14" s="320" t="s">
        <v>215</v>
      </c>
      <c r="B14" s="321">
        <f>IF(B13=0,0,(B12/B13))*100</f>
        <v>100</v>
      </c>
      <c r="C14" s="321">
        <v>99.550984445423424</v>
      </c>
      <c r="D14" s="321">
        <f>IF(D13=0,0,(D12/D13))*100</f>
        <v>98.733262188709816</v>
      </c>
      <c r="E14" s="321">
        <f>IF(E13=0,0,(E12/E13))*100</f>
        <v>97.6379164422559</v>
      </c>
      <c r="F14" s="321">
        <f>IF(F13=0,0,(F12/F13))*100</f>
        <v>100</v>
      </c>
      <c r="G14" s="321">
        <f>IF(G13=0,0,(G12/G13))*100</f>
        <v>99.999981063770065</v>
      </c>
      <c r="H14" s="322"/>
      <c r="I14" s="577">
        <f>G14-F14</f>
        <v>-1.8936229935206939E-5</v>
      </c>
      <c r="J14" s="577"/>
      <c r="K14" s="323"/>
      <c r="L14" s="323"/>
      <c r="M14" s="324"/>
      <c r="O14" s="571"/>
      <c r="P14" s="571"/>
      <c r="Q14" s="571"/>
    </row>
    <row r="15" spans="1:17" ht="15" customHeight="1" x14ac:dyDescent="0.25">
      <c r="A15" s="573" t="s">
        <v>199</v>
      </c>
      <c r="B15" s="573"/>
      <c r="C15" s="575"/>
      <c r="D15" s="575"/>
      <c r="E15" s="575"/>
      <c r="F15" s="575"/>
      <c r="G15" s="370"/>
      <c r="H15" s="346"/>
      <c r="I15" s="331"/>
      <c r="J15" s="331"/>
      <c r="K15" s="326"/>
      <c r="L15" s="299"/>
      <c r="O15" s="571"/>
      <c r="P15" s="571"/>
      <c r="Q15" s="571"/>
    </row>
    <row r="16" spans="1:17" ht="15" customHeight="1" x14ac:dyDescent="0.25">
      <c r="A16" s="371"/>
      <c r="B16" s="371"/>
      <c r="C16" s="346"/>
      <c r="D16" s="346"/>
      <c r="E16" s="346"/>
      <c r="F16" s="346"/>
      <c r="G16" s="370"/>
      <c r="H16" s="346"/>
      <c r="I16" s="331"/>
      <c r="J16" s="331"/>
      <c r="K16" s="326"/>
      <c r="L16" s="299"/>
      <c r="O16" s="571"/>
      <c r="P16" s="571"/>
      <c r="Q16" s="571"/>
    </row>
    <row r="17" spans="1:36" ht="15" customHeight="1" x14ac:dyDescent="0.25">
      <c r="A17" s="329"/>
      <c r="B17" s="329"/>
      <c r="C17" s="330"/>
      <c r="D17" s="330"/>
      <c r="E17" s="330"/>
      <c r="F17" s="330"/>
      <c r="G17" s="330"/>
      <c r="H17" s="330"/>
      <c r="I17" s="331"/>
      <c r="J17" s="331"/>
      <c r="K17" s="332"/>
      <c r="L17" s="299"/>
      <c r="O17" s="571"/>
      <c r="P17" s="571"/>
      <c r="Q17" s="571"/>
    </row>
    <row r="18" spans="1:36" ht="15" customHeight="1" x14ac:dyDescent="0.2">
      <c r="A18" s="333"/>
      <c r="B18" s="333"/>
      <c r="C18" s="335"/>
      <c r="D18" s="334"/>
      <c r="E18" s="334"/>
      <c r="F18" s="335"/>
      <c r="G18" s="335"/>
      <c r="H18" s="335"/>
      <c r="I18" s="336"/>
      <c r="J18" s="336"/>
      <c r="K18" s="299"/>
      <c r="L18" s="299"/>
      <c r="O18" s="571"/>
      <c r="P18" s="571"/>
      <c r="Q18" s="571"/>
    </row>
    <row r="19" spans="1:36" ht="15" customHeight="1" x14ac:dyDescent="0.2">
      <c r="A19" s="299"/>
      <c r="B19" s="299"/>
      <c r="C19" s="299"/>
      <c r="D19" s="299"/>
      <c r="E19" s="299"/>
      <c r="F19" s="299"/>
      <c r="G19" s="299"/>
      <c r="H19" s="299"/>
      <c r="I19" s="299"/>
      <c r="J19" s="299"/>
      <c r="K19" s="299"/>
      <c r="L19" s="299"/>
    </row>
    <row r="20" spans="1:36" ht="15" customHeight="1" x14ac:dyDescent="0.2">
      <c r="A20" s="299"/>
      <c r="B20" s="299"/>
      <c r="C20" s="299"/>
      <c r="D20" s="299"/>
      <c r="E20" s="299"/>
      <c r="F20" s="299"/>
      <c r="G20" s="299"/>
      <c r="H20" s="299"/>
      <c r="I20" s="299"/>
      <c r="J20" s="299"/>
      <c r="K20" s="299"/>
      <c r="L20" s="299"/>
      <c r="O20" s="571"/>
      <c r="P20" s="571"/>
      <c r="Q20" s="571"/>
    </row>
    <row r="21" spans="1:36" ht="15" customHeight="1" x14ac:dyDescent="0.2">
      <c r="A21" s="299"/>
      <c r="B21" s="299"/>
      <c r="C21" s="299"/>
      <c r="D21" s="299"/>
      <c r="E21" s="299"/>
      <c r="F21" s="299"/>
      <c r="G21" s="299"/>
      <c r="H21" s="299"/>
      <c r="I21" s="299"/>
      <c r="J21" s="299"/>
      <c r="K21" s="327"/>
      <c r="L21" s="299"/>
      <c r="O21" s="571"/>
      <c r="P21" s="571"/>
      <c r="Q21" s="571"/>
    </row>
    <row r="22" spans="1:36" ht="15" customHeight="1" x14ac:dyDescent="0.2">
      <c r="A22" s="299"/>
      <c r="B22" s="299"/>
      <c r="C22" s="299"/>
      <c r="D22" s="299"/>
      <c r="E22" s="299"/>
      <c r="F22" s="306"/>
      <c r="G22" s="306"/>
      <c r="H22" s="306"/>
      <c r="I22" s="306"/>
      <c r="J22" s="306"/>
      <c r="K22" s="372"/>
      <c r="L22" s="306"/>
      <c r="M22" s="337"/>
      <c r="N22" s="337"/>
      <c r="O22" s="571"/>
      <c r="P22" s="571"/>
      <c r="Q22" s="571"/>
      <c r="AG22" s="574"/>
      <c r="AH22" s="568"/>
      <c r="AI22" s="338"/>
      <c r="AJ22" s="339"/>
    </row>
    <row r="23" spans="1:36" ht="15" customHeight="1" x14ac:dyDescent="0.2">
      <c r="A23" s="299"/>
      <c r="B23" s="299"/>
      <c r="C23" s="299"/>
      <c r="D23" s="299"/>
      <c r="E23" s="299"/>
      <c r="F23" s="306"/>
      <c r="G23" s="306"/>
      <c r="H23" s="306"/>
      <c r="I23" s="306"/>
      <c r="J23" s="306"/>
      <c r="K23" s="306"/>
      <c r="L23" s="306"/>
      <c r="M23" s="337"/>
      <c r="N23" s="337"/>
      <c r="O23" s="571"/>
      <c r="P23" s="571"/>
      <c r="Q23" s="571"/>
      <c r="R23" s="337"/>
      <c r="AG23" s="574"/>
      <c r="AH23" s="569"/>
      <c r="AI23" s="338"/>
      <c r="AJ23" s="339"/>
    </row>
    <row r="24" spans="1:36" ht="15" customHeight="1" x14ac:dyDescent="0.2">
      <c r="A24" s="299"/>
      <c r="B24" s="299"/>
      <c r="C24" s="299"/>
      <c r="D24" s="299"/>
      <c r="E24" s="299"/>
      <c r="F24" s="306"/>
      <c r="G24" s="306"/>
      <c r="H24" s="306"/>
      <c r="I24" s="306"/>
      <c r="J24" s="306"/>
      <c r="K24" s="306"/>
      <c r="L24" s="306"/>
      <c r="M24" s="337"/>
      <c r="N24" s="337"/>
      <c r="O24" s="571"/>
      <c r="P24" s="571"/>
      <c r="Q24" s="571"/>
      <c r="R24" s="337"/>
      <c r="AG24" s="574"/>
      <c r="AH24" s="569"/>
      <c r="AI24" s="338"/>
      <c r="AJ24" s="339"/>
    </row>
    <row r="25" spans="1:36" ht="15" customHeight="1" x14ac:dyDescent="0.2">
      <c r="A25" s="299"/>
      <c r="B25" s="299"/>
      <c r="C25" s="299"/>
      <c r="D25" s="299"/>
      <c r="E25" s="299"/>
      <c r="F25" s="306"/>
      <c r="G25" s="306"/>
      <c r="H25" s="306"/>
      <c r="I25" s="306"/>
      <c r="J25" s="306"/>
      <c r="K25" s="306"/>
      <c r="L25" s="306"/>
      <c r="M25" s="337"/>
      <c r="N25" s="337"/>
      <c r="O25" s="337"/>
      <c r="P25" s="337"/>
      <c r="Q25" s="337"/>
      <c r="R25" s="337"/>
      <c r="AG25" s="574"/>
      <c r="AH25" s="570"/>
      <c r="AI25" s="338"/>
      <c r="AJ25" s="340"/>
    </row>
    <row r="26" spans="1:36" ht="15" customHeight="1" x14ac:dyDescent="0.2">
      <c r="A26" s="299"/>
      <c r="B26" s="299"/>
      <c r="C26" s="299"/>
      <c r="D26" s="299"/>
      <c r="E26" s="299"/>
      <c r="F26" s="306"/>
      <c r="G26" s="306"/>
      <c r="H26" s="306"/>
      <c r="I26" s="306"/>
      <c r="J26" s="306"/>
      <c r="K26" s="372"/>
      <c r="L26" s="306"/>
      <c r="M26" s="337"/>
      <c r="N26" s="337"/>
      <c r="O26" s="337"/>
      <c r="P26" s="337"/>
      <c r="Q26" s="337"/>
      <c r="R26" s="337"/>
      <c r="AG26" s="574"/>
      <c r="AH26" s="568"/>
      <c r="AI26" s="338"/>
      <c r="AJ26" s="339"/>
    </row>
    <row r="27" spans="1:36" ht="15" customHeight="1" x14ac:dyDescent="0.2">
      <c r="A27" s="299"/>
      <c r="B27" s="299"/>
      <c r="C27" s="299"/>
      <c r="D27" s="299"/>
      <c r="E27" s="299"/>
      <c r="F27" s="299"/>
      <c r="G27" s="299"/>
      <c r="H27" s="299"/>
      <c r="I27" s="299"/>
      <c r="J27" s="299"/>
      <c r="K27" s="332"/>
      <c r="L27" s="299"/>
      <c r="O27" s="337"/>
      <c r="P27" s="337"/>
      <c r="Q27" s="337"/>
      <c r="R27" s="337"/>
      <c r="AG27" s="574"/>
      <c r="AH27" s="569"/>
      <c r="AI27" s="338"/>
      <c r="AJ27" s="340"/>
    </row>
    <row r="28" spans="1:36" ht="15" customHeight="1" x14ac:dyDescent="0.2">
      <c r="A28" s="299"/>
      <c r="B28" s="299"/>
      <c r="C28" s="299"/>
      <c r="D28" s="299"/>
      <c r="E28" s="299"/>
      <c r="F28" s="299"/>
      <c r="G28" s="299"/>
      <c r="H28" s="299"/>
      <c r="I28" s="299"/>
      <c r="J28" s="299"/>
      <c r="K28" s="299"/>
      <c r="L28" s="299"/>
      <c r="O28" s="337"/>
      <c r="P28" s="337"/>
      <c r="Q28" s="337"/>
      <c r="R28" s="337"/>
      <c r="AG28" s="574"/>
      <c r="AH28" s="569"/>
      <c r="AI28" s="338"/>
      <c r="AJ28" s="339"/>
    </row>
    <row r="29" spans="1:36" ht="15" customHeight="1" x14ac:dyDescent="0.2">
      <c r="A29" s="299"/>
      <c r="B29" s="299"/>
      <c r="C29" s="299"/>
      <c r="D29" s="299"/>
      <c r="E29" s="299"/>
      <c r="F29" s="299"/>
      <c r="G29" s="299"/>
      <c r="H29" s="299"/>
      <c r="I29" s="299"/>
      <c r="J29" s="299"/>
      <c r="K29" s="299"/>
      <c r="L29" s="299"/>
      <c r="AG29" s="574"/>
      <c r="AH29" s="350"/>
      <c r="AI29" s="338"/>
      <c r="AJ29" s="339"/>
    </row>
    <row r="30" spans="1:36" ht="15" customHeight="1" x14ac:dyDescent="0.2">
      <c r="A30" s="299"/>
      <c r="B30" s="299"/>
      <c r="C30" s="299"/>
      <c r="D30" s="299"/>
      <c r="E30" s="299"/>
      <c r="F30" s="299"/>
      <c r="G30" s="299"/>
      <c r="H30" s="299"/>
      <c r="I30" s="299"/>
      <c r="J30" s="299"/>
      <c r="K30" s="299"/>
      <c r="L30" s="299"/>
      <c r="AG30" s="574"/>
      <c r="AH30" s="341"/>
      <c r="AI30" s="338"/>
      <c r="AJ30" s="339"/>
    </row>
    <row r="31" spans="1:36" ht="15" customHeight="1" x14ac:dyDescent="0.2">
      <c r="A31" s="299"/>
      <c r="B31" s="299"/>
      <c r="C31" s="299"/>
      <c r="D31" s="299"/>
      <c r="E31" s="299"/>
      <c r="F31" s="299"/>
      <c r="G31" s="299"/>
      <c r="H31" s="299"/>
      <c r="I31" s="299"/>
      <c r="J31" s="299"/>
      <c r="K31" s="299"/>
      <c r="L31" s="299"/>
    </row>
    <row r="32" spans="1:36" ht="15" customHeight="1" x14ac:dyDescent="0.2">
      <c r="A32" s="299"/>
      <c r="B32" s="299"/>
      <c r="C32" s="299"/>
      <c r="D32" s="299"/>
      <c r="E32" s="299"/>
      <c r="F32" s="299"/>
      <c r="G32" s="299"/>
      <c r="H32" s="299"/>
      <c r="I32" s="299"/>
      <c r="J32" s="299"/>
      <c r="K32" s="299"/>
      <c r="L32" s="299"/>
    </row>
    <row r="33" spans="1:12" ht="38.25" customHeight="1" x14ac:dyDescent="0.2">
      <c r="A33" s="299"/>
      <c r="B33" s="299"/>
      <c r="C33" s="299"/>
      <c r="D33" s="299"/>
      <c r="E33" s="299"/>
      <c r="F33" s="299"/>
      <c r="G33" s="299"/>
      <c r="H33" s="299"/>
      <c r="I33" s="299"/>
      <c r="J33" s="299"/>
      <c r="K33" s="299"/>
      <c r="L33" s="299" t="s">
        <v>216</v>
      </c>
    </row>
    <row r="34" spans="1:12" ht="48.75" customHeight="1" x14ac:dyDescent="0.2">
      <c r="A34" s="299"/>
      <c r="B34" s="299"/>
      <c r="C34" s="299"/>
      <c r="D34" s="299"/>
      <c r="E34" s="299"/>
      <c r="F34" s="299"/>
      <c r="G34" s="299"/>
      <c r="H34" s="299"/>
      <c r="I34" s="299"/>
      <c r="J34" s="299"/>
      <c r="K34" s="299"/>
      <c r="L34" s="299"/>
    </row>
    <row r="35" spans="1:12" ht="23.25" customHeight="1" x14ac:dyDescent="0.2">
      <c r="A35" s="299"/>
      <c r="B35" s="299"/>
      <c r="C35" s="299"/>
      <c r="D35" s="299"/>
      <c r="E35" s="299"/>
      <c r="F35" s="299"/>
      <c r="G35" s="299"/>
      <c r="H35" s="299"/>
      <c r="I35" s="299"/>
      <c r="J35" s="299"/>
      <c r="K35" s="299"/>
      <c r="L35" s="299"/>
    </row>
    <row r="36" spans="1:12" ht="23.25" customHeight="1" x14ac:dyDescent="0.2">
      <c r="A36" s="299"/>
      <c r="B36" s="299"/>
      <c r="C36" s="299"/>
      <c r="D36" s="299"/>
      <c r="E36" s="299"/>
      <c r="F36" s="299"/>
      <c r="G36" s="299"/>
      <c r="H36" s="299"/>
      <c r="I36" s="299"/>
      <c r="J36" s="299"/>
      <c r="K36" s="299"/>
      <c r="L36" s="299"/>
    </row>
    <row r="37" spans="1:12" ht="15" x14ac:dyDescent="0.2">
      <c r="A37" s="299"/>
      <c r="B37" s="299"/>
      <c r="C37" s="299"/>
      <c r="D37" s="299"/>
      <c r="E37" s="299"/>
      <c r="F37" s="299"/>
      <c r="G37" s="299"/>
      <c r="H37" s="299"/>
      <c r="I37" s="299"/>
      <c r="J37" s="299"/>
      <c r="K37" s="299"/>
      <c r="L37" s="299"/>
    </row>
    <row r="38" spans="1:12" ht="8.25" customHeight="1" x14ac:dyDescent="0.2">
      <c r="A38" s="299"/>
      <c r="B38" s="299"/>
      <c r="C38" s="299"/>
      <c r="D38" s="299"/>
      <c r="E38" s="299"/>
      <c r="F38" s="299"/>
      <c r="G38" s="299"/>
      <c r="H38" s="299"/>
      <c r="I38" s="299"/>
      <c r="J38" s="299"/>
      <c r="K38" s="299"/>
      <c r="L38" s="299"/>
    </row>
    <row r="39" spans="1:12" ht="15" hidden="1" x14ac:dyDescent="0.2">
      <c r="A39" s="299"/>
      <c r="B39" s="299"/>
      <c r="C39" s="299"/>
      <c r="D39" s="299"/>
      <c r="E39" s="299"/>
      <c r="F39" s="299"/>
      <c r="G39" s="299"/>
      <c r="H39" s="299"/>
      <c r="I39" s="299"/>
      <c r="J39" s="299"/>
      <c r="K39" s="299"/>
      <c r="L39" s="299"/>
    </row>
    <row r="40" spans="1:12" ht="15" hidden="1" x14ac:dyDescent="0.2">
      <c r="A40" s="299"/>
      <c r="B40" s="299"/>
      <c r="C40" s="299"/>
      <c r="D40" s="299"/>
      <c r="E40" s="299"/>
      <c r="F40" s="299"/>
      <c r="G40" s="299"/>
      <c r="H40" s="299"/>
      <c r="I40" s="299"/>
      <c r="J40" s="299"/>
      <c r="K40" s="299"/>
      <c r="L40" s="299"/>
    </row>
    <row r="41" spans="1:12" ht="15" hidden="1" x14ac:dyDescent="0.2">
      <c r="A41" s="299"/>
      <c r="B41" s="299"/>
      <c r="C41" s="299"/>
      <c r="D41" s="299"/>
      <c r="E41" s="299"/>
      <c r="F41" s="299"/>
      <c r="G41" s="299"/>
      <c r="H41" s="299"/>
      <c r="I41" s="299"/>
      <c r="J41" s="299"/>
      <c r="K41" s="299"/>
      <c r="L41" s="299"/>
    </row>
    <row r="42" spans="1:12" ht="15" hidden="1" x14ac:dyDescent="0.2">
      <c r="A42" s="299"/>
      <c r="B42" s="299"/>
      <c r="C42" s="299"/>
      <c r="D42" s="299"/>
      <c r="E42" s="299"/>
      <c r="F42" s="299"/>
      <c r="G42" s="299"/>
      <c r="H42" s="299"/>
      <c r="I42" s="299"/>
      <c r="J42" s="299"/>
      <c r="K42" s="299"/>
      <c r="L42" s="299"/>
    </row>
    <row r="43" spans="1:12" ht="15" hidden="1" x14ac:dyDescent="0.2">
      <c r="A43" s="299"/>
      <c r="B43" s="299"/>
      <c r="C43" s="299"/>
      <c r="D43" s="299"/>
      <c r="E43" s="299"/>
      <c r="F43" s="299"/>
      <c r="G43" s="299"/>
      <c r="H43" s="299"/>
      <c r="I43" s="299"/>
      <c r="J43" s="299"/>
      <c r="K43" s="299"/>
      <c r="L43" s="299"/>
    </row>
    <row r="44" spans="1:12" ht="15" x14ac:dyDescent="0.2">
      <c r="A44" s="299"/>
      <c r="B44" s="299"/>
      <c r="C44" s="299"/>
      <c r="D44" s="299"/>
      <c r="E44" s="299"/>
      <c r="F44" s="299"/>
      <c r="G44" s="299"/>
      <c r="H44" s="299"/>
      <c r="I44" s="299"/>
      <c r="J44" s="299"/>
      <c r="K44" s="299"/>
      <c r="L44" s="299"/>
    </row>
    <row r="45" spans="1:12" ht="15" x14ac:dyDescent="0.2">
      <c r="A45" s="299"/>
      <c r="B45" s="299"/>
      <c r="C45" s="299"/>
      <c r="D45" s="299"/>
      <c r="E45" s="299"/>
      <c r="F45" s="299"/>
      <c r="G45" s="299"/>
      <c r="H45" s="299"/>
      <c r="I45" s="299"/>
      <c r="J45" s="299"/>
      <c r="K45" s="299"/>
      <c r="L45" s="299"/>
    </row>
    <row r="46" spans="1:12" ht="15" x14ac:dyDescent="0.2">
      <c r="A46" s="299"/>
      <c r="B46" s="299"/>
      <c r="C46" s="299"/>
      <c r="D46" s="299"/>
      <c r="E46" s="299"/>
      <c r="F46" s="299"/>
      <c r="G46" s="299"/>
      <c r="H46" s="299"/>
      <c r="I46" s="299"/>
      <c r="J46" s="299"/>
      <c r="K46" s="299"/>
      <c r="L46" s="299"/>
    </row>
    <row r="47" spans="1:12" ht="15" x14ac:dyDescent="0.2">
      <c r="A47" s="299"/>
      <c r="B47" s="299"/>
      <c r="C47" s="299"/>
      <c r="D47" s="299"/>
      <c r="E47" s="299"/>
      <c r="F47" s="299"/>
      <c r="G47" s="299"/>
      <c r="H47" s="299"/>
      <c r="I47" s="299"/>
      <c r="J47" s="299"/>
      <c r="K47" s="299"/>
      <c r="L47" s="299"/>
    </row>
    <row r="48" spans="1:12" ht="15" x14ac:dyDescent="0.2">
      <c r="A48" s="299"/>
      <c r="B48" s="299"/>
      <c r="C48" s="299"/>
      <c r="D48" s="299"/>
      <c r="E48" s="299"/>
      <c r="F48" s="299"/>
      <c r="G48" s="299"/>
      <c r="H48" s="299"/>
      <c r="I48" s="299"/>
      <c r="J48" s="299"/>
      <c r="K48" s="299"/>
      <c r="L48" s="299"/>
    </row>
    <row r="49" spans="1:12" ht="15" x14ac:dyDescent="0.2">
      <c r="A49" s="299"/>
      <c r="B49" s="299"/>
      <c r="C49" s="299"/>
      <c r="D49" s="299"/>
      <c r="E49" s="299"/>
      <c r="F49" s="299"/>
      <c r="G49" s="299"/>
      <c r="H49" s="299"/>
      <c r="I49" s="299"/>
      <c r="J49" s="299"/>
      <c r="K49" s="299"/>
      <c r="L49" s="299"/>
    </row>
    <row r="50" spans="1:12" ht="15" x14ac:dyDescent="0.2">
      <c r="A50" s="299"/>
      <c r="B50" s="299"/>
      <c r="C50" s="299"/>
      <c r="D50" s="299"/>
      <c r="E50" s="299"/>
      <c r="F50" s="299"/>
      <c r="G50" s="299"/>
      <c r="H50" s="299"/>
      <c r="I50" s="299"/>
      <c r="J50" s="299"/>
      <c r="K50" s="299"/>
      <c r="L50" s="299"/>
    </row>
    <row r="51" spans="1:12" ht="15" x14ac:dyDescent="0.2">
      <c r="A51" s="299"/>
      <c r="B51" s="299"/>
      <c r="C51" s="299"/>
      <c r="D51" s="299"/>
      <c r="E51" s="299"/>
      <c r="F51" s="299"/>
      <c r="G51" s="299"/>
      <c r="H51" s="299"/>
      <c r="I51" s="299"/>
      <c r="J51" s="299"/>
      <c r="K51" s="299"/>
      <c r="L51" s="299"/>
    </row>
    <row r="52" spans="1:12" ht="15" x14ac:dyDescent="0.2">
      <c r="A52" s="299"/>
      <c r="B52" s="299"/>
      <c r="C52" s="299"/>
      <c r="D52" s="299"/>
      <c r="E52" s="299"/>
      <c r="F52" s="299"/>
      <c r="G52" s="299"/>
      <c r="H52" s="299"/>
      <c r="I52" s="299"/>
      <c r="J52" s="299"/>
      <c r="K52" s="299"/>
      <c r="L52" s="299"/>
    </row>
    <row r="53" spans="1:12" ht="15" x14ac:dyDescent="0.2">
      <c r="A53" s="299"/>
      <c r="B53" s="299"/>
      <c r="C53" s="299"/>
      <c r="D53" s="299"/>
      <c r="E53" s="299"/>
      <c r="F53" s="299"/>
      <c r="G53" s="299"/>
      <c r="H53" s="299"/>
      <c r="I53" s="299"/>
      <c r="J53" s="299"/>
      <c r="K53" s="299"/>
      <c r="L53" s="299"/>
    </row>
    <row r="54" spans="1:12" ht="15" x14ac:dyDescent="0.2">
      <c r="A54" s="299"/>
      <c r="B54" s="299"/>
      <c r="C54" s="299"/>
      <c r="D54" s="299"/>
      <c r="E54" s="299"/>
      <c r="F54" s="299"/>
      <c r="G54" s="299"/>
      <c r="H54" s="299"/>
      <c r="I54" s="299"/>
      <c r="J54" s="299"/>
      <c r="K54" s="299"/>
      <c r="L54" s="299"/>
    </row>
    <row r="55" spans="1:12" ht="15" x14ac:dyDescent="0.2">
      <c r="A55" s="299"/>
      <c r="B55" s="299"/>
      <c r="C55" s="299"/>
      <c r="D55" s="299"/>
      <c r="E55" s="299"/>
      <c r="F55" s="299"/>
      <c r="G55" s="299"/>
      <c r="H55" s="299"/>
      <c r="I55" s="299"/>
      <c r="J55" s="299"/>
      <c r="K55" s="299"/>
      <c r="L55" s="299"/>
    </row>
    <row r="56" spans="1:12" ht="15" x14ac:dyDescent="0.2">
      <c r="A56" s="299"/>
      <c r="B56" s="299"/>
      <c r="C56" s="299"/>
      <c r="D56" s="299"/>
      <c r="E56" s="299"/>
      <c r="F56" s="299"/>
      <c r="G56" s="299"/>
      <c r="H56" s="299"/>
      <c r="I56" s="299"/>
      <c r="J56" s="299"/>
      <c r="K56" s="299"/>
      <c r="L56" s="299"/>
    </row>
    <row r="57" spans="1:12" ht="15" x14ac:dyDescent="0.2">
      <c r="A57" s="299"/>
      <c r="B57" s="299"/>
      <c r="C57" s="299"/>
      <c r="D57" s="299"/>
      <c r="E57" s="299"/>
      <c r="F57" s="299"/>
      <c r="G57" s="299"/>
      <c r="H57" s="299"/>
      <c r="I57" s="299"/>
      <c r="J57" s="299"/>
      <c r="K57" s="299"/>
      <c r="L57" s="299"/>
    </row>
    <row r="58" spans="1:12" ht="15" x14ac:dyDescent="0.2">
      <c r="A58" s="299"/>
      <c r="B58" s="299"/>
      <c r="C58" s="299"/>
      <c r="D58" s="299"/>
      <c r="E58" s="299"/>
      <c r="F58" s="299"/>
      <c r="G58" s="299"/>
      <c r="H58" s="299"/>
      <c r="I58" s="299"/>
      <c r="J58" s="299"/>
      <c r="K58" s="299"/>
      <c r="L58" s="299"/>
    </row>
    <row r="59" spans="1:12" ht="15" x14ac:dyDescent="0.2">
      <c r="A59" s="299"/>
      <c r="B59" s="299"/>
      <c r="C59" s="299"/>
      <c r="D59" s="299"/>
      <c r="E59" s="299"/>
      <c r="F59" s="299"/>
      <c r="G59" s="299"/>
      <c r="H59" s="299"/>
      <c r="I59" s="299"/>
      <c r="J59" s="299"/>
      <c r="K59" s="299"/>
      <c r="L59" s="299"/>
    </row>
    <row r="60" spans="1:12" ht="15" x14ac:dyDescent="0.2">
      <c r="A60" s="299"/>
      <c r="B60" s="299"/>
      <c r="C60" s="299"/>
      <c r="D60" s="299"/>
      <c r="E60" s="299"/>
      <c r="F60" s="299"/>
      <c r="G60" s="299"/>
      <c r="H60" s="299"/>
      <c r="I60" s="299"/>
      <c r="J60" s="299"/>
      <c r="K60" s="299"/>
      <c r="L60" s="299"/>
    </row>
    <row r="61" spans="1:12" ht="15" x14ac:dyDescent="0.2">
      <c r="A61" s="299"/>
      <c r="B61" s="299"/>
      <c r="C61" s="299"/>
      <c r="D61" s="299"/>
      <c r="E61" s="299"/>
      <c r="F61" s="299"/>
      <c r="G61" s="299"/>
      <c r="H61" s="299"/>
      <c r="I61" s="299"/>
      <c r="J61" s="299"/>
      <c r="K61" s="299"/>
      <c r="L61" s="299"/>
    </row>
    <row r="62" spans="1:12" ht="15" x14ac:dyDescent="0.2">
      <c r="A62" s="299"/>
      <c r="B62" s="299"/>
      <c r="C62" s="299"/>
      <c r="D62" s="299"/>
      <c r="E62" s="299"/>
      <c r="F62" s="299"/>
      <c r="G62" s="299"/>
      <c r="H62" s="299"/>
      <c r="I62" s="299"/>
      <c r="J62" s="299"/>
      <c r="K62" s="299"/>
      <c r="L62" s="299"/>
    </row>
    <row r="63" spans="1:12" ht="15" x14ac:dyDescent="0.2">
      <c r="A63" s="299"/>
      <c r="B63" s="299"/>
      <c r="C63" s="299"/>
      <c r="D63" s="299"/>
      <c r="E63" s="299"/>
      <c r="F63" s="299"/>
      <c r="G63" s="299"/>
      <c r="H63" s="299"/>
      <c r="I63" s="299"/>
      <c r="J63" s="299"/>
      <c r="K63" s="299"/>
      <c r="L63" s="299"/>
    </row>
    <row r="64" spans="1:12" ht="15" x14ac:dyDescent="0.2">
      <c r="A64" s="299"/>
      <c r="B64" s="299"/>
      <c r="C64" s="299"/>
      <c r="D64" s="299"/>
      <c r="E64" s="299"/>
      <c r="F64" s="299"/>
      <c r="G64" s="299"/>
      <c r="H64" s="299"/>
      <c r="I64" s="299"/>
      <c r="J64" s="299"/>
      <c r="K64" s="299"/>
      <c r="L64" s="299"/>
    </row>
    <row r="65" spans="1:12" ht="15" x14ac:dyDescent="0.2">
      <c r="A65" s="299"/>
      <c r="B65" s="299"/>
      <c r="C65" s="299"/>
      <c r="D65" s="299"/>
      <c r="E65" s="299"/>
      <c r="F65" s="299"/>
      <c r="G65" s="299"/>
      <c r="H65" s="299"/>
      <c r="I65" s="299"/>
      <c r="J65" s="299"/>
      <c r="K65" s="299"/>
      <c r="L65" s="299"/>
    </row>
    <row r="66" spans="1:12" ht="15" x14ac:dyDescent="0.2">
      <c r="A66" s="299"/>
      <c r="B66" s="299"/>
      <c r="C66" s="299"/>
      <c r="D66" s="299"/>
      <c r="E66" s="299"/>
      <c r="F66" s="299"/>
      <c r="G66" s="299"/>
      <c r="H66" s="299"/>
      <c r="I66" s="299"/>
      <c r="J66" s="299"/>
      <c r="K66" s="299"/>
      <c r="L66" s="299"/>
    </row>
    <row r="67" spans="1:12" ht="15" x14ac:dyDescent="0.2">
      <c r="A67" s="299"/>
      <c r="B67" s="299"/>
      <c r="C67" s="299"/>
      <c r="D67" s="299"/>
      <c r="E67" s="299"/>
      <c r="F67" s="299"/>
      <c r="G67" s="299"/>
      <c r="H67" s="299"/>
      <c r="I67" s="299"/>
      <c r="J67" s="299"/>
      <c r="K67" s="299"/>
      <c r="L67" s="299"/>
    </row>
    <row r="68" spans="1:12" ht="15" x14ac:dyDescent="0.2">
      <c r="A68" s="299"/>
      <c r="B68" s="299"/>
      <c r="C68" s="299"/>
      <c r="D68" s="299"/>
      <c r="E68" s="299"/>
      <c r="F68" s="299"/>
      <c r="G68" s="299"/>
      <c r="H68" s="299"/>
      <c r="I68" s="299"/>
      <c r="J68" s="299"/>
      <c r="K68" s="299"/>
      <c r="L68" s="299"/>
    </row>
    <row r="69" spans="1:12" ht="15" x14ac:dyDescent="0.2">
      <c r="A69" s="299"/>
      <c r="B69" s="299"/>
      <c r="C69" s="299"/>
      <c r="D69" s="299"/>
      <c r="E69" s="299"/>
      <c r="F69" s="299"/>
      <c r="G69" s="299"/>
      <c r="H69" s="299"/>
      <c r="I69" s="299"/>
      <c r="J69" s="299"/>
      <c r="K69" s="299"/>
      <c r="L69" s="299"/>
    </row>
    <row r="70" spans="1:12" ht="15" x14ac:dyDescent="0.2">
      <c r="A70" s="299"/>
      <c r="B70" s="299"/>
      <c r="C70" s="299"/>
      <c r="D70" s="299"/>
      <c r="E70" s="299"/>
      <c r="F70" s="299"/>
      <c r="G70" s="299"/>
      <c r="H70" s="299"/>
      <c r="I70" s="299"/>
      <c r="J70" s="299"/>
      <c r="K70" s="299"/>
      <c r="L70" s="299"/>
    </row>
    <row r="71" spans="1:12" ht="15" x14ac:dyDescent="0.2">
      <c r="A71" s="299"/>
      <c r="B71" s="299"/>
      <c r="C71" s="299"/>
      <c r="D71" s="299"/>
      <c r="E71" s="299"/>
      <c r="F71" s="299"/>
      <c r="G71" s="299"/>
      <c r="H71" s="299"/>
      <c r="I71" s="299"/>
      <c r="J71" s="299"/>
      <c r="K71" s="299"/>
      <c r="L71" s="299"/>
    </row>
    <row r="72" spans="1:12" ht="15" x14ac:dyDescent="0.2">
      <c r="A72" s="299"/>
      <c r="B72" s="299"/>
      <c r="C72" s="299"/>
      <c r="D72" s="299"/>
      <c r="E72" s="299"/>
      <c r="F72" s="299"/>
      <c r="G72" s="299"/>
      <c r="H72" s="299"/>
      <c r="I72" s="299"/>
      <c r="J72" s="299"/>
      <c r="K72" s="299"/>
      <c r="L72" s="299"/>
    </row>
    <row r="73" spans="1:12" ht="15" x14ac:dyDescent="0.2">
      <c r="A73" s="299"/>
      <c r="B73" s="299"/>
      <c r="C73" s="299"/>
      <c r="D73" s="299"/>
      <c r="E73" s="299"/>
      <c r="F73" s="299"/>
      <c r="G73" s="299"/>
      <c r="H73" s="299"/>
      <c r="I73" s="299"/>
      <c r="J73" s="299"/>
      <c r="K73" s="299"/>
      <c r="L73" s="299"/>
    </row>
    <row r="74" spans="1:12" ht="15" x14ac:dyDescent="0.2">
      <c r="A74" s="299"/>
      <c r="B74" s="299"/>
      <c r="C74" s="299"/>
      <c r="D74" s="299"/>
      <c r="E74" s="299"/>
      <c r="F74" s="299"/>
      <c r="G74" s="299"/>
      <c r="H74" s="299"/>
      <c r="I74" s="299"/>
      <c r="J74" s="299"/>
      <c r="K74" s="299"/>
      <c r="L74" s="299"/>
    </row>
    <row r="75" spans="1:12" ht="15" x14ac:dyDescent="0.2">
      <c r="A75" s="299"/>
      <c r="B75" s="299"/>
      <c r="C75" s="299"/>
      <c r="D75" s="299"/>
      <c r="E75" s="299"/>
      <c r="F75" s="299"/>
      <c r="G75" s="299"/>
      <c r="H75" s="299"/>
      <c r="I75" s="299"/>
      <c r="J75" s="299"/>
      <c r="K75" s="299"/>
      <c r="L75" s="299"/>
    </row>
    <row r="76" spans="1:12" ht="15" x14ac:dyDescent="0.2">
      <c r="A76" s="299"/>
      <c r="B76" s="299"/>
      <c r="C76" s="299"/>
      <c r="D76" s="299"/>
      <c r="E76" s="299"/>
      <c r="F76" s="299"/>
      <c r="G76" s="299"/>
      <c r="H76" s="299"/>
      <c r="I76" s="299"/>
      <c r="J76" s="299"/>
      <c r="K76" s="299"/>
      <c r="L76" s="299"/>
    </row>
    <row r="77" spans="1:12" ht="15" x14ac:dyDescent="0.2">
      <c r="A77" s="299"/>
      <c r="B77" s="299"/>
      <c r="C77" s="299"/>
      <c r="D77" s="299"/>
      <c r="E77" s="299"/>
      <c r="F77" s="299"/>
      <c r="G77" s="299"/>
      <c r="H77" s="299"/>
      <c r="I77" s="299"/>
      <c r="J77" s="299"/>
      <c r="K77" s="299"/>
      <c r="L77" s="299"/>
    </row>
    <row r="78" spans="1:12" ht="15" x14ac:dyDescent="0.2">
      <c r="A78" s="299"/>
      <c r="B78" s="299"/>
      <c r="C78" s="299"/>
      <c r="D78" s="299"/>
      <c r="E78" s="299"/>
      <c r="F78" s="299"/>
      <c r="G78" s="299"/>
      <c r="H78" s="299"/>
      <c r="I78" s="299"/>
      <c r="J78" s="299"/>
      <c r="K78" s="299"/>
      <c r="L78" s="299"/>
    </row>
    <row r="79" spans="1:12" ht="15" x14ac:dyDescent="0.2">
      <c r="A79" s="299"/>
      <c r="B79" s="299"/>
      <c r="C79" s="299"/>
      <c r="D79" s="299"/>
      <c r="E79" s="299"/>
      <c r="F79" s="299"/>
      <c r="G79" s="299"/>
      <c r="H79" s="299"/>
      <c r="I79" s="299"/>
      <c r="J79" s="299"/>
      <c r="K79" s="299"/>
      <c r="L79" s="299"/>
    </row>
    <row r="80" spans="1:12" ht="15" x14ac:dyDescent="0.2">
      <c r="A80" s="299"/>
      <c r="B80" s="299"/>
      <c r="C80" s="299"/>
      <c r="D80" s="299"/>
      <c r="E80" s="299"/>
      <c r="F80" s="299"/>
      <c r="G80" s="299"/>
      <c r="H80" s="299"/>
      <c r="I80" s="299"/>
      <c r="J80" s="299"/>
      <c r="K80" s="299"/>
      <c r="L80" s="299"/>
    </row>
    <row r="81" spans="1:12" ht="15" x14ac:dyDescent="0.2">
      <c r="A81" s="299"/>
      <c r="B81" s="299"/>
      <c r="C81" s="299"/>
      <c r="D81" s="299"/>
      <c r="E81" s="299"/>
      <c r="F81" s="299"/>
      <c r="G81" s="299"/>
      <c r="H81" s="299"/>
      <c r="I81" s="299"/>
      <c r="J81" s="299"/>
      <c r="K81" s="299"/>
      <c r="L81" s="299"/>
    </row>
    <row r="82" spans="1:12" ht="15" x14ac:dyDescent="0.2">
      <c r="A82" s="299"/>
      <c r="B82" s="299"/>
      <c r="C82" s="299"/>
      <c r="D82" s="299"/>
      <c r="E82" s="299"/>
      <c r="F82" s="299"/>
      <c r="G82" s="299"/>
      <c r="H82" s="299"/>
      <c r="I82" s="299"/>
      <c r="J82" s="299"/>
      <c r="K82" s="299"/>
      <c r="L82" s="299"/>
    </row>
    <row r="83" spans="1:12" ht="15" x14ac:dyDescent="0.2">
      <c r="A83" s="299"/>
      <c r="B83" s="299"/>
      <c r="C83" s="299"/>
      <c r="D83" s="299"/>
      <c r="E83" s="299"/>
      <c r="F83" s="299"/>
      <c r="G83" s="299"/>
      <c r="H83" s="299"/>
      <c r="I83" s="299"/>
      <c r="J83" s="299"/>
      <c r="K83" s="299"/>
      <c r="L83" s="299"/>
    </row>
    <row r="84" spans="1:12" ht="15" x14ac:dyDescent="0.2">
      <c r="A84" s="299"/>
      <c r="B84" s="299"/>
      <c r="C84" s="299"/>
      <c r="D84" s="299"/>
      <c r="E84" s="299"/>
      <c r="F84" s="299"/>
      <c r="G84" s="299"/>
      <c r="H84" s="299"/>
      <c r="I84" s="299"/>
      <c r="J84" s="299"/>
      <c r="K84" s="299"/>
      <c r="L84" s="299"/>
    </row>
    <row r="85" spans="1:12" ht="15" x14ac:dyDescent="0.2">
      <c r="A85" s="299"/>
      <c r="B85" s="299"/>
      <c r="C85" s="299"/>
      <c r="D85" s="299"/>
      <c r="E85" s="299"/>
      <c r="F85" s="299"/>
      <c r="G85" s="299"/>
      <c r="H85" s="299"/>
      <c r="I85" s="299"/>
      <c r="J85" s="299"/>
      <c r="K85" s="299"/>
      <c r="L85" s="299"/>
    </row>
    <row r="86" spans="1:12" ht="15" x14ac:dyDescent="0.2">
      <c r="A86" s="299"/>
      <c r="B86" s="299"/>
      <c r="C86" s="299"/>
      <c r="D86" s="299"/>
      <c r="E86" s="299"/>
      <c r="F86" s="299"/>
      <c r="G86" s="299"/>
      <c r="H86" s="299"/>
      <c r="I86" s="299"/>
      <c r="J86" s="299"/>
      <c r="K86" s="299"/>
      <c r="L86" s="299"/>
    </row>
    <row r="87" spans="1:12" ht="15" x14ac:dyDescent="0.2">
      <c r="A87" s="299"/>
      <c r="B87" s="299"/>
      <c r="C87" s="299"/>
      <c r="D87" s="299"/>
      <c r="E87" s="299"/>
      <c r="F87" s="299"/>
      <c r="G87" s="299"/>
      <c r="H87" s="299"/>
      <c r="I87" s="299"/>
      <c r="J87" s="299"/>
      <c r="K87" s="299"/>
      <c r="L87" s="299"/>
    </row>
    <row r="88" spans="1:12" ht="15" x14ac:dyDescent="0.2">
      <c r="A88" s="299"/>
      <c r="B88" s="299"/>
      <c r="C88" s="299"/>
      <c r="D88" s="299"/>
      <c r="E88" s="299"/>
      <c r="F88" s="299"/>
      <c r="G88" s="299"/>
      <c r="H88" s="299"/>
      <c r="I88" s="299"/>
      <c r="J88" s="299"/>
      <c r="K88" s="299"/>
      <c r="L88" s="299"/>
    </row>
    <row r="89" spans="1:12" ht="15" x14ac:dyDescent="0.2">
      <c r="A89" s="299"/>
      <c r="B89" s="299"/>
      <c r="C89" s="299"/>
      <c r="D89" s="299"/>
      <c r="E89" s="299"/>
      <c r="F89" s="299"/>
      <c r="G89" s="299"/>
      <c r="H89" s="299"/>
      <c r="I89" s="299"/>
      <c r="J89" s="299"/>
      <c r="K89" s="299"/>
      <c r="L89" s="299"/>
    </row>
    <row r="90" spans="1:12" ht="15" x14ac:dyDescent="0.2">
      <c r="A90" s="299"/>
      <c r="B90" s="299"/>
      <c r="C90" s="299"/>
      <c r="D90" s="299"/>
      <c r="E90" s="299"/>
      <c r="F90" s="299"/>
      <c r="G90" s="299"/>
      <c r="H90" s="299"/>
      <c r="I90" s="299"/>
      <c r="J90" s="299"/>
      <c r="K90" s="299"/>
      <c r="L90" s="299"/>
    </row>
    <row r="91" spans="1:12" ht="15" x14ac:dyDescent="0.2">
      <c r="A91" s="299"/>
      <c r="B91" s="299"/>
      <c r="C91" s="299"/>
      <c r="D91" s="299"/>
      <c r="E91" s="299"/>
      <c r="F91" s="299"/>
      <c r="G91" s="299"/>
      <c r="H91" s="299"/>
      <c r="I91" s="299"/>
      <c r="J91" s="299"/>
      <c r="K91" s="299"/>
      <c r="L91" s="299"/>
    </row>
    <row r="92" spans="1:12" ht="15" x14ac:dyDescent="0.2">
      <c r="A92" s="299"/>
      <c r="B92" s="299"/>
      <c r="C92" s="299"/>
      <c r="D92" s="299"/>
      <c r="E92" s="299"/>
      <c r="F92" s="299"/>
      <c r="G92" s="299"/>
      <c r="H92" s="299"/>
      <c r="I92" s="299"/>
      <c r="J92" s="299"/>
      <c r="K92" s="299"/>
      <c r="L92" s="299"/>
    </row>
    <row r="93" spans="1:12" ht="15" x14ac:dyDescent="0.2">
      <c r="A93" s="299"/>
      <c r="B93" s="299"/>
      <c r="C93" s="299"/>
      <c r="D93" s="299"/>
      <c r="E93" s="299"/>
      <c r="F93" s="299"/>
      <c r="G93" s="299"/>
      <c r="H93" s="299"/>
      <c r="I93" s="299"/>
      <c r="J93" s="299"/>
      <c r="K93" s="299"/>
      <c r="L93" s="299"/>
    </row>
    <row r="94" spans="1:12" ht="15" x14ac:dyDescent="0.2">
      <c r="A94" s="299"/>
      <c r="B94" s="299"/>
      <c r="C94" s="299"/>
      <c r="D94" s="299"/>
      <c r="E94" s="299"/>
      <c r="F94" s="299"/>
      <c r="G94" s="299"/>
      <c r="H94" s="299"/>
      <c r="I94" s="299"/>
      <c r="J94" s="299"/>
      <c r="K94" s="299"/>
      <c r="L94" s="299"/>
    </row>
    <row r="95" spans="1:12" ht="15" x14ac:dyDescent="0.2">
      <c r="A95" s="299"/>
      <c r="B95" s="299"/>
      <c r="C95" s="299"/>
      <c r="D95" s="299"/>
      <c r="E95" s="299"/>
      <c r="F95" s="299"/>
      <c r="G95" s="299"/>
      <c r="H95" s="299"/>
      <c r="I95" s="299"/>
      <c r="J95" s="299"/>
      <c r="K95" s="299"/>
      <c r="L95" s="299"/>
    </row>
    <row r="96" spans="1:12" ht="15" x14ac:dyDescent="0.2">
      <c r="A96" s="299"/>
      <c r="B96" s="299"/>
      <c r="C96" s="299"/>
      <c r="D96" s="299"/>
      <c r="E96" s="299"/>
      <c r="F96" s="299"/>
      <c r="G96" s="299"/>
      <c r="H96" s="299"/>
      <c r="I96" s="299"/>
      <c r="J96" s="299"/>
      <c r="K96" s="299"/>
      <c r="L96" s="299"/>
    </row>
    <row r="97" spans="1:12" ht="15" x14ac:dyDescent="0.2">
      <c r="A97" s="299"/>
      <c r="B97" s="299"/>
      <c r="C97" s="299"/>
      <c r="D97" s="299"/>
      <c r="E97" s="299"/>
      <c r="F97" s="299"/>
      <c r="G97" s="299"/>
      <c r="H97" s="299"/>
      <c r="I97" s="299"/>
      <c r="J97" s="299"/>
      <c r="K97" s="299"/>
      <c r="L97" s="299"/>
    </row>
    <row r="98" spans="1:12" ht="15" x14ac:dyDescent="0.2">
      <c r="A98" s="299"/>
      <c r="B98" s="299"/>
      <c r="C98" s="299"/>
      <c r="D98" s="299"/>
      <c r="E98" s="299"/>
      <c r="F98" s="299"/>
      <c r="G98" s="299"/>
      <c r="H98" s="299"/>
      <c r="I98" s="299"/>
      <c r="J98" s="299"/>
      <c r="K98" s="299"/>
      <c r="L98" s="299"/>
    </row>
    <row r="99" spans="1:12" ht="15" x14ac:dyDescent="0.2">
      <c r="A99" s="299"/>
      <c r="B99" s="299"/>
      <c r="C99" s="299"/>
      <c r="D99" s="299"/>
      <c r="E99" s="299"/>
      <c r="F99" s="299"/>
      <c r="G99" s="299"/>
      <c r="H99" s="299"/>
      <c r="I99" s="299"/>
      <c r="J99" s="299"/>
      <c r="K99" s="299"/>
      <c r="L99" s="299"/>
    </row>
    <row r="100" spans="1:12" ht="15" x14ac:dyDescent="0.2">
      <c r="A100" s="299"/>
      <c r="B100" s="299"/>
      <c r="C100" s="299"/>
      <c r="D100" s="299"/>
      <c r="E100" s="299"/>
      <c r="F100" s="299"/>
      <c r="G100" s="299"/>
      <c r="H100" s="299"/>
      <c r="I100" s="299"/>
      <c r="J100" s="299"/>
      <c r="K100" s="299"/>
      <c r="L100" s="299"/>
    </row>
    <row r="101" spans="1:12" ht="15" x14ac:dyDescent="0.2">
      <c r="A101" s="299"/>
      <c r="B101" s="299"/>
      <c r="C101" s="299"/>
      <c r="D101" s="299"/>
      <c r="E101" s="299"/>
      <c r="F101" s="299"/>
      <c r="G101" s="299"/>
      <c r="H101" s="299"/>
      <c r="I101" s="299"/>
      <c r="J101" s="299"/>
      <c r="K101" s="299"/>
      <c r="L101" s="299"/>
    </row>
    <row r="102" spans="1:12" ht="15" x14ac:dyDescent="0.2">
      <c r="A102" s="299"/>
      <c r="B102" s="299"/>
      <c r="C102" s="299"/>
      <c r="D102" s="299"/>
      <c r="E102" s="299"/>
      <c r="F102" s="299"/>
      <c r="G102" s="299"/>
      <c r="H102" s="299"/>
      <c r="I102" s="299"/>
      <c r="J102" s="299"/>
      <c r="K102" s="299"/>
      <c r="L102" s="299"/>
    </row>
    <row r="103" spans="1:12" ht="15" x14ac:dyDescent="0.2">
      <c r="A103" s="299"/>
      <c r="B103" s="299"/>
      <c r="C103" s="299"/>
      <c r="D103" s="299"/>
      <c r="E103" s="299"/>
      <c r="F103" s="299"/>
      <c r="G103" s="299"/>
      <c r="H103" s="299"/>
      <c r="I103" s="299"/>
      <c r="J103" s="299"/>
      <c r="K103" s="299"/>
      <c r="L103" s="299"/>
    </row>
    <row r="104" spans="1:12" ht="15" x14ac:dyDescent="0.2">
      <c r="A104" s="299"/>
      <c r="B104" s="299"/>
      <c r="C104" s="299"/>
      <c r="D104" s="299"/>
      <c r="E104" s="299"/>
      <c r="F104" s="299"/>
      <c r="G104" s="299"/>
      <c r="H104" s="299"/>
      <c r="I104" s="299"/>
      <c r="J104" s="299"/>
      <c r="K104" s="299"/>
      <c r="L104" s="299"/>
    </row>
    <row r="105" spans="1:12" ht="15" x14ac:dyDescent="0.2">
      <c r="A105" s="299"/>
      <c r="B105" s="299"/>
      <c r="C105" s="299"/>
      <c r="D105" s="299"/>
      <c r="E105" s="299"/>
      <c r="F105" s="299"/>
      <c r="G105" s="299"/>
      <c r="H105" s="299"/>
      <c r="I105" s="299"/>
      <c r="J105" s="299"/>
      <c r="K105" s="299"/>
      <c r="L105" s="299"/>
    </row>
    <row r="106" spans="1:12" ht="15" x14ac:dyDescent="0.2">
      <c r="A106" s="299"/>
      <c r="B106" s="299"/>
      <c r="C106" s="299"/>
      <c r="D106" s="299"/>
      <c r="E106" s="299"/>
      <c r="F106" s="299"/>
      <c r="G106" s="299"/>
      <c r="H106" s="299"/>
      <c r="I106" s="299"/>
      <c r="J106" s="299"/>
      <c r="K106" s="299"/>
      <c r="L106" s="299"/>
    </row>
    <row r="107" spans="1:12" ht="15" x14ac:dyDescent="0.2">
      <c r="A107" s="299"/>
      <c r="B107" s="299"/>
      <c r="C107" s="299"/>
      <c r="D107" s="299"/>
      <c r="E107" s="299"/>
      <c r="F107" s="299"/>
      <c r="G107" s="299"/>
      <c r="H107" s="299"/>
      <c r="I107" s="299"/>
      <c r="J107" s="299"/>
      <c r="K107" s="299"/>
      <c r="L107" s="299"/>
    </row>
    <row r="108" spans="1:12" ht="15" x14ac:dyDescent="0.2">
      <c r="A108" s="299"/>
      <c r="B108" s="299"/>
      <c r="C108" s="299"/>
      <c r="D108" s="299"/>
      <c r="E108" s="299"/>
      <c r="F108" s="299"/>
      <c r="G108" s="299"/>
      <c r="H108" s="299"/>
      <c r="I108" s="299"/>
      <c r="J108" s="299"/>
      <c r="K108" s="299"/>
      <c r="L108" s="299"/>
    </row>
    <row r="109" spans="1:12" ht="15" x14ac:dyDescent="0.2">
      <c r="A109" s="299"/>
      <c r="B109" s="299"/>
      <c r="C109" s="299"/>
      <c r="D109" s="299"/>
      <c r="E109" s="299"/>
      <c r="F109" s="299"/>
      <c r="G109" s="299"/>
      <c r="H109" s="299"/>
      <c r="I109" s="299"/>
      <c r="J109" s="299"/>
      <c r="K109" s="299"/>
      <c r="L109" s="299"/>
    </row>
    <row r="110" spans="1:12" ht="15" x14ac:dyDescent="0.2">
      <c r="A110" s="299"/>
      <c r="B110" s="299"/>
      <c r="C110" s="299"/>
      <c r="D110" s="299"/>
      <c r="E110" s="299"/>
      <c r="F110" s="299"/>
      <c r="G110" s="299"/>
      <c r="H110" s="299"/>
      <c r="I110" s="299"/>
      <c r="J110" s="299"/>
      <c r="K110" s="299"/>
      <c r="L110" s="299"/>
    </row>
    <row r="111" spans="1:12" ht="15" x14ac:dyDescent="0.2">
      <c r="A111" s="299"/>
      <c r="B111" s="299"/>
      <c r="C111" s="299"/>
      <c r="D111" s="299"/>
      <c r="E111" s="299"/>
      <c r="F111" s="299"/>
      <c r="G111" s="299"/>
      <c r="H111" s="299"/>
      <c r="I111" s="299"/>
      <c r="J111" s="299"/>
      <c r="K111" s="299"/>
      <c r="L111" s="299"/>
    </row>
    <row r="112" spans="1:12" ht="15" x14ac:dyDescent="0.2">
      <c r="A112" s="299"/>
      <c r="B112" s="299"/>
      <c r="C112" s="299"/>
      <c r="D112" s="299"/>
      <c r="E112" s="299"/>
      <c r="F112" s="299"/>
      <c r="G112" s="299"/>
      <c r="H112" s="299"/>
      <c r="I112" s="299"/>
      <c r="J112" s="299"/>
      <c r="K112" s="299"/>
      <c r="L112" s="299"/>
    </row>
    <row r="113" spans="1:12" ht="15" x14ac:dyDescent="0.2">
      <c r="A113" s="299"/>
      <c r="B113" s="299"/>
      <c r="C113" s="299"/>
      <c r="D113" s="299"/>
      <c r="E113" s="299"/>
      <c r="F113" s="299"/>
      <c r="G113" s="299"/>
      <c r="H113" s="299"/>
      <c r="I113" s="299"/>
      <c r="J113" s="299"/>
      <c r="K113" s="299"/>
      <c r="L113" s="299"/>
    </row>
    <row r="114" spans="1:12" ht="15" x14ac:dyDescent="0.2">
      <c r="A114" s="299"/>
      <c r="B114" s="299"/>
      <c r="C114" s="299"/>
      <c r="D114" s="299"/>
      <c r="E114" s="299"/>
      <c r="F114" s="299"/>
      <c r="G114" s="299"/>
      <c r="H114" s="299"/>
      <c r="I114" s="299"/>
      <c r="J114" s="299"/>
      <c r="K114" s="299"/>
      <c r="L114" s="299"/>
    </row>
    <row r="115" spans="1:12" ht="15" x14ac:dyDescent="0.2">
      <c r="A115" s="299"/>
      <c r="B115" s="299"/>
      <c r="C115" s="299"/>
      <c r="D115" s="299"/>
      <c r="E115" s="299"/>
      <c r="F115" s="299"/>
      <c r="G115" s="299"/>
      <c r="H115" s="299"/>
      <c r="I115" s="299"/>
      <c r="J115" s="299"/>
      <c r="K115" s="299"/>
      <c r="L115" s="299"/>
    </row>
    <row r="116" spans="1:12" ht="15" x14ac:dyDescent="0.2">
      <c r="A116" s="299"/>
      <c r="B116" s="299"/>
      <c r="C116" s="299"/>
      <c r="D116" s="299"/>
      <c r="E116" s="299"/>
      <c r="F116" s="299"/>
      <c r="G116" s="299"/>
      <c r="H116" s="299"/>
      <c r="I116" s="299"/>
      <c r="J116" s="299"/>
      <c r="K116" s="299"/>
      <c r="L116" s="299"/>
    </row>
    <row r="117" spans="1:12" ht="15" x14ac:dyDescent="0.2">
      <c r="A117" s="299"/>
      <c r="B117" s="299"/>
      <c r="C117" s="299"/>
      <c r="D117" s="299"/>
      <c r="E117" s="299"/>
      <c r="F117" s="299"/>
      <c r="G117" s="299"/>
      <c r="H117" s="299"/>
      <c r="I117" s="299"/>
      <c r="J117" s="299"/>
      <c r="K117" s="299"/>
      <c r="L117" s="299"/>
    </row>
    <row r="118" spans="1:12" ht="15" x14ac:dyDescent="0.2">
      <c r="A118" s="299"/>
      <c r="B118" s="299"/>
      <c r="C118" s="299"/>
      <c r="D118" s="299"/>
      <c r="E118" s="299"/>
      <c r="F118" s="299"/>
      <c r="G118" s="299"/>
      <c r="H118" s="299"/>
      <c r="I118" s="299"/>
      <c r="J118" s="299"/>
      <c r="K118" s="299"/>
      <c r="L118" s="299"/>
    </row>
    <row r="119" spans="1:12" ht="15" x14ac:dyDescent="0.2">
      <c r="A119" s="299"/>
      <c r="B119" s="299"/>
      <c r="C119" s="299"/>
      <c r="D119" s="299"/>
      <c r="E119" s="299"/>
      <c r="F119" s="299"/>
      <c r="G119" s="299"/>
      <c r="H119" s="299"/>
      <c r="I119" s="299"/>
      <c r="J119" s="299"/>
      <c r="K119" s="299"/>
      <c r="L119" s="299"/>
    </row>
    <row r="120" spans="1:12" ht="15" x14ac:dyDescent="0.2">
      <c r="A120" s="299"/>
      <c r="B120" s="299"/>
      <c r="C120" s="299"/>
      <c r="D120" s="299"/>
      <c r="E120" s="299"/>
      <c r="F120" s="299"/>
      <c r="G120" s="299"/>
      <c r="H120" s="299"/>
      <c r="I120" s="299"/>
      <c r="J120" s="299"/>
      <c r="K120" s="299"/>
      <c r="L120" s="299"/>
    </row>
    <row r="121" spans="1:12" ht="15" x14ac:dyDescent="0.2">
      <c r="A121" s="299"/>
      <c r="B121" s="299"/>
      <c r="C121" s="299"/>
      <c r="D121" s="299"/>
      <c r="E121" s="299"/>
      <c r="F121" s="299"/>
      <c r="G121" s="299"/>
      <c r="H121" s="299"/>
      <c r="I121" s="299"/>
      <c r="J121" s="299"/>
      <c r="K121" s="299"/>
      <c r="L121" s="299"/>
    </row>
    <row r="122" spans="1:12" ht="15" x14ac:dyDescent="0.2">
      <c r="A122" s="299"/>
      <c r="B122" s="299"/>
      <c r="C122" s="299"/>
      <c r="D122" s="299"/>
      <c r="E122" s="299"/>
      <c r="F122" s="299"/>
      <c r="G122" s="299"/>
      <c r="H122" s="299"/>
      <c r="I122" s="299"/>
      <c r="J122" s="299"/>
      <c r="K122" s="299"/>
      <c r="L122" s="299"/>
    </row>
    <row r="123" spans="1:12" ht="15" x14ac:dyDescent="0.2">
      <c r="A123" s="299"/>
      <c r="B123" s="299"/>
      <c r="C123" s="299"/>
      <c r="D123" s="299"/>
      <c r="E123" s="299"/>
      <c r="F123" s="299"/>
      <c r="G123" s="299"/>
      <c r="H123" s="299"/>
      <c r="I123" s="299"/>
      <c r="J123" s="299"/>
      <c r="K123" s="299"/>
      <c r="L123" s="299"/>
    </row>
    <row r="124" spans="1:12" ht="15" x14ac:dyDescent="0.2">
      <c r="A124" s="299"/>
      <c r="B124" s="299"/>
      <c r="C124" s="299"/>
      <c r="D124" s="299"/>
      <c r="E124" s="299"/>
      <c r="F124" s="299"/>
      <c r="G124" s="299"/>
      <c r="H124" s="299"/>
      <c r="I124" s="299"/>
      <c r="J124" s="299"/>
      <c r="K124" s="299"/>
      <c r="L124" s="299"/>
    </row>
    <row r="125" spans="1:12" ht="15" x14ac:dyDescent="0.2">
      <c r="A125" s="299"/>
      <c r="B125" s="299"/>
      <c r="C125" s="299"/>
      <c r="D125" s="299"/>
      <c r="E125" s="299"/>
      <c r="F125" s="299"/>
      <c r="G125" s="299"/>
      <c r="H125" s="299"/>
      <c r="I125" s="299"/>
      <c r="J125" s="299"/>
      <c r="K125" s="299"/>
      <c r="L125" s="299"/>
    </row>
    <row r="126" spans="1:12" ht="15" x14ac:dyDescent="0.2">
      <c r="A126" s="299"/>
      <c r="B126" s="299"/>
      <c r="C126" s="299"/>
      <c r="D126" s="299"/>
      <c r="E126" s="299"/>
      <c r="F126" s="299"/>
      <c r="G126" s="299"/>
      <c r="H126" s="299"/>
      <c r="I126" s="299"/>
      <c r="J126" s="299"/>
      <c r="K126" s="299"/>
      <c r="L126" s="299"/>
    </row>
    <row r="127" spans="1:12" ht="15" x14ac:dyDescent="0.2">
      <c r="A127" s="299"/>
      <c r="B127" s="299"/>
      <c r="C127" s="299"/>
      <c r="D127" s="299"/>
      <c r="E127" s="299"/>
      <c r="F127" s="299"/>
      <c r="G127" s="299"/>
      <c r="H127" s="299"/>
      <c r="I127" s="299"/>
      <c r="J127" s="299"/>
      <c r="K127" s="299"/>
      <c r="L127" s="299"/>
    </row>
    <row r="128" spans="1:12" ht="15" x14ac:dyDescent="0.2">
      <c r="A128" s="299"/>
      <c r="B128" s="299"/>
      <c r="C128" s="299"/>
      <c r="D128" s="299"/>
      <c r="E128" s="299"/>
      <c r="F128" s="299"/>
      <c r="G128" s="299"/>
      <c r="H128" s="299"/>
      <c r="I128" s="299"/>
      <c r="J128" s="299"/>
      <c r="K128" s="299"/>
      <c r="L128" s="299"/>
    </row>
    <row r="129" spans="1:12" ht="15" x14ac:dyDescent="0.2">
      <c r="A129" s="299"/>
      <c r="B129" s="299"/>
      <c r="C129" s="299"/>
      <c r="D129" s="299"/>
      <c r="E129" s="299"/>
      <c r="F129" s="299"/>
      <c r="G129" s="299"/>
      <c r="H129" s="299"/>
      <c r="I129" s="299"/>
      <c r="J129" s="299"/>
      <c r="K129" s="299"/>
      <c r="L129" s="299"/>
    </row>
    <row r="130" spans="1:12" ht="15" x14ac:dyDescent="0.2">
      <c r="A130" s="299"/>
      <c r="B130" s="299"/>
      <c r="C130" s="299"/>
      <c r="D130" s="299"/>
      <c r="E130" s="299"/>
      <c r="F130" s="299"/>
      <c r="G130" s="299"/>
      <c r="H130" s="299"/>
      <c r="I130" s="299"/>
      <c r="J130" s="299"/>
      <c r="K130" s="299"/>
      <c r="L130" s="299"/>
    </row>
    <row r="131" spans="1:12" ht="15" x14ac:dyDescent="0.2">
      <c r="A131" s="299"/>
      <c r="B131" s="299"/>
      <c r="C131" s="299"/>
      <c r="D131" s="299"/>
      <c r="E131" s="299"/>
      <c r="F131" s="299"/>
      <c r="G131" s="299"/>
      <c r="H131" s="299"/>
      <c r="I131" s="299"/>
      <c r="J131" s="299"/>
      <c r="K131" s="299"/>
      <c r="L131" s="299"/>
    </row>
    <row r="132" spans="1:12" ht="15" x14ac:dyDescent="0.2">
      <c r="A132" s="299"/>
      <c r="B132" s="299"/>
      <c r="C132" s="299"/>
      <c r="D132" s="299"/>
      <c r="E132" s="299"/>
      <c r="F132" s="299"/>
      <c r="G132" s="299"/>
      <c r="H132" s="299"/>
      <c r="I132" s="299"/>
      <c r="J132" s="299"/>
      <c r="K132" s="299"/>
      <c r="L132" s="299"/>
    </row>
    <row r="133" spans="1:12" ht="15" x14ac:dyDescent="0.2">
      <c r="A133" s="299"/>
      <c r="B133" s="299"/>
      <c r="C133" s="299"/>
      <c r="D133" s="299"/>
      <c r="E133" s="299"/>
      <c r="F133" s="299"/>
      <c r="G133" s="299"/>
      <c r="H133" s="299"/>
      <c r="I133" s="299"/>
      <c r="J133" s="299"/>
      <c r="K133" s="299"/>
      <c r="L133" s="299"/>
    </row>
    <row r="134" spans="1:12" ht="15" x14ac:dyDescent="0.2">
      <c r="A134" s="299"/>
      <c r="B134" s="299"/>
      <c r="C134" s="299"/>
      <c r="D134" s="299"/>
      <c r="E134" s="299"/>
      <c r="F134" s="299"/>
      <c r="G134" s="299"/>
      <c r="H134" s="299"/>
      <c r="I134" s="299"/>
      <c r="J134" s="299"/>
      <c r="K134" s="299"/>
      <c r="L134" s="299"/>
    </row>
    <row r="135" spans="1:12" ht="15" x14ac:dyDescent="0.2">
      <c r="A135" s="299"/>
      <c r="B135" s="299"/>
      <c r="C135" s="299"/>
      <c r="D135" s="299"/>
      <c r="E135" s="299"/>
      <c r="F135" s="299"/>
      <c r="G135" s="299"/>
      <c r="H135" s="299"/>
      <c r="I135" s="299"/>
      <c r="J135" s="299"/>
      <c r="K135" s="299"/>
      <c r="L135" s="299"/>
    </row>
    <row r="136" spans="1:12" ht="15" x14ac:dyDescent="0.2">
      <c r="A136" s="299"/>
      <c r="B136" s="299"/>
      <c r="C136" s="299"/>
      <c r="D136" s="299"/>
      <c r="E136" s="299"/>
      <c r="F136" s="299"/>
      <c r="G136" s="299"/>
      <c r="H136" s="299"/>
      <c r="I136" s="299"/>
      <c r="J136" s="299"/>
      <c r="K136" s="299"/>
      <c r="L136" s="299"/>
    </row>
    <row r="137" spans="1:12" ht="15" x14ac:dyDescent="0.2">
      <c r="A137" s="299"/>
      <c r="B137" s="299"/>
      <c r="C137" s="299"/>
      <c r="D137" s="299"/>
      <c r="E137" s="299"/>
      <c r="F137" s="299"/>
      <c r="G137" s="299"/>
      <c r="H137" s="299"/>
      <c r="I137" s="299"/>
      <c r="J137" s="299"/>
      <c r="K137" s="299"/>
      <c r="L137" s="299"/>
    </row>
    <row r="138" spans="1:12" ht="15" x14ac:dyDescent="0.2">
      <c r="A138" s="299"/>
      <c r="B138" s="299"/>
      <c r="C138" s="299"/>
      <c r="D138" s="299"/>
      <c r="E138" s="299"/>
      <c r="F138" s="299"/>
      <c r="G138" s="299"/>
      <c r="H138" s="299"/>
      <c r="I138" s="299"/>
      <c r="J138" s="299"/>
      <c r="K138" s="299"/>
      <c r="L138" s="299"/>
    </row>
    <row r="139" spans="1:12" ht="15" x14ac:dyDescent="0.2">
      <c r="A139" s="299"/>
      <c r="B139" s="299"/>
      <c r="C139" s="299"/>
      <c r="D139" s="299"/>
      <c r="E139" s="299"/>
      <c r="F139" s="299"/>
      <c r="G139" s="299"/>
      <c r="H139" s="299"/>
      <c r="I139" s="299"/>
      <c r="J139" s="299"/>
      <c r="K139" s="299"/>
      <c r="L139" s="299"/>
    </row>
    <row r="140" spans="1:12" ht="15" x14ac:dyDescent="0.2">
      <c r="A140" s="299"/>
      <c r="B140" s="299"/>
      <c r="C140" s="299"/>
      <c r="D140" s="299"/>
      <c r="E140" s="299"/>
      <c r="F140" s="299"/>
      <c r="G140" s="299"/>
      <c r="H140" s="299"/>
      <c r="I140" s="299"/>
      <c r="J140" s="299"/>
      <c r="K140" s="299"/>
      <c r="L140" s="299"/>
    </row>
    <row r="141" spans="1:12" ht="15" x14ac:dyDescent="0.2">
      <c r="A141" s="299"/>
      <c r="B141" s="299"/>
      <c r="C141" s="299"/>
      <c r="D141" s="299"/>
      <c r="E141" s="299"/>
      <c r="F141" s="299"/>
      <c r="G141" s="299"/>
      <c r="H141" s="299"/>
      <c r="I141" s="299"/>
      <c r="J141" s="299"/>
      <c r="K141" s="299"/>
      <c r="L141" s="299"/>
    </row>
    <row r="142" spans="1:12" ht="15" x14ac:dyDescent="0.2">
      <c r="A142" s="299"/>
      <c r="B142" s="299"/>
      <c r="C142" s="299"/>
      <c r="D142" s="299"/>
      <c r="E142" s="299"/>
      <c r="F142" s="299"/>
      <c r="G142" s="299"/>
      <c r="H142" s="299"/>
      <c r="I142" s="299"/>
      <c r="J142" s="299"/>
      <c r="K142" s="299"/>
      <c r="L142" s="299"/>
    </row>
    <row r="143" spans="1:12" ht="15" x14ac:dyDescent="0.2">
      <c r="A143" s="299"/>
      <c r="B143" s="299"/>
      <c r="C143" s="299"/>
      <c r="D143" s="299"/>
      <c r="E143" s="299"/>
      <c r="F143" s="299"/>
      <c r="G143" s="299"/>
      <c r="H143" s="299"/>
      <c r="I143" s="299"/>
      <c r="J143" s="299"/>
      <c r="K143" s="299"/>
      <c r="L143" s="299"/>
    </row>
    <row r="144" spans="1:12" ht="15" x14ac:dyDescent="0.2">
      <c r="A144" s="299"/>
      <c r="B144" s="299"/>
      <c r="C144" s="299"/>
      <c r="D144" s="299"/>
      <c r="E144" s="299"/>
      <c r="F144" s="299"/>
      <c r="G144" s="299"/>
      <c r="H144" s="299"/>
      <c r="I144" s="299"/>
      <c r="J144" s="299"/>
      <c r="K144" s="299"/>
      <c r="L144" s="299"/>
    </row>
    <row r="145" spans="1:12" ht="15" x14ac:dyDescent="0.2">
      <c r="A145" s="299"/>
      <c r="B145" s="299"/>
      <c r="C145" s="299"/>
      <c r="D145" s="299"/>
      <c r="E145" s="299"/>
      <c r="F145" s="299"/>
      <c r="G145" s="299"/>
      <c r="H145" s="299"/>
      <c r="I145" s="299"/>
      <c r="J145" s="299"/>
      <c r="K145" s="299"/>
      <c r="L145" s="299"/>
    </row>
    <row r="146" spans="1:12" ht="15" x14ac:dyDescent="0.2">
      <c r="A146" s="299"/>
      <c r="B146" s="299"/>
      <c r="C146" s="299"/>
      <c r="D146" s="299"/>
      <c r="E146" s="299"/>
      <c r="F146" s="299"/>
      <c r="G146" s="299"/>
      <c r="H146" s="299"/>
      <c r="I146" s="299"/>
      <c r="J146" s="299"/>
      <c r="K146" s="299"/>
      <c r="L146" s="299"/>
    </row>
    <row r="147" spans="1:12" ht="15" x14ac:dyDescent="0.2">
      <c r="A147" s="299"/>
      <c r="B147" s="299"/>
      <c r="C147" s="299"/>
      <c r="D147" s="299"/>
      <c r="E147" s="299"/>
      <c r="F147" s="299"/>
      <c r="G147" s="299"/>
      <c r="H147" s="299"/>
      <c r="I147" s="299"/>
      <c r="J147" s="299"/>
      <c r="K147" s="299"/>
      <c r="L147" s="299"/>
    </row>
    <row r="148" spans="1:12" ht="15" x14ac:dyDescent="0.2">
      <c r="A148" s="299"/>
      <c r="B148" s="299"/>
      <c r="C148" s="299"/>
      <c r="D148" s="299"/>
      <c r="E148" s="299"/>
      <c r="F148" s="299"/>
      <c r="G148" s="299"/>
      <c r="H148" s="299"/>
      <c r="I148" s="299"/>
      <c r="J148" s="299"/>
      <c r="K148" s="299"/>
      <c r="L148" s="299"/>
    </row>
    <row r="149" spans="1:12" ht="15" x14ac:dyDescent="0.2">
      <c r="A149" s="299"/>
      <c r="B149" s="299"/>
      <c r="C149" s="299"/>
      <c r="D149" s="299"/>
      <c r="E149" s="299"/>
      <c r="F149" s="299"/>
      <c r="G149" s="299"/>
      <c r="H149" s="299"/>
      <c r="I149" s="299"/>
      <c r="J149" s="299"/>
      <c r="K149" s="299"/>
      <c r="L149" s="299"/>
    </row>
    <row r="150" spans="1:12" ht="15" x14ac:dyDescent="0.2">
      <c r="A150" s="299"/>
      <c r="B150" s="299"/>
      <c r="C150" s="299"/>
      <c r="D150" s="299"/>
      <c r="E150" s="299"/>
      <c r="F150" s="299"/>
      <c r="G150" s="299"/>
      <c r="H150" s="299"/>
      <c r="I150" s="299"/>
      <c r="J150" s="299"/>
      <c r="K150" s="299"/>
      <c r="L150" s="299"/>
    </row>
    <row r="151" spans="1:12" ht="15" x14ac:dyDescent="0.2">
      <c r="A151" s="299"/>
      <c r="B151" s="299"/>
      <c r="C151" s="299"/>
      <c r="D151" s="299"/>
      <c r="E151" s="299"/>
      <c r="F151" s="299"/>
      <c r="G151" s="299"/>
      <c r="H151" s="299"/>
      <c r="I151" s="299"/>
      <c r="J151" s="299"/>
      <c r="K151" s="299"/>
      <c r="L151" s="299"/>
    </row>
    <row r="152" spans="1:12" ht="15" x14ac:dyDescent="0.2">
      <c r="A152" s="299"/>
      <c r="B152" s="299"/>
      <c r="C152" s="299"/>
      <c r="D152" s="299"/>
      <c r="E152" s="299"/>
      <c r="F152" s="299"/>
      <c r="G152" s="299"/>
      <c r="H152" s="299"/>
      <c r="I152" s="299"/>
      <c r="J152" s="299"/>
      <c r="K152" s="299"/>
      <c r="L152" s="299"/>
    </row>
    <row r="153" spans="1:12" ht="15" x14ac:dyDescent="0.2">
      <c r="A153" s="299"/>
      <c r="B153" s="299"/>
      <c r="C153" s="299"/>
      <c r="D153" s="299"/>
      <c r="E153" s="299"/>
      <c r="F153" s="299"/>
      <c r="G153" s="299"/>
      <c r="H153" s="299"/>
      <c r="I153" s="299"/>
      <c r="J153" s="299"/>
      <c r="K153" s="299"/>
      <c r="L153" s="299"/>
    </row>
    <row r="154" spans="1:12" ht="15" x14ac:dyDescent="0.2">
      <c r="A154" s="299"/>
      <c r="B154" s="299"/>
      <c r="C154" s="299"/>
      <c r="D154" s="299"/>
      <c r="E154" s="299"/>
      <c r="F154" s="299"/>
      <c r="G154" s="299"/>
      <c r="H154" s="299"/>
      <c r="I154" s="299"/>
      <c r="J154" s="299"/>
      <c r="K154" s="299"/>
      <c r="L154" s="299"/>
    </row>
    <row r="155" spans="1:12" ht="15" x14ac:dyDescent="0.2">
      <c r="A155" s="299"/>
      <c r="B155" s="299"/>
      <c r="C155" s="299"/>
      <c r="D155" s="299"/>
      <c r="E155" s="299"/>
      <c r="F155" s="299"/>
      <c r="G155" s="299"/>
      <c r="H155" s="299"/>
      <c r="I155" s="299"/>
      <c r="J155" s="299"/>
      <c r="K155" s="299"/>
      <c r="L155" s="299"/>
    </row>
    <row r="156" spans="1:12" ht="15" x14ac:dyDescent="0.2">
      <c r="A156" s="299"/>
      <c r="B156" s="299"/>
      <c r="C156" s="299"/>
      <c r="D156" s="299"/>
      <c r="E156" s="299"/>
      <c r="F156" s="299"/>
      <c r="G156" s="299"/>
      <c r="H156" s="299"/>
      <c r="I156" s="299"/>
      <c r="J156" s="299"/>
      <c r="K156" s="299"/>
      <c r="L156" s="299"/>
    </row>
    <row r="157" spans="1:12" ht="15" x14ac:dyDescent="0.2">
      <c r="A157" s="299"/>
      <c r="B157" s="299"/>
      <c r="C157" s="299"/>
      <c r="D157" s="299"/>
      <c r="E157" s="299"/>
      <c r="F157" s="299"/>
      <c r="G157" s="299"/>
      <c r="H157" s="299"/>
      <c r="I157" s="299"/>
      <c r="J157" s="299"/>
      <c r="K157" s="299"/>
      <c r="L157" s="299"/>
    </row>
    <row r="158" spans="1:12" ht="15" x14ac:dyDescent="0.2">
      <c r="A158" s="299"/>
      <c r="B158" s="299"/>
      <c r="C158" s="299"/>
      <c r="D158" s="299"/>
      <c r="E158" s="299"/>
      <c r="F158" s="299"/>
      <c r="G158" s="299"/>
      <c r="H158" s="299"/>
      <c r="I158" s="299"/>
      <c r="J158" s="299"/>
      <c r="K158" s="299"/>
      <c r="L158" s="299"/>
    </row>
    <row r="159" spans="1:12" ht="15" x14ac:dyDescent="0.2">
      <c r="A159" s="299"/>
      <c r="B159" s="299"/>
      <c r="C159" s="299"/>
      <c r="D159" s="299"/>
      <c r="E159" s="299"/>
      <c r="F159" s="299"/>
      <c r="G159" s="299"/>
      <c r="H159" s="299"/>
      <c r="I159" s="299"/>
      <c r="J159" s="299"/>
      <c r="K159" s="299"/>
      <c r="L159" s="299"/>
    </row>
    <row r="160" spans="1:12" ht="15" x14ac:dyDescent="0.2">
      <c r="A160" s="299"/>
      <c r="B160" s="299"/>
      <c r="C160" s="299"/>
      <c r="D160" s="299"/>
      <c r="E160" s="299"/>
      <c r="F160" s="299"/>
      <c r="G160" s="299"/>
      <c r="H160" s="299"/>
      <c r="I160" s="299"/>
      <c r="J160" s="299"/>
      <c r="K160" s="299"/>
      <c r="L160" s="299"/>
    </row>
    <row r="161" spans="1:12" ht="15" x14ac:dyDescent="0.2">
      <c r="A161" s="299"/>
      <c r="B161" s="299"/>
      <c r="C161" s="299"/>
      <c r="D161" s="299"/>
      <c r="E161" s="299"/>
      <c r="F161" s="299"/>
      <c r="G161" s="299"/>
      <c r="H161" s="299"/>
      <c r="I161" s="299"/>
      <c r="J161" s="299"/>
      <c r="K161" s="299"/>
      <c r="L161" s="299"/>
    </row>
    <row r="162" spans="1:12" ht="15" x14ac:dyDescent="0.2">
      <c r="A162" s="299"/>
      <c r="B162" s="299"/>
      <c r="C162" s="299"/>
      <c r="D162" s="299"/>
      <c r="E162" s="299"/>
      <c r="F162" s="299"/>
      <c r="G162" s="299"/>
      <c r="H162" s="299"/>
      <c r="I162" s="299"/>
      <c r="J162" s="299"/>
      <c r="K162" s="299"/>
      <c r="L162" s="299"/>
    </row>
    <row r="163" spans="1:12" ht="15" x14ac:dyDescent="0.2">
      <c r="A163" s="299"/>
      <c r="B163" s="299"/>
      <c r="C163" s="299"/>
      <c r="D163" s="299"/>
      <c r="E163" s="299"/>
      <c r="F163" s="299"/>
      <c r="G163" s="299"/>
      <c r="H163" s="299"/>
      <c r="I163" s="299"/>
      <c r="J163" s="299"/>
      <c r="K163" s="299"/>
      <c r="L163" s="299"/>
    </row>
    <row r="164" spans="1:12" ht="15" x14ac:dyDescent="0.2">
      <c r="A164" s="299"/>
      <c r="B164" s="299"/>
      <c r="C164" s="299"/>
      <c r="D164" s="299"/>
      <c r="E164" s="299"/>
      <c r="F164" s="299"/>
      <c r="G164" s="299"/>
      <c r="H164" s="299"/>
      <c r="I164" s="299"/>
      <c r="J164" s="299"/>
      <c r="K164" s="299"/>
      <c r="L164" s="299"/>
    </row>
    <row r="165" spans="1:12" ht="15" x14ac:dyDescent="0.2">
      <c r="A165" s="299"/>
      <c r="B165" s="299"/>
      <c r="C165" s="299"/>
      <c r="D165" s="299"/>
      <c r="E165" s="299"/>
      <c r="F165" s="299"/>
      <c r="G165" s="299"/>
      <c r="H165" s="299"/>
      <c r="I165" s="299"/>
      <c r="J165" s="299"/>
      <c r="K165" s="299"/>
      <c r="L165" s="299"/>
    </row>
    <row r="166" spans="1:12" ht="15" x14ac:dyDescent="0.2">
      <c r="A166" s="299"/>
      <c r="B166" s="299"/>
      <c r="C166" s="299"/>
      <c r="D166" s="299"/>
      <c r="E166" s="299"/>
      <c r="F166" s="299"/>
      <c r="G166" s="299"/>
      <c r="H166" s="299"/>
      <c r="I166" s="299"/>
      <c r="J166" s="299"/>
      <c r="K166" s="299"/>
      <c r="L166" s="299"/>
    </row>
  </sheetData>
  <mergeCells count="19">
    <mergeCell ref="AG22:AG30"/>
    <mergeCell ref="AH22:AH25"/>
    <mergeCell ref="AH26:AH28"/>
    <mergeCell ref="O11:Q14"/>
    <mergeCell ref="I14:J14"/>
    <mergeCell ref="A15:B15"/>
    <mergeCell ref="C15:F15"/>
    <mergeCell ref="O15:Q18"/>
    <mergeCell ref="O20:Q24"/>
    <mergeCell ref="A6:J6"/>
    <mergeCell ref="A7:J7"/>
    <mergeCell ref="B9:G9"/>
    <mergeCell ref="B10:B11"/>
    <mergeCell ref="C10:C11"/>
    <mergeCell ref="D10:D11"/>
    <mergeCell ref="E10:E11"/>
    <mergeCell ref="F10:F11"/>
    <mergeCell ref="G10:G11"/>
    <mergeCell ref="I10:J10"/>
  </mergeCells>
  <conditionalFormatting sqref="I12:I14 J12:J13">
    <cfRule type="cellIs" dxfId="3" priority="1" stopIfTrue="1" operator="lessThan">
      <formula>0</formula>
    </cfRule>
  </conditionalFormatting>
  <printOptions horizontalCentered="1"/>
  <pageMargins left="0.59055118110236227" right="0.59055118110236227" top="0.35433070866141736" bottom="0.35433070866141736" header="0" footer="0"/>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7"/>
  <sheetViews>
    <sheetView topLeftCell="A25" workbookViewId="0">
      <selection activeCell="C46" sqref="C46"/>
    </sheetView>
  </sheetViews>
  <sheetFormatPr baseColWidth="10" defaultRowHeight="15" x14ac:dyDescent="0.25"/>
  <cols>
    <col min="1" max="1" width="21" bestFit="1" customWidth="1"/>
  </cols>
  <sheetData>
    <row r="2" spans="1:4" x14ac:dyDescent="0.25">
      <c r="B2" t="s">
        <v>102</v>
      </c>
    </row>
    <row r="3" spans="1:4" x14ac:dyDescent="0.25">
      <c r="A3" s="172" t="s">
        <v>18</v>
      </c>
      <c r="B3" s="173">
        <v>1649</v>
      </c>
      <c r="C3" s="173">
        <v>24872</v>
      </c>
      <c r="D3" s="176">
        <f>B3/C3*100</f>
        <v>6.6299453200385976</v>
      </c>
    </row>
    <row r="4" spans="1:4" x14ac:dyDescent="0.25">
      <c r="A4" s="172" t="s">
        <v>21</v>
      </c>
      <c r="B4" s="173">
        <v>3472</v>
      </c>
      <c r="C4" s="173">
        <v>65797</v>
      </c>
      <c r="D4" s="176">
        <f t="shared" ref="D4:D37" si="0">B4/C4*100</f>
        <v>5.2768363299238574</v>
      </c>
    </row>
    <row r="5" spans="1:4" x14ac:dyDescent="0.25">
      <c r="A5" s="172" t="s">
        <v>22</v>
      </c>
      <c r="B5" s="173">
        <v>795</v>
      </c>
      <c r="C5" s="173">
        <v>13365</v>
      </c>
      <c r="D5" s="176">
        <f t="shared" si="0"/>
        <v>5.9483726150392817</v>
      </c>
    </row>
    <row r="6" spans="1:4" x14ac:dyDescent="0.25">
      <c r="A6" s="172" t="s">
        <v>23</v>
      </c>
      <c r="B6" s="173">
        <v>694</v>
      </c>
      <c r="C6" s="173">
        <v>13650</v>
      </c>
      <c r="D6" s="176">
        <f t="shared" si="0"/>
        <v>5.0842490842490848</v>
      </c>
    </row>
    <row r="7" spans="1:4" x14ac:dyDescent="0.25">
      <c r="A7" s="172" t="s">
        <v>59</v>
      </c>
      <c r="B7" s="173">
        <v>3694</v>
      </c>
      <c r="C7" s="173">
        <v>45461</v>
      </c>
      <c r="D7" s="176">
        <f t="shared" si="0"/>
        <v>8.1256461582455302</v>
      </c>
    </row>
    <row r="8" spans="1:4" x14ac:dyDescent="0.25">
      <c r="A8" s="172" t="s">
        <v>27</v>
      </c>
      <c r="B8" s="173">
        <v>861</v>
      </c>
      <c r="C8" s="173">
        <v>10098</v>
      </c>
      <c r="D8" s="176">
        <f t="shared" si="0"/>
        <v>8.5264408793820561</v>
      </c>
    </row>
    <row r="9" spans="1:4" x14ac:dyDescent="0.25">
      <c r="A9" s="172" t="s">
        <v>24</v>
      </c>
      <c r="B9" s="173">
        <v>2843</v>
      </c>
      <c r="C9" s="173">
        <v>95696</v>
      </c>
      <c r="D9" s="176">
        <f t="shared" si="0"/>
        <v>2.9708660759070393</v>
      </c>
    </row>
    <row r="10" spans="1:4" x14ac:dyDescent="0.25">
      <c r="A10" s="172" t="s">
        <v>25</v>
      </c>
      <c r="B10" s="173">
        <v>3667</v>
      </c>
      <c r="C10" s="173">
        <v>58384</v>
      </c>
      <c r="D10" s="176">
        <f t="shared" si="0"/>
        <v>6.2808303644834194</v>
      </c>
    </row>
    <row r="11" spans="1:4" x14ac:dyDescent="0.25">
      <c r="A11" s="172" t="s">
        <v>28</v>
      </c>
      <c r="B11" s="173">
        <v>853</v>
      </c>
      <c r="C11" s="173">
        <v>28138</v>
      </c>
      <c r="D11" s="176">
        <f t="shared" si="0"/>
        <v>3.0314876679223826</v>
      </c>
    </row>
    <row r="12" spans="1:4" x14ac:dyDescent="0.25">
      <c r="A12" s="172" t="s">
        <v>29</v>
      </c>
      <c r="B12" s="173">
        <v>7056</v>
      </c>
      <c r="C12" s="173">
        <v>101972</v>
      </c>
      <c r="D12" s="176">
        <f t="shared" si="0"/>
        <v>6.9195465421880513</v>
      </c>
    </row>
    <row r="13" spans="1:4" x14ac:dyDescent="0.25">
      <c r="A13" s="172" t="s">
        <v>30</v>
      </c>
      <c r="B13" s="173">
        <v>2388</v>
      </c>
      <c r="C13" s="173">
        <v>67377</v>
      </c>
      <c r="D13" s="176">
        <f t="shared" si="0"/>
        <v>3.5442361636760316</v>
      </c>
    </row>
    <row r="14" spans="1:4" x14ac:dyDescent="0.25">
      <c r="A14" s="172" t="s">
        <v>31</v>
      </c>
      <c r="B14" s="173">
        <v>1609</v>
      </c>
      <c r="C14" s="173">
        <v>53656</v>
      </c>
      <c r="D14" s="176">
        <f t="shared" si="0"/>
        <v>2.9987326673624572</v>
      </c>
    </row>
    <row r="15" spans="1:4" x14ac:dyDescent="0.25">
      <c r="A15" s="172" t="s">
        <v>32</v>
      </c>
      <c r="B15" s="173">
        <v>5788</v>
      </c>
      <c r="C15" s="173">
        <v>134735</v>
      </c>
      <c r="D15" s="176">
        <f t="shared" si="0"/>
        <v>4.2958399821872568</v>
      </c>
    </row>
    <row r="16" spans="1:4" x14ac:dyDescent="0.25">
      <c r="A16" s="172" t="s">
        <v>33</v>
      </c>
      <c r="B16" s="173">
        <v>20110</v>
      </c>
      <c r="C16" s="173">
        <v>282972</v>
      </c>
      <c r="D16" s="176">
        <f t="shared" si="0"/>
        <v>7.1067102045432051</v>
      </c>
    </row>
    <row r="17" spans="1:4" x14ac:dyDescent="0.25">
      <c r="A17" s="172" t="s">
        <v>58</v>
      </c>
      <c r="B17" s="173">
        <v>4617</v>
      </c>
      <c r="C17" s="173">
        <v>71545</v>
      </c>
      <c r="D17" s="176">
        <f t="shared" si="0"/>
        <v>6.4532811517226927</v>
      </c>
    </row>
    <row r="18" spans="1:4" x14ac:dyDescent="0.25">
      <c r="A18" s="172" t="s">
        <v>35</v>
      </c>
      <c r="B18" s="173">
        <v>2007</v>
      </c>
      <c r="C18" s="173">
        <v>37387</v>
      </c>
      <c r="D18" s="176">
        <f t="shared" si="0"/>
        <v>5.3681761039933669</v>
      </c>
    </row>
    <row r="19" spans="1:4" x14ac:dyDescent="0.25">
      <c r="A19" s="172" t="s">
        <v>36</v>
      </c>
      <c r="B19" s="173">
        <v>1407</v>
      </c>
      <c r="C19" s="173">
        <v>23258</v>
      </c>
      <c r="D19" s="176">
        <f t="shared" si="0"/>
        <v>6.0495313440536584</v>
      </c>
    </row>
    <row r="20" spans="1:4" x14ac:dyDescent="0.25">
      <c r="A20" s="172" t="s">
        <v>37</v>
      </c>
      <c r="B20" s="173">
        <v>9082</v>
      </c>
      <c r="C20" s="173">
        <v>90665</v>
      </c>
      <c r="D20" s="176">
        <f t="shared" si="0"/>
        <v>10.017095902498207</v>
      </c>
    </row>
    <row r="21" spans="1:4" x14ac:dyDescent="0.25">
      <c r="A21" s="172" t="s">
        <v>38</v>
      </c>
      <c r="B21" s="173">
        <v>2814</v>
      </c>
      <c r="C21" s="173">
        <v>112511</v>
      </c>
      <c r="D21" s="176">
        <f t="shared" si="0"/>
        <v>2.5010887824301622</v>
      </c>
    </row>
    <row r="22" spans="1:4" x14ac:dyDescent="0.25">
      <c r="A22" s="172" t="s">
        <v>57</v>
      </c>
      <c r="B22" s="173">
        <v>1359</v>
      </c>
      <c r="C22" s="173">
        <v>38223</v>
      </c>
      <c r="D22" s="176">
        <f t="shared" si="0"/>
        <v>3.5554509065222515</v>
      </c>
    </row>
    <row r="23" spans="1:4" x14ac:dyDescent="0.25">
      <c r="A23" s="172" t="s">
        <v>40</v>
      </c>
      <c r="B23" s="173">
        <v>3453</v>
      </c>
      <c r="C23" s="173">
        <v>25788</v>
      </c>
      <c r="D23" s="176">
        <f t="shared" si="0"/>
        <v>13.389948813401581</v>
      </c>
    </row>
    <row r="24" spans="1:4" x14ac:dyDescent="0.25">
      <c r="A24" s="172" t="s">
        <v>41</v>
      </c>
      <c r="B24" s="173">
        <v>2244</v>
      </c>
      <c r="C24" s="173">
        <v>49538</v>
      </c>
      <c r="D24" s="176">
        <f t="shared" si="0"/>
        <v>4.5298558682223744</v>
      </c>
    </row>
    <row r="25" spans="1:4" x14ac:dyDescent="0.25">
      <c r="A25" s="172" t="s">
        <v>42</v>
      </c>
      <c r="B25" s="173">
        <v>2997</v>
      </c>
      <c r="C25" s="173">
        <v>43587</v>
      </c>
      <c r="D25" s="176">
        <f t="shared" si="0"/>
        <v>6.8759033656824284</v>
      </c>
    </row>
    <row r="26" spans="1:4" x14ac:dyDescent="0.25">
      <c r="A26" s="172" t="s">
        <v>43</v>
      </c>
      <c r="B26" s="173">
        <v>7175</v>
      </c>
      <c r="C26" s="173">
        <v>59864</v>
      </c>
      <c r="D26" s="176">
        <f t="shared" si="0"/>
        <v>11.985500467726848</v>
      </c>
    </row>
    <row r="27" spans="1:4" x14ac:dyDescent="0.25">
      <c r="A27" s="172" t="s">
        <v>44</v>
      </c>
      <c r="B27" s="173">
        <v>2109</v>
      </c>
      <c r="C27" s="173">
        <v>41493</v>
      </c>
      <c r="D27" s="176">
        <f t="shared" si="0"/>
        <v>5.0827850480803987</v>
      </c>
    </row>
    <row r="28" spans="1:4" x14ac:dyDescent="0.25">
      <c r="A28" s="172" t="s">
        <v>45</v>
      </c>
      <c r="B28" s="173">
        <v>3648</v>
      </c>
      <c r="C28" s="173">
        <v>57183</v>
      </c>
      <c r="D28" s="176">
        <f t="shared" si="0"/>
        <v>6.3795183883321966</v>
      </c>
    </row>
    <row r="29" spans="1:4" x14ac:dyDescent="0.25">
      <c r="A29" s="172" t="s">
        <v>46</v>
      </c>
      <c r="B29" s="173">
        <v>1333</v>
      </c>
      <c r="C29" s="173">
        <v>24542</v>
      </c>
      <c r="D29" s="176">
        <f t="shared" si="0"/>
        <v>5.4315051748023802</v>
      </c>
    </row>
    <row r="30" spans="1:4" x14ac:dyDescent="0.25">
      <c r="A30" s="172" t="s">
        <v>56</v>
      </c>
      <c r="B30" s="173">
        <v>3448</v>
      </c>
      <c r="C30" s="173">
        <v>139073</v>
      </c>
      <c r="D30" s="176">
        <f t="shared" si="0"/>
        <v>2.479273475081432</v>
      </c>
    </row>
    <row r="31" spans="1:4" x14ac:dyDescent="0.25">
      <c r="A31" s="172" t="s">
        <v>48</v>
      </c>
      <c r="B31" s="173">
        <v>2046</v>
      </c>
      <c r="C31" s="173">
        <v>33197</v>
      </c>
      <c r="D31" s="176">
        <f t="shared" si="0"/>
        <v>6.1632075187516939</v>
      </c>
    </row>
    <row r="32" spans="1:4" x14ac:dyDescent="0.25">
      <c r="A32" s="172" t="s">
        <v>49</v>
      </c>
      <c r="B32" s="173">
        <v>736</v>
      </c>
      <c r="C32" s="173">
        <v>30072</v>
      </c>
      <c r="D32" s="176">
        <f t="shared" si="0"/>
        <v>2.447459430699654</v>
      </c>
    </row>
    <row r="33" spans="1:4" x14ac:dyDescent="0.25">
      <c r="A33" s="172"/>
      <c r="B33" s="173">
        <f>SUM(B3:B32)</f>
        <v>105954</v>
      </c>
      <c r="C33" s="173">
        <f>SUM(C3:C32)</f>
        <v>1874099</v>
      </c>
      <c r="D33" s="177">
        <f t="shared" si="0"/>
        <v>5.6535967416876058</v>
      </c>
    </row>
    <row r="34" spans="1:4" x14ac:dyDescent="0.25">
      <c r="A34" s="172" t="s">
        <v>103</v>
      </c>
      <c r="B34" s="173">
        <v>19341</v>
      </c>
      <c r="C34" s="173">
        <v>149092</v>
      </c>
      <c r="D34" s="176">
        <f t="shared" si="0"/>
        <v>12.972527030290024</v>
      </c>
    </row>
    <row r="35" spans="1:4" x14ac:dyDescent="0.25">
      <c r="A35" s="172" t="s">
        <v>52</v>
      </c>
      <c r="B35" s="173">
        <v>2505</v>
      </c>
      <c r="C35" s="173">
        <v>64804</v>
      </c>
      <c r="D35" s="176">
        <f t="shared" si="0"/>
        <v>3.8655021294981795</v>
      </c>
    </row>
    <row r="36" spans="1:4" x14ac:dyDescent="0.25">
      <c r="A36" s="172"/>
      <c r="B36" s="173">
        <f>SUM(B34:B35)</f>
        <v>21846</v>
      </c>
      <c r="C36" s="173">
        <f>SUM(C34:C35)</f>
        <v>213896</v>
      </c>
      <c r="D36" s="177">
        <f t="shared" si="0"/>
        <v>10.213374724165014</v>
      </c>
    </row>
    <row r="37" spans="1:4" x14ac:dyDescent="0.25">
      <c r="B37" s="99">
        <f>B33+B36</f>
        <v>127800</v>
      </c>
      <c r="C37" s="99">
        <f>C33+C36</f>
        <v>2087995</v>
      </c>
      <c r="D37" s="177">
        <f t="shared" si="0"/>
        <v>6.120704312031398</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J167"/>
  <sheetViews>
    <sheetView showGridLines="0" zoomScale="70" zoomScaleNormal="70" zoomScaleSheetLayoutView="80" workbookViewId="0">
      <selection activeCell="F12" sqref="F12:G13"/>
    </sheetView>
  </sheetViews>
  <sheetFormatPr baseColWidth="10" defaultRowHeight="12.75" x14ac:dyDescent="0.2"/>
  <cols>
    <col min="1" max="1" width="15" style="328" customWidth="1"/>
    <col min="2" max="7" width="9.7109375" style="328" customWidth="1"/>
    <col min="8" max="8" width="1" style="328" customWidth="1"/>
    <col min="9" max="10" width="7.7109375" style="328" customWidth="1"/>
    <col min="11" max="16" width="13" style="328" customWidth="1"/>
    <col min="17" max="17" width="10.28515625" style="328" customWidth="1"/>
    <col min="18" max="16384" width="11.42578125" style="328"/>
  </cols>
  <sheetData>
    <row r="1" spans="1:17" s="286" customFormat="1" ht="20.100000000000001" customHeight="1" x14ac:dyDescent="0.15">
      <c r="D1" s="287"/>
      <c r="E1" s="287"/>
      <c r="F1" s="287"/>
      <c r="G1" s="287"/>
      <c r="H1" s="287"/>
      <c r="I1" s="287"/>
      <c r="J1" s="287"/>
      <c r="K1" s="288"/>
      <c r="L1" s="288"/>
    </row>
    <row r="2" spans="1:17" s="286" customFormat="1" ht="20.100000000000001" customHeight="1" x14ac:dyDescent="0.15">
      <c r="D2" s="287"/>
      <c r="E2" s="287"/>
      <c r="F2" s="287"/>
      <c r="G2" s="287"/>
      <c r="H2" s="287"/>
      <c r="I2" s="287"/>
      <c r="J2" s="287"/>
      <c r="K2" s="288"/>
      <c r="L2" s="288"/>
    </row>
    <row r="3" spans="1:17" s="286" customFormat="1" ht="20.100000000000001" customHeight="1" x14ac:dyDescent="0.15">
      <c r="D3" s="287"/>
      <c r="E3" s="287"/>
      <c r="F3" s="287"/>
      <c r="G3" s="287"/>
      <c r="H3" s="287"/>
      <c r="I3" s="287"/>
      <c r="J3" s="287"/>
      <c r="K3" s="288"/>
      <c r="L3" s="288"/>
    </row>
    <row r="4" spans="1:17" s="294" customFormat="1" ht="15" customHeight="1" x14ac:dyDescent="0.25">
      <c r="A4" s="289"/>
      <c r="B4" s="290"/>
      <c r="D4" s="291"/>
      <c r="E4" s="291"/>
      <c r="F4" s="291"/>
      <c r="G4" s="291"/>
      <c r="H4" s="291"/>
      <c r="I4" s="291"/>
      <c r="J4" s="291"/>
      <c r="K4" s="292"/>
      <c r="L4" s="292"/>
    </row>
    <row r="5" spans="1:17" s="294" customFormat="1" ht="15" customHeight="1" x14ac:dyDescent="0.25">
      <c r="A5" s="289"/>
      <c r="B5" s="290"/>
      <c r="D5" s="291"/>
      <c r="E5" s="291"/>
      <c r="F5" s="291"/>
      <c r="G5" s="291"/>
      <c r="H5" s="291"/>
      <c r="I5" s="291"/>
      <c r="J5" s="291"/>
      <c r="K5" s="292"/>
      <c r="L5" s="292"/>
    </row>
    <row r="6" spans="1:17" s="286" customFormat="1" ht="21.95" customHeight="1" x14ac:dyDescent="0.15">
      <c r="A6" s="500" t="s">
        <v>217</v>
      </c>
      <c r="B6" s="500"/>
      <c r="C6" s="500"/>
      <c r="D6" s="500"/>
      <c r="E6" s="500"/>
      <c r="F6" s="500"/>
      <c r="G6" s="500"/>
      <c r="H6" s="500"/>
      <c r="I6" s="500"/>
      <c r="J6" s="500"/>
      <c r="K6" s="295"/>
      <c r="L6" s="295"/>
      <c r="M6" s="296"/>
      <c r="N6" s="296"/>
      <c r="O6" s="296"/>
      <c r="P6" s="296"/>
      <c r="Q6" s="296"/>
    </row>
    <row r="7" spans="1:17" s="286" customFormat="1" ht="15" customHeight="1" x14ac:dyDescent="0.15">
      <c r="A7" s="564" t="s">
        <v>192</v>
      </c>
      <c r="B7" s="564"/>
      <c r="C7" s="564"/>
      <c r="D7" s="564"/>
      <c r="E7" s="564"/>
      <c r="F7" s="564"/>
      <c r="G7" s="564"/>
      <c r="H7" s="564"/>
      <c r="I7" s="564"/>
      <c r="J7" s="564"/>
      <c r="K7" s="297"/>
      <c r="L7" s="297"/>
      <c r="M7" s="296"/>
      <c r="N7" s="296"/>
      <c r="O7" s="296"/>
      <c r="P7" s="296"/>
      <c r="Q7" s="296"/>
    </row>
    <row r="8" spans="1:17" s="286" customFormat="1" ht="15" customHeight="1" x14ac:dyDescent="0.2">
      <c r="A8" s="298"/>
      <c r="B8" s="298"/>
      <c r="C8" s="298"/>
      <c r="D8" s="298"/>
      <c r="E8" s="298"/>
      <c r="F8" s="298"/>
      <c r="G8" s="298"/>
      <c r="H8" s="298"/>
      <c r="I8" s="298"/>
      <c r="J8" s="298"/>
      <c r="K8" s="299"/>
      <c r="L8" s="300"/>
      <c r="P8" s="301"/>
      <c r="Q8" s="301"/>
    </row>
    <row r="9" spans="1:17" s="294" customFormat="1" ht="24.95" customHeight="1" x14ac:dyDescent="0.25">
      <c r="A9" s="302"/>
      <c r="B9" s="565" t="s">
        <v>193</v>
      </c>
      <c r="C9" s="565"/>
      <c r="D9" s="565"/>
      <c r="E9" s="565"/>
      <c r="F9" s="565"/>
      <c r="G9" s="565"/>
      <c r="H9" s="304"/>
      <c r="I9" s="304"/>
      <c r="J9" s="304"/>
      <c r="K9" s="305"/>
      <c r="L9" s="306"/>
      <c r="O9" s="301"/>
      <c r="P9" s="301"/>
      <c r="Q9" s="301"/>
    </row>
    <row r="10" spans="1:17" s="294" customFormat="1" ht="24.95" customHeight="1" x14ac:dyDescent="0.25">
      <c r="A10" s="302"/>
      <c r="B10" s="576">
        <v>2011</v>
      </c>
      <c r="C10" s="576">
        <v>2012</v>
      </c>
      <c r="D10" s="576">
        <v>2013</v>
      </c>
      <c r="E10" s="576">
        <v>2014</v>
      </c>
      <c r="F10" s="576">
        <v>2015</v>
      </c>
      <c r="G10" s="576">
        <v>2016</v>
      </c>
      <c r="H10" s="307"/>
      <c r="I10" s="567" t="s">
        <v>3</v>
      </c>
      <c r="J10" s="567"/>
      <c r="K10" s="305"/>
      <c r="L10" s="306"/>
      <c r="O10" s="301"/>
      <c r="P10" s="301"/>
      <c r="Q10" s="301"/>
    </row>
    <row r="11" spans="1:17" s="311" customFormat="1" ht="24.95" customHeight="1" x14ac:dyDescent="0.25">
      <c r="A11" s="308"/>
      <c r="B11" s="576"/>
      <c r="C11" s="576"/>
      <c r="D11" s="576"/>
      <c r="E11" s="576"/>
      <c r="F11" s="576"/>
      <c r="G11" s="576"/>
      <c r="H11" s="307"/>
      <c r="I11" s="309" t="s">
        <v>194</v>
      </c>
      <c r="J11" s="309" t="s">
        <v>195</v>
      </c>
      <c r="K11" s="305"/>
      <c r="L11" s="305"/>
      <c r="O11" s="571"/>
      <c r="P11" s="571"/>
      <c r="Q11" s="571"/>
    </row>
    <row r="12" spans="1:17" s="311" customFormat="1" ht="90" customHeight="1" x14ac:dyDescent="0.25">
      <c r="A12" s="312" t="s">
        <v>218</v>
      </c>
      <c r="B12" s="313">
        <v>96216.4</v>
      </c>
      <c r="C12" s="313">
        <v>114038</v>
      </c>
      <c r="D12" s="313">
        <v>97988.800000000003</v>
      </c>
      <c r="E12" s="313">
        <v>111761.9</v>
      </c>
      <c r="F12" s="313">
        <v>71903.7</v>
      </c>
      <c r="G12" s="313">
        <v>51152.853000000003</v>
      </c>
      <c r="H12" s="314"/>
      <c r="I12" s="315">
        <f>G12-F12</f>
        <v>-20750.846999999994</v>
      </c>
      <c r="J12" s="316">
        <f>G12/F12-1</f>
        <v>-0.28859220040137012</v>
      </c>
      <c r="K12" s="305"/>
      <c r="L12" s="373"/>
      <c r="M12" s="374"/>
      <c r="O12" s="571"/>
      <c r="P12" s="571"/>
      <c r="Q12" s="571"/>
    </row>
    <row r="13" spans="1:17" s="311" customFormat="1" ht="90" customHeight="1" x14ac:dyDescent="0.25">
      <c r="A13" s="312" t="s">
        <v>219</v>
      </c>
      <c r="B13" s="313">
        <v>1283563.8</v>
      </c>
      <c r="C13" s="313">
        <v>1450045.3</v>
      </c>
      <c r="D13" s="313">
        <v>1477702</v>
      </c>
      <c r="E13" s="313">
        <v>1422011.4</v>
      </c>
      <c r="F13" s="313">
        <v>1430230.9999999998</v>
      </c>
      <c r="G13" s="313">
        <v>1521741.574</v>
      </c>
      <c r="H13" s="314"/>
      <c r="I13" s="315">
        <f>G13-F13</f>
        <v>91510.574000000255</v>
      </c>
      <c r="J13" s="316">
        <f>G13/F13-1</f>
        <v>6.3983072664485885E-2</v>
      </c>
      <c r="K13" s="319"/>
      <c r="L13" s="363"/>
      <c r="O13" s="571"/>
      <c r="P13" s="571"/>
      <c r="Q13" s="571"/>
    </row>
    <row r="14" spans="1:17" s="311" customFormat="1" ht="90" customHeight="1" x14ac:dyDescent="0.25">
      <c r="A14" s="320" t="s">
        <v>220</v>
      </c>
      <c r="B14" s="321">
        <f t="shared" ref="B14:G14" si="0">IF(B13=0,0,(B12/B13)*100)</f>
        <v>7.4960356470009506</v>
      </c>
      <c r="C14" s="321">
        <f t="shared" si="0"/>
        <v>7.8644439590956221</v>
      </c>
      <c r="D14" s="321">
        <f t="shared" si="0"/>
        <v>6.6311610866060953</v>
      </c>
      <c r="E14" s="321">
        <f t="shared" si="0"/>
        <v>7.8594236304997276</v>
      </c>
      <c r="F14" s="321">
        <f t="shared" si="0"/>
        <v>5.0274186477569014</v>
      </c>
      <c r="G14" s="321">
        <f t="shared" si="0"/>
        <v>3.3614677993939073</v>
      </c>
      <c r="H14" s="322"/>
      <c r="I14" s="577">
        <f>G14-F14</f>
        <v>-1.6659508483629941</v>
      </c>
      <c r="J14" s="577"/>
      <c r="K14" s="323"/>
      <c r="L14" s="323"/>
      <c r="M14" s="324"/>
      <c r="O14" s="571"/>
      <c r="P14" s="571"/>
      <c r="Q14" s="571"/>
    </row>
    <row r="15" spans="1:17" ht="15" customHeight="1" x14ac:dyDescent="0.25">
      <c r="A15" s="573" t="s">
        <v>199</v>
      </c>
      <c r="B15" s="573"/>
      <c r="C15" s="575"/>
      <c r="D15" s="575"/>
      <c r="E15" s="575"/>
      <c r="F15" s="575"/>
      <c r="G15" s="346"/>
      <c r="H15" s="346"/>
      <c r="I15" s="331"/>
      <c r="J15" s="331"/>
      <c r="K15" s="326"/>
      <c r="L15" s="299"/>
      <c r="O15" s="571"/>
      <c r="P15" s="571"/>
      <c r="Q15" s="571"/>
    </row>
    <row r="16" spans="1:17" ht="15" customHeight="1" x14ac:dyDescent="0.25">
      <c r="A16" s="371"/>
      <c r="B16" s="371"/>
      <c r="C16" s="346"/>
      <c r="D16" s="346"/>
      <c r="E16" s="346"/>
      <c r="F16" s="346"/>
      <c r="G16" s="346"/>
      <c r="H16" s="346"/>
      <c r="I16" s="331"/>
      <c r="J16" s="331"/>
      <c r="K16" s="326"/>
      <c r="L16" s="299"/>
      <c r="O16" s="571"/>
      <c r="P16" s="571"/>
      <c r="Q16" s="571"/>
    </row>
    <row r="17" spans="1:36" ht="15" customHeight="1" x14ac:dyDescent="0.25">
      <c r="A17" s="329"/>
      <c r="B17" s="329"/>
      <c r="C17" s="330"/>
      <c r="D17" s="330"/>
      <c r="E17" s="330"/>
      <c r="F17" s="330"/>
      <c r="G17" s="330"/>
      <c r="H17" s="330"/>
      <c r="I17" s="331"/>
      <c r="J17" s="331"/>
      <c r="K17" s="332"/>
      <c r="L17" s="299"/>
      <c r="O17" s="571"/>
      <c r="P17" s="571"/>
      <c r="Q17" s="571"/>
    </row>
    <row r="18" spans="1:36" ht="15" customHeight="1" x14ac:dyDescent="0.2">
      <c r="A18" s="333"/>
      <c r="B18" s="333"/>
      <c r="C18" s="335"/>
      <c r="D18" s="334"/>
      <c r="E18" s="334"/>
      <c r="F18" s="335"/>
      <c r="G18" s="335"/>
      <c r="H18" s="335"/>
      <c r="I18" s="336"/>
      <c r="J18" s="336"/>
      <c r="K18" s="299"/>
      <c r="L18" s="299"/>
      <c r="O18" s="571"/>
      <c r="P18" s="571"/>
      <c r="Q18" s="571"/>
    </row>
    <row r="19" spans="1:36" ht="15" customHeight="1" x14ac:dyDescent="0.2">
      <c r="A19" s="299"/>
      <c r="B19" s="299"/>
      <c r="C19" s="299"/>
      <c r="D19" s="299"/>
      <c r="E19" s="299"/>
      <c r="F19" s="299"/>
      <c r="G19" s="299"/>
      <c r="H19" s="299"/>
      <c r="I19" s="299"/>
      <c r="J19" s="299"/>
      <c r="K19" s="299"/>
      <c r="L19" s="299"/>
    </row>
    <row r="20" spans="1:36" ht="15" customHeight="1" x14ac:dyDescent="0.2">
      <c r="A20" s="299"/>
      <c r="B20" s="299"/>
      <c r="C20" s="299"/>
      <c r="D20" s="299"/>
      <c r="E20" s="299"/>
      <c r="F20" s="299"/>
      <c r="G20" s="299"/>
      <c r="H20" s="299"/>
      <c r="I20" s="299"/>
      <c r="J20" s="299"/>
      <c r="K20" s="299"/>
      <c r="L20" s="299"/>
      <c r="O20" s="571"/>
      <c r="P20" s="571"/>
      <c r="Q20" s="571"/>
    </row>
    <row r="21" spans="1:36" ht="15" customHeight="1" x14ac:dyDescent="0.2">
      <c r="A21" s="299"/>
      <c r="B21" s="299"/>
      <c r="C21" s="299"/>
      <c r="D21" s="299"/>
      <c r="E21" s="299"/>
      <c r="F21" s="299"/>
      <c r="G21" s="299"/>
      <c r="H21" s="299"/>
      <c r="I21" s="299"/>
      <c r="J21" s="299"/>
      <c r="K21" s="299"/>
      <c r="L21" s="299"/>
      <c r="O21" s="571"/>
      <c r="P21" s="571"/>
      <c r="Q21" s="571"/>
    </row>
    <row r="22" spans="1:36" ht="15" customHeight="1" x14ac:dyDescent="0.2">
      <c r="A22" s="299"/>
      <c r="B22" s="299"/>
      <c r="C22" s="299"/>
      <c r="D22" s="299"/>
      <c r="E22" s="299"/>
      <c r="F22" s="306"/>
      <c r="G22" s="306"/>
      <c r="H22" s="306"/>
      <c r="I22" s="306"/>
      <c r="J22" s="306"/>
      <c r="K22" s="306"/>
      <c r="L22" s="306"/>
      <c r="M22" s="337"/>
      <c r="N22" s="337"/>
      <c r="O22" s="571"/>
      <c r="P22" s="571"/>
      <c r="Q22" s="571"/>
      <c r="AG22" s="574"/>
      <c r="AH22" s="568"/>
      <c r="AI22" s="338"/>
      <c r="AJ22" s="339"/>
    </row>
    <row r="23" spans="1:36" ht="15" customHeight="1" x14ac:dyDescent="0.2">
      <c r="A23" s="299"/>
      <c r="B23" s="299"/>
      <c r="C23" s="299"/>
      <c r="D23" s="299"/>
      <c r="E23" s="299"/>
      <c r="F23" s="306"/>
      <c r="G23" s="306"/>
      <c r="H23" s="306"/>
      <c r="I23" s="306"/>
      <c r="J23" s="306"/>
      <c r="K23" s="306"/>
      <c r="L23" s="306"/>
      <c r="M23" s="337"/>
      <c r="N23" s="337"/>
      <c r="O23" s="571"/>
      <c r="P23" s="571"/>
      <c r="Q23" s="571"/>
      <c r="R23" s="337"/>
      <c r="AG23" s="574"/>
      <c r="AH23" s="569"/>
      <c r="AI23" s="338"/>
      <c r="AJ23" s="339"/>
    </row>
    <row r="24" spans="1:36" ht="15" customHeight="1" x14ac:dyDescent="0.2">
      <c r="A24" s="299"/>
      <c r="B24" s="299"/>
      <c r="C24" s="299"/>
      <c r="D24" s="299"/>
      <c r="E24" s="299"/>
      <c r="F24" s="306"/>
      <c r="G24" s="306"/>
      <c r="H24" s="306"/>
      <c r="I24" s="306"/>
      <c r="J24" s="306"/>
      <c r="K24" s="306"/>
      <c r="L24" s="306"/>
      <c r="M24" s="337"/>
      <c r="N24" s="337"/>
      <c r="O24" s="571"/>
      <c r="P24" s="571"/>
      <c r="Q24" s="571"/>
      <c r="R24" s="337"/>
      <c r="AG24" s="574"/>
      <c r="AH24" s="569"/>
      <c r="AI24" s="338"/>
      <c r="AJ24" s="339"/>
    </row>
    <row r="25" spans="1:36" ht="15" customHeight="1" x14ac:dyDescent="0.2">
      <c r="A25" s="299"/>
      <c r="B25" s="299"/>
      <c r="C25" s="299"/>
      <c r="D25" s="299"/>
      <c r="E25" s="299"/>
      <c r="F25" s="306"/>
      <c r="G25" s="306"/>
      <c r="H25" s="306"/>
      <c r="I25" s="306"/>
      <c r="J25" s="306"/>
      <c r="K25" s="306"/>
      <c r="L25" s="306"/>
      <c r="M25" s="337"/>
      <c r="N25" s="337"/>
      <c r="O25" s="337"/>
      <c r="P25" s="337"/>
      <c r="Q25" s="337"/>
      <c r="R25" s="337"/>
      <c r="AG25" s="574"/>
      <c r="AH25" s="570"/>
      <c r="AI25" s="338"/>
      <c r="AJ25" s="340"/>
    </row>
    <row r="26" spans="1:36" ht="15" customHeight="1" x14ac:dyDescent="0.2">
      <c r="A26" s="299"/>
      <c r="B26" s="299"/>
      <c r="C26" s="299"/>
      <c r="D26" s="299"/>
      <c r="E26" s="299"/>
      <c r="F26" s="306"/>
      <c r="G26" s="306"/>
      <c r="H26" s="306"/>
      <c r="I26" s="306"/>
      <c r="J26" s="306"/>
      <c r="K26" s="306"/>
      <c r="L26" s="306"/>
      <c r="M26" s="337"/>
      <c r="N26" s="337"/>
      <c r="O26" s="337"/>
      <c r="P26" s="337"/>
      <c r="Q26" s="337"/>
      <c r="R26" s="337"/>
      <c r="AG26" s="574"/>
      <c r="AH26" s="568"/>
      <c r="AI26" s="338"/>
      <c r="AJ26" s="339"/>
    </row>
    <row r="27" spans="1:36" ht="15" customHeight="1" x14ac:dyDescent="0.2">
      <c r="A27" s="299"/>
      <c r="B27" s="299"/>
      <c r="C27" s="299"/>
      <c r="D27" s="299"/>
      <c r="E27" s="299"/>
      <c r="F27" s="299"/>
      <c r="G27" s="299"/>
      <c r="H27" s="299"/>
      <c r="I27" s="299"/>
      <c r="J27" s="299"/>
      <c r="K27" s="299"/>
      <c r="L27" s="299"/>
      <c r="O27" s="337"/>
      <c r="P27" s="337"/>
      <c r="Q27" s="337"/>
      <c r="R27" s="337"/>
      <c r="AG27" s="574"/>
      <c r="AH27" s="569"/>
      <c r="AI27" s="338"/>
      <c r="AJ27" s="340"/>
    </row>
    <row r="28" spans="1:36" ht="15" customHeight="1" x14ac:dyDescent="0.2">
      <c r="A28" s="299"/>
      <c r="B28" s="299"/>
      <c r="C28" s="299"/>
      <c r="D28" s="299"/>
      <c r="E28" s="299"/>
      <c r="F28" s="299"/>
      <c r="G28" s="299"/>
      <c r="H28" s="299"/>
      <c r="I28" s="299"/>
      <c r="J28" s="299"/>
      <c r="K28" s="299"/>
      <c r="L28" s="332"/>
      <c r="O28" s="337"/>
      <c r="P28" s="337"/>
      <c r="Q28" s="337"/>
      <c r="R28" s="337"/>
      <c r="AG28" s="574"/>
      <c r="AH28" s="569"/>
      <c r="AI28" s="338"/>
      <c r="AJ28" s="339"/>
    </row>
    <row r="29" spans="1:36" ht="15" customHeight="1" x14ac:dyDescent="0.2">
      <c r="A29" s="299"/>
      <c r="B29" s="299"/>
      <c r="C29" s="299"/>
      <c r="D29" s="299"/>
      <c r="E29" s="299"/>
      <c r="F29" s="299"/>
      <c r="G29" s="299"/>
      <c r="H29" s="299"/>
      <c r="I29" s="299"/>
      <c r="J29" s="299"/>
      <c r="K29" s="299"/>
      <c r="L29" s="299"/>
      <c r="AG29" s="574"/>
      <c r="AH29" s="570"/>
      <c r="AI29" s="338"/>
      <c r="AJ29" s="339"/>
    </row>
    <row r="30" spans="1:36" ht="15" customHeight="1" x14ac:dyDescent="0.2">
      <c r="A30" s="299"/>
      <c r="B30" s="299"/>
      <c r="C30" s="299"/>
      <c r="D30" s="299"/>
      <c r="E30" s="299"/>
      <c r="F30" s="299"/>
      <c r="G30" s="299"/>
      <c r="H30" s="299"/>
      <c r="I30" s="299"/>
      <c r="J30" s="299"/>
      <c r="K30" s="299"/>
      <c r="L30" s="299"/>
      <c r="AG30" s="574"/>
      <c r="AH30" s="350"/>
      <c r="AI30" s="338"/>
      <c r="AJ30" s="339"/>
    </row>
    <row r="31" spans="1:36" ht="15" customHeight="1" x14ac:dyDescent="0.2">
      <c r="A31" s="299"/>
      <c r="B31" s="299"/>
      <c r="C31" s="299"/>
      <c r="D31" s="299"/>
      <c r="E31" s="299"/>
      <c r="F31" s="299"/>
      <c r="G31" s="299"/>
      <c r="H31" s="299"/>
      <c r="I31" s="299"/>
      <c r="J31" s="299"/>
      <c r="K31" s="299"/>
      <c r="L31" s="299"/>
      <c r="AG31" s="574"/>
      <c r="AH31" s="341"/>
      <c r="AI31" s="338"/>
      <c r="AJ31" s="339"/>
    </row>
    <row r="32" spans="1:36" ht="15" customHeight="1" x14ac:dyDescent="0.2">
      <c r="A32" s="299"/>
      <c r="B32" s="299"/>
      <c r="C32" s="299"/>
      <c r="D32" s="299"/>
      <c r="E32" s="299"/>
      <c r="F32" s="299"/>
      <c r="G32" s="299"/>
      <c r="H32" s="299"/>
      <c r="I32" s="299"/>
      <c r="J32" s="299"/>
      <c r="K32" s="299"/>
      <c r="L32" s="299"/>
    </row>
    <row r="33" spans="1:12" ht="38.25" customHeight="1" x14ac:dyDescent="0.2">
      <c r="A33" s="299"/>
      <c r="B33" s="299"/>
      <c r="C33" s="299"/>
      <c r="D33" s="299"/>
      <c r="E33" s="299"/>
      <c r="F33" s="299"/>
      <c r="G33" s="299"/>
      <c r="H33" s="299"/>
      <c r="I33" s="299"/>
      <c r="J33" s="299"/>
      <c r="K33" s="299"/>
      <c r="L33" s="299"/>
    </row>
    <row r="34" spans="1:12" ht="38.25" customHeight="1" x14ac:dyDescent="0.2">
      <c r="A34" s="299"/>
      <c r="B34" s="299"/>
      <c r="C34" s="299"/>
      <c r="D34" s="299"/>
      <c r="E34" s="299"/>
      <c r="F34" s="299"/>
      <c r="G34" s="299"/>
      <c r="H34" s="299"/>
      <c r="I34" s="299"/>
      <c r="J34" s="299"/>
      <c r="K34" s="299"/>
      <c r="L34" s="299"/>
    </row>
    <row r="35" spans="1:12" ht="48.75" customHeight="1" x14ac:dyDescent="0.2">
      <c r="A35" s="299"/>
      <c r="B35" s="299"/>
      <c r="C35" s="299"/>
      <c r="D35" s="299"/>
      <c r="E35" s="299"/>
      <c r="F35" s="299"/>
      <c r="G35" s="299"/>
      <c r="H35" s="299"/>
      <c r="I35" s="299"/>
      <c r="J35" s="299"/>
      <c r="K35" s="299"/>
      <c r="L35" s="299"/>
    </row>
    <row r="36" spans="1:12" ht="23.25" customHeight="1" x14ac:dyDescent="0.2">
      <c r="A36" s="299"/>
      <c r="B36" s="299"/>
      <c r="C36" s="299"/>
      <c r="D36" s="299"/>
      <c r="E36" s="299"/>
      <c r="F36" s="299"/>
      <c r="G36" s="299"/>
      <c r="H36" s="299"/>
      <c r="I36" s="299"/>
      <c r="J36" s="299"/>
      <c r="K36" s="299"/>
      <c r="L36" s="299"/>
    </row>
    <row r="37" spans="1:12" ht="23.25" customHeight="1" x14ac:dyDescent="0.2">
      <c r="A37" s="299"/>
      <c r="B37" s="299"/>
      <c r="C37" s="299"/>
      <c r="D37" s="299"/>
      <c r="E37" s="299"/>
      <c r="F37" s="299"/>
      <c r="G37" s="299"/>
      <c r="H37" s="299"/>
      <c r="I37" s="299"/>
      <c r="J37" s="299"/>
      <c r="K37" s="299"/>
      <c r="L37" s="299"/>
    </row>
    <row r="38" spans="1:12" ht="15" x14ac:dyDescent="0.2">
      <c r="A38" s="299"/>
      <c r="B38" s="299"/>
      <c r="C38" s="299"/>
      <c r="D38" s="299"/>
      <c r="E38" s="299"/>
      <c r="F38" s="299"/>
      <c r="G38" s="299"/>
      <c r="H38" s="299"/>
      <c r="I38" s="299"/>
      <c r="J38" s="299"/>
      <c r="K38" s="299"/>
      <c r="L38" s="299"/>
    </row>
    <row r="39" spans="1:12" ht="8.25" customHeight="1" x14ac:dyDescent="0.2">
      <c r="A39" s="299"/>
      <c r="B39" s="299"/>
      <c r="C39" s="299"/>
      <c r="D39" s="299"/>
      <c r="E39" s="299"/>
      <c r="F39" s="299"/>
      <c r="G39" s="299"/>
      <c r="H39" s="299"/>
      <c r="I39" s="299"/>
      <c r="J39" s="299"/>
      <c r="K39" s="299"/>
      <c r="L39" s="299"/>
    </row>
    <row r="40" spans="1:12" ht="15" hidden="1" x14ac:dyDescent="0.2">
      <c r="A40" s="299"/>
      <c r="B40" s="299"/>
      <c r="C40" s="299"/>
      <c r="D40" s="299"/>
      <c r="E40" s="299"/>
      <c r="F40" s="299"/>
      <c r="G40" s="299"/>
      <c r="H40" s="299"/>
      <c r="I40" s="299"/>
      <c r="J40" s="299"/>
      <c r="K40" s="299"/>
      <c r="L40" s="299"/>
    </row>
    <row r="41" spans="1:12" ht="15" hidden="1" x14ac:dyDescent="0.2">
      <c r="A41" s="299"/>
      <c r="B41" s="299"/>
      <c r="C41" s="299"/>
      <c r="D41" s="299"/>
      <c r="E41" s="299"/>
      <c r="F41" s="299"/>
      <c r="G41" s="299"/>
      <c r="H41" s="299"/>
      <c r="I41" s="299"/>
      <c r="J41" s="299"/>
      <c r="K41" s="299"/>
      <c r="L41" s="299"/>
    </row>
    <row r="42" spans="1:12" ht="15" hidden="1" x14ac:dyDescent="0.2">
      <c r="A42" s="299"/>
      <c r="B42" s="299"/>
      <c r="C42" s="299"/>
      <c r="D42" s="299"/>
      <c r="E42" s="299"/>
      <c r="F42" s="299"/>
      <c r="G42" s="299"/>
      <c r="H42" s="299"/>
      <c r="I42" s="299"/>
      <c r="J42" s="299"/>
      <c r="K42" s="299"/>
      <c r="L42" s="299"/>
    </row>
    <row r="43" spans="1:12" ht="15" hidden="1" x14ac:dyDescent="0.2">
      <c r="A43" s="299"/>
      <c r="B43" s="299"/>
      <c r="C43" s="299"/>
      <c r="D43" s="299"/>
      <c r="E43" s="299"/>
      <c r="F43" s="299"/>
      <c r="G43" s="299"/>
      <c r="H43" s="299"/>
      <c r="I43" s="299"/>
      <c r="J43" s="299"/>
      <c r="K43" s="299"/>
      <c r="L43" s="299"/>
    </row>
    <row r="44" spans="1:12" ht="15" hidden="1" x14ac:dyDescent="0.2">
      <c r="A44" s="299"/>
      <c r="B44" s="299"/>
      <c r="C44" s="299"/>
      <c r="D44" s="299"/>
      <c r="E44" s="299"/>
      <c r="F44" s="299"/>
      <c r="G44" s="299"/>
      <c r="H44" s="299"/>
      <c r="I44" s="299"/>
      <c r="J44" s="299"/>
      <c r="K44" s="299"/>
      <c r="L44" s="299"/>
    </row>
    <row r="45" spans="1:12" ht="15" x14ac:dyDescent="0.2">
      <c r="A45" s="299"/>
      <c r="B45" s="299"/>
      <c r="C45" s="299"/>
      <c r="D45" s="299"/>
      <c r="E45" s="299"/>
      <c r="F45" s="299"/>
      <c r="G45" s="299"/>
      <c r="H45" s="299"/>
      <c r="I45" s="299"/>
      <c r="J45" s="299"/>
      <c r="K45" s="299"/>
      <c r="L45" s="299"/>
    </row>
    <row r="46" spans="1:12" ht="15" x14ac:dyDescent="0.2">
      <c r="A46" s="299"/>
      <c r="B46" s="299"/>
      <c r="C46" s="299"/>
      <c r="D46" s="299"/>
      <c r="E46" s="299"/>
      <c r="F46" s="299"/>
      <c r="G46" s="299"/>
      <c r="H46" s="299"/>
      <c r="I46" s="299"/>
      <c r="J46" s="299"/>
      <c r="K46" s="299"/>
      <c r="L46" s="299"/>
    </row>
    <row r="47" spans="1:12" ht="15" x14ac:dyDescent="0.2">
      <c r="A47" s="299"/>
      <c r="B47" s="299"/>
      <c r="C47" s="299"/>
      <c r="D47" s="299"/>
      <c r="E47" s="299"/>
      <c r="F47" s="299"/>
      <c r="G47" s="299"/>
      <c r="H47" s="299"/>
      <c r="I47" s="299"/>
      <c r="J47" s="299"/>
      <c r="K47" s="299"/>
      <c r="L47" s="299"/>
    </row>
    <row r="48" spans="1:12" ht="15" x14ac:dyDescent="0.2">
      <c r="A48" s="299"/>
      <c r="B48" s="299"/>
      <c r="C48" s="299"/>
      <c r="D48" s="299"/>
      <c r="E48" s="299"/>
      <c r="F48" s="299"/>
      <c r="G48" s="299"/>
      <c r="H48" s="299"/>
      <c r="I48" s="299"/>
      <c r="J48" s="299"/>
      <c r="K48" s="299"/>
      <c r="L48" s="299"/>
    </row>
    <row r="49" spans="1:12" ht="15" x14ac:dyDescent="0.2">
      <c r="A49" s="299"/>
      <c r="B49" s="299"/>
      <c r="C49" s="299"/>
      <c r="D49" s="299"/>
      <c r="E49" s="299"/>
      <c r="F49" s="299"/>
      <c r="G49" s="299"/>
      <c r="H49" s="299"/>
      <c r="I49" s="299"/>
      <c r="J49" s="299"/>
      <c r="K49" s="299"/>
      <c r="L49" s="299"/>
    </row>
    <row r="50" spans="1:12" ht="15" x14ac:dyDescent="0.2">
      <c r="A50" s="299"/>
      <c r="B50" s="299"/>
      <c r="C50" s="299"/>
      <c r="D50" s="299"/>
      <c r="E50" s="299"/>
      <c r="F50" s="299"/>
      <c r="G50" s="299"/>
      <c r="H50" s="299"/>
      <c r="I50" s="299"/>
      <c r="J50" s="299"/>
      <c r="K50" s="299"/>
      <c r="L50" s="299"/>
    </row>
    <row r="51" spans="1:12" ht="15" x14ac:dyDescent="0.2">
      <c r="A51" s="299"/>
      <c r="B51" s="299"/>
      <c r="C51" s="299"/>
      <c r="D51" s="299"/>
      <c r="E51" s="299"/>
      <c r="F51" s="299"/>
      <c r="G51" s="299"/>
      <c r="H51" s="299"/>
      <c r="I51" s="299"/>
      <c r="J51" s="299"/>
      <c r="K51" s="299"/>
      <c r="L51" s="299"/>
    </row>
    <row r="52" spans="1:12" ht="15" x14ac:dyDescent="0.2">
      <c r="A52" s="299"/>
      <c r="B52" s="299"/>
      <c r="C52" s="299"/>
      <c r="D52" s="299"/>
      <c r="E52" s="299"/>
      <c r="F52" s="299"/>
      <c r="G52" s="299"/>
      <c r="H52" s="299"/>
      <c r="I52" s="299"/>
      <c r="J52" s="299"/>
      <c r="K52" s="299"/>
      <c r="L52" s="299"/>
    </row>
    <row r="53" spans="1:12" ht="15" x14ac:dyDescent="0.2">
      <c r="A53" s="299"/>
      <c r="B53" s="299"/>
      <c r="C53" s="299"/>
      <c r="D53" s="299"/>
      <c r="E53" s="299"/>
      <c r="F53" s="299"/>
      <c r="G53" s="299"/>
      <c r="H53" s="299"/>
      <c r="I53" s="299"/>
      <c r="J53" s="299"/>
      <c r="K53" s="299"/>
      <c r="L53" s="299"/>
    </row>
    <row r="54" spans="1:12" ht="15" x14ac:dyDescent="0.2">
      <c r="A54" s="299"/>
      <c r="B54" s="299"/>
      <c r="C54" s="299"/>
      <c r="D54" s="299"/>
      <c r="E54" s="299"/>
      <c r="F54" s="299"/>
      <c r="G54" s="299"/>
      <c r="H54" s="299"/>
      <c r="I54" s="299"/>
      <c r="J54" s="299"/>
      <c r="K54" s="299"/>
      <c r="L54" s="299"/>
    </row>
    <row r="55" spans="1:12" ht="15" x14ac:dyDescent="0.2">
      <c r="A55" s="299"/>
      <c r="B55" s="299"/>
      <c r="C55" s="299"/>
      <c r="D55" s="299"/>
      <c r="E55" s="299"/>
      <c r="F55" s="299"/>
      <c r="G55" s="299"/>
      <c r="H55" s="299"/>
      <c r="I55" s="299"/>
      <c r="J55" s="299"/>
      <c r="K55" s="299"/>
      <c r="L55" s="299"/>
    </row>
    <row r="56" spans="1:12" ht="15" x14ac:dyDescent="0.2">
      <c r="A56" s="299"/>
      <c r="B56" s="299"/>
      <c r="C56" s="299"/>
      <c r="D56" s="299"/>
      <c r="E56" s="299"/>
      <c r="F56" s="299"/>
      <c r="G56" s="299"/>
      <c r="H56" s="299"/>
      <c r="I56" s="299"/>
      <c r="J56" s="299"/>
      <c r="K56" s="299"/>
      <c r="L56" s="299"/>
    </row>
    <row r="57" spans="1:12" ht="15" x14ac:dyDescent="0.2">
      <c r="A57" s="299"/>
      <c r="B57" s="299"/>
      <c r="C57" s="299"/>
      <c r="D57" s="299"/>
      <c r="E57" s="299"/>
      <c r="F57" s="299"/>
      <c r="G57" s="299"/>
      <c r="H57" s="299"/>
      <c r="I57" s="299"/>
      <c r="J57" s="299"/>
      <c r="K57" s="299"/>
      <c r="L57" s="299"/>
    </row>
    <row r="58" spans="1:12" ht="15" x14ac:dyDescent="0.2">
      <c r="A58" s="299"/>
      <c r="B58" s="299"/>
      <c r="C58" s="299"/>
      <c r="D58" s="299"/>
      <c r="E58" s="299"/>
      <c r="F58" s="299"/>
      <c r="G58" s="299"/>
      <c r="H58" s="299"/>
      <c r="I58" s="299"/>
      <c r="J58" s="299"/>
      <c r="K58" s="299"/>
      <c r="L58" s="299"/>
    </row>
    <row r="59" spans="1:12" ht="15" x14ac:dyDescent="0.2">
      <c r="A59" s="299"/>
      <c r="B59" s="299"/>
      <c r="C59" s="299"/>
      <c r="D59" s="299"/>
      <c r="E59" s="299"/>
      <c r="F59" s="299"/>
      <c r="G59" s="299"/>
      <c r="H59" s="299"/>
      <c r="I59" s="299"/>
      <c r="J59" s="299"/>
      <c r="K59" s="299"/>
      <c r="L59" s="299"/>
    </row>
    <row r="60" spans="1:12" ht="15" x14ac:dyDescent="0.2">
      <c r="A60" s="299"/>
      <c r="B60" s="299"/>
      <c r="C60" s="299"/>
      <c r="D60" s="299"/>
      <c r="E60" s="299"/>
      <c r="F60" s="299"/>
      <c r="G60" s="299"/>
      <c r="H60" s="299"/>
      <c r="I60" s="299"/>
      <c r="J60" s="299"/>
      <c r="K60" s="299"/>
      <c r="L60" s="299"/>
    </row>
    <row r="61" spans="1:12" ht="15" x14ac:dyDescent="0.2">
      <c r="A61" s="299"/>
      <c r="B61" s="299"/>
      <c r="C61" s="299"/>
      <c r="D61" s="299"/>
      <c r="E61" s="299"/>
      <c r="F61" s="299"/>
      <c r="G61" s="299"/>
      <c r="H61" s="299"/>
      <c r="I61" s="299"/>
      <c r="J61" s="299"/>
      <c r="K61" s="299"/>
      <c r="L61" s="299"/>
    </row>
    <row r="62" spans="1:12" ht="15" x14ac:dyDescent="0.2">
      <c r="A62" s="299"/>
      <c r="B62" s="299"/>
      <c r="C62" s="299"/>
      <c r="D62" s="299"/>
      <c r="E62" s="299"/>
      <c r="F62" s="299"/>
      <c r="G62" s="299"/>
      <c r="H62" s="299"/>
      <c r="I62" s="299"/>
      <c r="J62" s="299"/>
      <c r="K62" s="299"/>
      <c r="L62" s="299"/>
    </row>
    <row r="63" spans="1:12" ht="15" x14ac:dyDescent="0.2">
      <c r="A63" s="299"/>
      <c r="B63" s="299"/>
      <c r="C63" s="299"/>
      <c r="D63" s="299"/>
      <c r="E63" s="299"/>
      <c r="F63" s="299"/>
      <c r="G63" s="299"/>
      <c r="H63" s="299"/>
      <c r="I63" s="299"/>
      <c r="J63" s="299"/>
      <c r="K63" s="299"/>
      <c r="L63" s="299"/>
    </row>
    <row r="64" spans="1:12" ht="15" x14ac:dyDescent="0.2">
      <c r="A64" s="299"/>
      <c r="B64" s="299"/>
      <c r="C64" s="299"/>
      <c r="D64" s="299"/>
      <c r="E64" s="299"/>
      <c r="F64" s="299"/>
      <c r="G64" s="299"/>
      <c r="H64" s="299"/>
      <c r="I64" s="299"/>
      <c r="J64" s="299"/>
      <c r="K64" s="299"/>
      <c r="L64" s="299"/>
    </row>
    <row r="65" spans="1:12" ht="15" x14ac:dyDescent="0.2">
      <c r="A65" s="299"/>
      <c r="B65" s="299"/>
      <c r="C65" s="299"/>
      <c r="D65" s="299"/>
      <c r="E65" s="299"/>
      <c r="F65" s="299"/>
      <c r="G65" s="299"/>
      <c r="H65" s="299"/>
      <c r="I65" s="299"/>
      <c r="J65" s="299"/>
      <c r="K65" s="299"/>
      <c r="L65" s="299"/>
    </row>
    <row r="66" spans="1:12" ht="15" x14ac:dyDescent="0.2">
      <c r="A66" s="299"/>
      <c r="B66" s="299"/>
      <c r="C66" s="299"/>
      <c r="D66" s="299"/>
      <c r="E66" s="299"/>
      <c r="F66" s="299"/>
      <c r="G66" s="299"/>
      <c r="H66" s="299"/>
      <c r="I66" s="299"/>
      <c r="J66" s="299"/>
      <c r="K66" s="299"/>
      <c r="L66" s="299"/>
    </row>
    <row r="67" spans="1:12" ht="15" x14ac:dyDescent="0.2">
      <c r="A67" s="299"/>
      <c r="B67" s="299"/>
      <c r="C67" s="299"/>
      <c r="D67" s="299"/>
      <c r="E67" s="299"/>
      <c r="F67" s="299"/>
      <c r="G67" s="299"/>
      <c r="H67" s="299"/>
      <c r="I67" s="299"/>
      <c r="J67" s="299"/>
      <c r="K67" s="299"/>
      <c r="L67" s="299"/>
    </row>
    <row r="68" spans="1:12" ht="15" x14ac:dyDescent="0.2">
      <c r="A68" s="299"/>
      <c r="B68" s="299"/>
      <c r="C68" s="299"/>
      <c r="D68" s="299"/>
      <c r="E68" s="299"/>
      <c r="F68" s="299"/>
      <c r="G68" s="299"/>
      <c r="H68" s="299"/>
      <c r="I68" s="299"/>
      <c r="J68" s="299"/>
      <c r="K68" s="299"/>
      <c r="L68" s="299"/>
    </row>
    <row r="69" spans="1:12" ht="15" x14ac:dyDescent="0.2">
      <c r="A69" s="299"/>
      <c r="B69" s="299"/>
      <c r="C69" s="299"/>
      <c r="D69" s="299"/>
      <c r="E69" s="299"/>
      <c r="F69" s="299"/>
      <c r="G69" s="299"/>
      <c r="H69" s="299"/>
      <c r="I69" s="299"/>
      <c r="J69" s="299"/>
      <c r="K69" s="299"/>
      <c r="L69" s="299"/>
    </row>
    <row r="70" spans="1:12" ht="15" x14ac:dyDescent="0.2">
      <c r="A70" s="299"/>
      <c r="B70" s="299"/>
      <c r="C70" s="299"/>
      <c r="D70" s="299"/>
      <c r="E70" s="299"/>
      <c r="F70" s="299"/>
      <c r="G70" s="299"/>
      <c r="H70" s="299"/>
      <c r="I70" s="299"/>
      <c r="J70" s="299"/>
      <c r="K70" s="299"/>
      <c r="L70" s="299"/>
    </row>
    <row r="71" spans="1:12" ht="15" x14ac:dyDescent="0.2">
      <c r="A71" s="299"/>
      <c r="B71" s="299"/>
      <c r="C71" s="299"/>
      <c r="D71" s="299"/>
      <c r="E71" s="299"/>
      <c r="F71" s="299"/>
      <c r="G71" s="299"/>
      <c r="H71" s="299"/>
      <c r="I71" s="299"/>
      <c r="J71" s="299"/>
      <c r="K71" s="299"/>
      <c r="L71" s="299"/>
    </row>
    <row r="72" spans="1:12" ht="15" x14ac:dyDescent="0.2">
      <c r="A72" s="299"/>
      <c r="B72" s="299"/>
      <c r="C72" s="299"/>
      <c r="D72" s="299"/>
      <c r="E72" s="299"/>
      <c r="F72" s="299"/>
      <c r="G72" s="299"/>
      <c r="H72" s="299"/>
      <c r="I72" s="299"/>
      <c r="J72" s="299"/>
      <c r="K72" s="299"/>
      <c r="L72" s="299"/>
    </row>
    <row r="73" spans="1:12" ht="15" x14ac:dyDescent="0.2">
      <c r="A73" s="299"/>
      <c r="B73" s="299"/>
      <c r="C73" s="299"/>
      <c r="D73" s="299"/>
      <c r="E73" s="299"/>
      <c r="F73" s="299"/>
      <c r="G73" s="299"/>
      <c r="H73" s="299"/>
      <c r="I73" s="299"/>
      <c r="J73" s="299"/>
      <c r="K73" s="299"/>
      <c r="L73" s="299"/>
    </row>
    <row r="74" spans="1:12" ht="15" x14ac:dyDescent="0.2">
      <c r="A74" s="299"/>
      <c r="B74" s="299"/>
      <c r="C74" s="299"/>
      <c r="D74" s="299"/>
      <c r="E74" s="299"/>
      <c r="F74" s="299"/>
      <c r="G74" s="299"/>
      <c r="H74" s="299"/>
      <c r="I74" s="299"/>
      <c r="J74" s="299"/>
      <c r="K74" s="299"/>
      <c r="L74" s="299"/>
    </row>
    <row r="75" spans="1:12" ht="15" x14ac:dyDescent="0.2">
      <c r="A75" s="299"/>
      <c r="B75" s="299"/>
      <c r="C75" s="299"/>
      <c r="D75" s="299"/>
      <c r="E75" s="299"/>
      <c r="F75" s="299"/>
      <c r="G75" s="299"/>
      <c r="H75" s="299"/>
      <c r="I75" s="299"/>
      <c r="J75" s="299"/>
      <c r="K75" s="299"/>
      <c r="L75" s="299"/>
    </row>
    <row r="76" spans="1:12" ht="15" x14ac:dyDescent="0.2">
      <c r="A76" s="299"/>
      <c r="B76" s="299"/>
      <c r="C76" s="299"/>
      <c r="D76" s="299"/>
      <c r="E76" s="299"/>
      <c r="F76" s="299"/>
      <c r="G76" s="299"/>
      <c r="H76" s="299"/>
      <c r="I76" s="299"/>
      <c r="J76" s="299"/>
      <c r="K76" s="299"/>
      <c r="L76" s="299"/>
    </row>
    <row r="77" spans="1:12" ht="15" x14ac:dyDescent="0.2">
      <c r="A77" s="299"/>
      <c r="B77" s="299"/>
      <c r="C77" s="299"/>
      <c r="D77" s="299"/>
      <c r="E77" s="299"/>
      <c r="F77" s="299"/>
      <c r="G77" s="299"/>
      <c r="H77" s="299"/>
      <c r="I77" s="299"/>
      <c r="J77" s="299"/>
      <c r="K77" s="299"/>
      <c r="L77" s="299"/>
    </row>
    <row r="78" spans="1:12" ht="15" x14ac:dyDescent="0.2">
      <c r="A78" s="299"/>
      <c r="B78" s="299"/>
      <c r="C78" s="299"/>
      <c r="D78" s="299"/>
      <c r="E78" s="299"/>
      <c r="F78" s="299"/>
      <c r="G78" s="299"/>
      <c r="H78" s="299"/>
      <c r="I78" s="299"/>
      <c r="J78" s="299"/>
      <c r="K78" s="299"/>
      <c r="L78" s="299"/>
    </row>
    <row r="79" spans="1:12" ht="15" x14ac:dyDescent="0.2">
      <c r="A79" s="299"/>
      <c r="B79" s="299"/>
      <c r="C79" s="299"/>
      <c r="D79" s="299"/>
      <c r="E79" s="299"/>
      <c r="F79" s="299"/>
      <c r="G79" s="299"/>
      <c r="H79" s="299"/>
      <c r="I79" s="299"/>
      <c r="J79" s="299"/>
      <c r="K79" s="299"/>
      <c r="L79" s="299"/>
    </row>
    <row r="80" spans="1:12" ht="15" x14ac:dyDescent="0.2">
      <c r="A80" s="299"/>
      <c r="B80" s="299"/>
      <c r="C80" s="299"/>
      <c r="D80" s="299"/>
      <c r="E80" s="299"/>
      <c r="F80" s="299"/>
      <c r="G80" s="299"/>
      <c r="H80" s="299"/>
      <c r="I80" s="299"/>
      <c r="J80" s="299"/>
      <c r="K80" s="299"/>
      <c r="L80" s="299"/>
    </row>
    <row r="81" spans="1:12" ht="15" x14ac:dyDescent="0.2">
      <c r="A81" s="299"/>
      <c r="B81" s="299"/>
      <c r="C81" s="299"/>
      <c r="D81" s="299"/>
      <c r="E81" s="299"/>
      <c r="F81" s="299"/>
      <c r="G81" s="299"/>
      <c r="H81" s="299"/>
      <c r="I81" s="299"/>
      <c r="J81" s="299"/>
      <c r="K81" s="299"/>
      <c r="L81" s="299"/>
    </row>
    <row r="82" spans="1:12" ht="15" x14ac:dyDescent="0.2">
      <c r="A82" s="299"/>
      <c r="B82" s="299"/>
      <c r="C82" s="299"/>
      <c r="D82" s="299"/>
      <c r="E82" s="299"/>
      <c r="F82" s="299"/>
      <c r="G82" s="299"/>
      <c r="H82" s="299"/>
      <c r="I82" s="299"/>
      <c r="J82" s="299"/>
      <c r="K82" s="299"/>
      <c r="L82" s="299"/>
    </row>
    <row r="83" spans="1:12" ht="15" x14ac:dyDescent="0.2">
      <c r="A83" s="299"/>
      <c r="B83" s="299"/>
      <c r="C83" s="299"/>
      <c r="D83" s="299"/>
      <c r="E83" s="299"/>
      <c r="F83" s="299"/>
      <c r="G83" s="299"/>
      <c r="H83" s="299"/>
      <c r="I83" s="299"/>
      <c r="J83" s="299"/>
      <c r="K83" s="299"/>
      <c r="L83" s="299"/>
    </row>
    <row r="84" spans="1:12" ht="15" x14ac:dyDescent="0.2">
      <c r="A84" s="299"/>
      <c r="B84" s="299"/>
      <c r="C84" s="299"/>
      <c r="D84" s="299"/>
      <c r="E84" s="299"/>
      <c r="F84" s="299"/>
      <c r="G84" s="299"/>
      <c r="H84" s="299"/>
      <c r="I84" s="299"/>
      <c r="J84" s="299"/>
      <c r="K84" s="299"/>
      <c r="L84" s="299"/>
    </row>
    <row r="85" spans="1:12" ht="15" x14ac:dyDescent="0.2">
      <c r="A85" s="299"/>
      <c r="B85" s="299"/>
      <c r="C85" s="299"/>
      <c r="D85" s="299"/>
      <c r="E85" s="299"/>
      <c r="F85" s="299"/>
      <c r="G85" s="299"/>
      <c r="H85" s="299"/>
      <c r="I85" s="299"/>
      <c r="J85" s="299"/>
      <c r="K85" s="299"/>
      <c r="L85" s="299"/>
    </row>
    <row r="86" spans="1:12" ht="15" x14ac:dyDescent="0.2">
      <c r="A86" s="299"/>
      <c r="B86" s="299"/>
      <c r="C86" s="299"/>
      <c r="D86" s="299"/>
      <c r="E86" s="299"/>
      <c r="F86" s="299"/>
      <c r="G86" s="299"/>
      <c r="H86" s="299"/>
      <c r="I86" s="299"/>
      <c r="J86" s="299"/>
      <c r="K86" s="299"/>
      <c r="L86" s="299"/>
    </row>
    <row r="87" spans="1:12" ht="15" x14ac:dyDescent="0.2">
      <c r="A87" s="299"/>
      <c r="B87" s="299"/>
      <c r="C87" s="299"/>
      <c r="D87" s="299"/>
      <c r="E87" s="299"/>
      <c r="F87" s="299"/>
      <c r="G87" s="299"/>
      <c r="H87" s="299"/>
      <c r="I87" s="299"/>
      <c r="J87" s="299"/>
      <c r="K87" s="299"/>
      <c r="L87" s="299"/>
    </row>
    <row r="88" spans="1:12" ht="15" x14ac:dyDescent="0.2">
      <c r="A88" s="299"/>
      <c r="B88" s="299"/>
      <c r="C88" s="299"/>
      <c r="D88" s="299"/>
      <c r="E88" s="299"/>
      <c r="F88" s="299"/>
      <c r="G88" s="299"/>
      <c r="H88" s="299"/>
      <c r="I88" s="299"/>
      <c r="J88" s="299"/>
      <c r="K88" s="299"/>
      <c r="L88" s="299"/>
    </row>
    <row r="89" spans="1:12" ht="15" x14ac:dyDescent="0.2">
      <c r="A89" s="299"/>
      <c r="B89" s="299"/>
      <c r="C89" s="299"/>
      <c r="D89" s="299"/>
      <c r="E89" s="299"/>
      <c r="F89" s="299"/>
      <c r="G89" s="299"/>
      <c r="H89" s="299"/>
      <c r="I89" s="299"/>
      <c r="J89" s="299"/>
      <c r="K89" s="299"/>
      <c r="L89" s="299"/>
    </row>
    <row r="90" spans="1:12" ht="15" x14ac:dyDescent="0.2">
      <c r="A90" s="299"/>
      <c r="B90" s="299"/>
      <c r="C90" s="299"/>
      <c r="D90" s="299"/>
      <c r="E90" s="299"/>
      <c r="F90" s="299"/>
      <c r="G90" s="299"/>
      <c r="H90" s="299"/>
      <c r="I90" s="299"/>
      <c r="J90" s="299"/>
      <c r="K90" s="299"/>
      <c r="L90" s="299"/>
    </row>
    <row r="91" spans="1:12" ht="15" x14ac:dyDescent="0.2">
      <c r="A91" s="299"/>
      <c r="B91" s="299"/>
      <c r="C91" s="299"/>
      <c r="D91" s="299"/>
      <c r="E91" s="299"/>
      <c r="F91" s="299"/>
      <c r="G91" s="299"/>
      <c r="H91" s="299"/>
      <c r="I91" s="299"/>
      <c r="J91" s="299"/>
      <c r="K91" s="299"/>
      <c r="L91" s="299"/>
    </row>
    <row r="92" spans="1:12" ht="15" x14ac:dyDescent="0.2">
      <c r="A92" s="299"/>
      <c r="B92" s="299"/>
      <c r="C92" s="299"/>
      <c r="D92" s="299"/>
      <c r="E92" s="299"/>
      <c r="F92" s="299"/>
      <c r="G92" s="299"/>
      <c r="H92" s="299"/>
      <c r="I92" s="299"/>
      <c r="J92" s="299"/>
      <c r="K92" s="299"/>
      <c r="L92" s="299"/>
    </row>
    <row r="93" spans="1:12" ht="15" x14ac:dyDescent="0.2">
      <c r="A93" s="299"/>
      <c r="B93" s="299"/>
      <c r="C93" s="299"/>
      <c r="D93" s="299"/>
      <c r="E93" s="299"/>
      <c r="F93" s="299"/>
      <c r="G93" s="299"/>
      <c r="H93" s="299"/>
      <c r="I93" s="299"/>
      <c r="J93" s="299"/>
      <c r="K93" s="299"/>
      <c r="L93" s="299"/>
    </row>
    <row r="94" spans="1:12" ht="15" x14ac:dyDescent="0.2">
      <c r="A94" s="299"/>
      <c r="B94" s="299"/>
      <c r="C94" s="299"/>
      <c r="D94" s="299"/>
      <c r="E94" s="299"/>
      <c r="F94" s="299"/>
      <c r="G94" s="299"/>
      <c r="H94" s="299"/>
      <c r="I94" s="299"/>
      <c r="J94" s="299"/>
      <c r="K94" s="299"/>
      <c r="L94" s="299"/>
    </row>
    <row r="95" spans="1:12" ht="15" x14ac:dyDescent="0.2">
      <c r="A95" s="299"/>
      <c r="B95" s="299"/>
      <c r="C95" s="299"/>
      <c r="D95" s="299"/>
      <c r="E95" s="299"/>
      <c r="F95" s="299"/>
      <c r="G95" s="299"/>
      <c r="H95" s="299"/>
      <c r="I95" s="299"/>
      <c r="J95" s="299"/>
      <c r="K95" s="299"/>
      <c r="L95" s="299"/>
    </row>
    <row r="96" spans="1:12" ht="15" x14ac:dyDescent="0.2">
      <c r="A96" s="299"/>
      <c r="B96" s="299"/>
      <c r="C96" s="299"/>
      <c r="D96" s="299"/>
      <c r="E96" s="299"/>
      <c r="F96" s="299"/>
      <c r="G96" s="299"/>
      <c r="H96" s="299"/>
      <c r="I96" s="299"/>
      <c r="J96" s="299"/>
      <c r="K96" s="299"/>
      <c r="L96" s="299"/>
    </row>
    <row r="97" spans="1:12" ht="15" x14ac:dyDescent="0.2">
      <c r="A97" s="299"/>
      <c r="B97" s="299"/>
      <c r="C97" s="299"/>
      <c r="D97" s="299"/>
      <c r="E97" s="299"/>
      <c r="F97" s="299"/>
      <c r="G97" s="299"/>
      <c r="H97" s="299"/>
      <c r="I97" s="299"/>
      <c r="J97" s="299"/>
      <c r="K97" s="299"/>
      <c r="L97" s="299"/>
    </row>
    <row r="98" spans="1:12" ht="15" x14ac:dyDescent="0.2">
      <c r="A98" s="299"/>
      <c r="B98" s="299"/>
      <c r="C98" s="299"/>
      <c r="D98" s="299"/>
      <c r="E98" s="299"/>
      <c r="F98" s="299"/>
      <c r="G98" s="299"/>
      <c r="H98" s="299"/>
      <c r="I98" s="299"/>
      <c r="J98" s="299"/>
      <c r="K98" s="299"/>
      <c r="L98" s="299"/>
    </row>
    <row r="99" spans="1:12" ht="15" x14ac:dyDescent="0.2">
      <c r="A99" s="299"/>
      <c r="B99" s="299"/>
      <c r="C99" s="299"/>
      <c r="D99" s="299"/>
      <c r="E99" s="299"/>
      <c r="F99" s="299"/>
      <c r="G99" s="299"/>
      <c r="H99" s="299"/>
      <c r="I99" s="299"/>
      <c r="J99" s="299"/>
      <c r="K99" s="299"/>
      <c r="L99" s="299"/>
    </row>
    <row r="100" spans="1:12" ht="15" x14ac:dyDescent="0.2">
      <c r="A100" s="299"/>
      <c r="B100" s="299"/>
      <c r="C100" s="299"/>
      <c r="D100" s="299"/>
      <c r="E100" s="299"/>
      <c r="F100" s="299"/>
      <c r="G100" s="299"/>
      <c r="H100" s="299"/>
      <c r="I100" s="299"/>
      <c r="J100" s="299"/>
      <c r="K100" s="299"/>
      <c r="L100" s="299"/>
    </row>
    <row r="101" spans="1:12" ht="15" x14ac:dyDescent="0.2">
      <c r="A101" s="299"/>
      <c r="B101" s="299"/>
      <c r="C101" s="299"/>
      <c r="D101" s="299"/>
      <c r="E101" s="299"/>
      <c r="F101" s="299"/>
      <c r="G101" s="299"/>
      <c r="H101" s="299"/>
      <c r="I101" s="299"/>
      <c r="J101" s="299"/>
      <c r="K101" s="299"/>
      <c r="L101" s="299"/>
    </row>
    <row r="102" spans="1:12" ht="15" x14ac:dyDescent="0.2">
      <c r="A102" s="299"/>
      <c r="B102" s="299"/>
      <c r="C102" s="299"/>
      <c r="D102" s="299"/>
      <c r="E102" s="299"/>
      <c r="F102" s="299"/>
      <c r="G102" s="299"/>
      <c r="H102" s="299"/>
      <c r="I102" s="299"/>
      <c r="J102" s="299"/>
      <c r="K102" s="299"/>
      <c r="L102" s="299"/>
    </row>
    <row r="103" spans="1:12" ht="15" x14ac:dyDescent="0.2">
      <c r="A103" s="299"/>
      <c r="B103" s="299"/>
      <c r="C103" s="299"/>
      <c r="D103" s="299"/>
      <c r="E103" s="299"/>
      <c r="F103" s="299"/>
      <c r="G103" s="299"/>
      <c r="H103" s="299"/>
      <c r="I103" s="299"/>
      <c r="J103" s="299"/>
      <c r="K103" s="299"/>
      <c r="L103" s="299"/>
    </row>
    <row r="104" spans="1:12" ht="15" x14ac:dyDescent="0.2">
      <c r="A104" s="299"/>
      <c r="B104" s="299"/>
      <c r="C104" s="299"/>
      <c r="D104" s="299"/>
      <c r="E104" s="299"/>
      <c r="F104" s="299"/>
      <c r="G104" s="299"/>
      <c r="H104" s="299"/>
      <c r="I104" s="299"/>
      <c r="J104" s="299"/>
      <c r="K104" s="299"/>
      <c r="L104" s="299"/>
    </row>
    <row r="105" spans="1:12" ht="15" x14ac:dyDescent="0.2">
      <c r="A105" s="299"/>
      <c r="B105" s="299"/>
      <c r="C105" s="299"/>
      <c r="D105" s="299"/>
      <c r="E105" s="299"/>
      <c r="F105" s="299"/>
      <c r="G105" s="299"/>
      <c r="H105" s="299"/>
      <c r="I105" s="299"/>
      <c r="J105" s="299"/>
      <c r="K105" s="299"/>
      <c r="L105" s="299"/>
    </row>
    <row r="106" spans="1:12" ht="15" x14ac:dyDescent="0.2">
      <c r="A106" s="299"/>
      <c r="B106" s="299"/>
      <c r="C106" s="299"/>
      <c r="D106" s="299"/>
      <c r="E106" s="299"/>
      <c r="F106" s="299"/>
      <c r="G106" s="299"/>
      <c r="H106" s="299"/>
      <c r="I106" s="299"/>
      <c r="J106" s="299"/>
      <c r="K106" s="299"/>
      <c r="L106" s="299"/>
    </row>
    <row r="107" spans="1:12" ht="15" x14ac:dyDescent="0.2">
      <c r="A107" s="299"/>
      <c r="B107" s="299"/>
      <c r="C107" s="299"/>
      <c r="D107" s="299"/>
      <c r="E107" s="299"/>
      <c r="F107" s="299"/>
      <c r="G107" s="299"/>
      <c r="H107" s="299"/>
      <c r="I107" s="299"/>
      <c r="J107" s="299"/>
      <c r="K107" s="299"/>
      <c r="L107" s="299"/>
    </row>
    <row r="108" spans="1:12" ht="15" x14ac:dyDescent="0.2">
      <c r="A108" s="299"/>
      <c r="B108" s="299"/>
      <c r="C108" s="299"/>
      <c r="D108" s="299"/>
      <c r="E108" s="299"/>
      <c r="F108" s="299"/>
      <c r="G108" s="299"/>
      <c r="H108" s="299"/>
      <c r="I108" s="299"/>
      <c r="J108" s="299"/>
      <c r="K108" s="299"/>
      <c r="L108" s="299"/>
    </row>
    <row r="109" spans="1:12" ht="15" x14ac:dyDescent="0.2">
      <c r="A109" s="299"/>
      <c r="B109" s="299"/>
      <c r="C109" s="299"/>
      <c r="D109" s="299"/>
      <c r="E109" s="299"/>
      <c r="F109" s="299"/>
      <c r="G109" s="299"/>
      <c r="H109" s="299"/>
      <c r="I109" s="299"/>
      <c r="J109" s="299"/>
      <c r="K109" s="299"/>
      <c r="L109" s="299"/>
    </row>
    <row r="110" spans="1:12" ht="15" x14ac:dyDescent="0.2">
      <c r="A110" s="299"/>
      <c r="B110" s="299"/>
      <c r="C110" s="299"/>
      <c r="D110" s="299"/>
      <c r="E110" s="299"/>
      <c r="F110" s="299"/>
      <c r="G110" s="299"/>
      <c r="H110" s="299"/>
      <c r="I110" s="299"/>
      <c r="J110" s="299"/>
      <c r="K110" s="299"/>
      <c r="L110" s="299"/>
    </row>
    <row r="111" spans="1:12" ht="15" x14ac:dyDescent="0.2">
      <c r="A111" s="299"/>
      <c r="B111" s="299"/>
      <c r="C111" s="299"/>
      <c r="D111" s="299"/>
      <c r="E111" s="299"/>
      <c r="F111" s="299"/>
      <c r="G111" s="299"/>
      <c r="H111" s="299"/>
      <c r="I111" s="299"/>
      <c r="J111" s="299"/>
      <c r="K111" s="299"/>
      <c r="L111" s="299"/>
    </row>
    <row r="112" spans="1:12" ht="15" x14ac:dyDescent="0.2">
      <c r="A112" s="299"/>
      <c r="B112" s="299"/>
      <c r="C112" s="299"/>
      <c r="D112" s="299"/>
      <c r="E112" s="299"/>
      <c r="F112" s="299"/>
      <c r="G112" s="299"/>
      <c r="H112" s="299"/>
      <c r="I112" s="299"/>
      <c r="J112" s="299"/>
      <c r="K112" s="299"/>
      <c r="L112" s="299"/>
    </row>
    <row r="113" spans="1:12" ht="15" x14ac:dyDescent="0.2">
      <c r="A113" s="299"/>
      <c r="B113" s="299"/>
      <c r="C113" s="299"/>
      <c r="D113" s="299"/>
      <c r="E113" s="299"/>
      <c r="F113" s="299"/>
      <c r="G113" s="299"/>
      <c r="H113" s="299"/>
      <c r="I113" s="299"/>
      <c r="J113" s="299"/>
      <c r="K113" s="299"/>
      <c r="L113" s="299"/>
    </row>
    <row r="114" spans="1:12" ht="15" x14ac:dyDescent="0.2">
      <c r="A114" s="299"/>
      <c r="B114" s="299"/>
      <c r="C114" s="299"/>
      <c r="D114" s="299"/>
      <c r="E114" s="299"/>
      <c r="F114" s="299"/>
      <c r="G114" s="299"/>
      <c r="H114" s="299"/>
      <c r="I114" s="299"/>
      <c r="J114" s="299"/>
      <c r="K114" s="299"/>
      <c r="L114" s="299"/>
    </row>
    <row r="115" spans="1:12" ht="15" x14ac:dyDescent="0.2">
      <c r="A115" s="299"/>
      <c r="B115" s="299"/>
      <c r="C115" s="299"/>
      <c r="D115" s="299"/>
      <c r="E115" s="299"/>
      <c r="F115" s="299"/>
      <c r="G115" s="299"/>
      <c r="H115" s="299"/>
      <c r="I115" s="299"/>
      <c r="J115" s="299"/>
      <c r="K115" s="299"/>
      <c r="L115" s="299"/>
    </row>
    <row r="116" spans="1:12" ht="15" x14ac:dyDescent="0.2">
      <c r="A116" s="299"/>
      <c r="B116" s="299"/>
      <c r="C116" s="299"/>
      <c r="D116" s="299"/>
      <c r="E116" s="299"/>
      <c r="F116" s="299"/>
      <c r="G116" s="299"/>
      <c r="H116" s="299"/>
      <c r="I116" s="299"/>
      <c r="J116" s="299"/>
      <c r="K116" s="299"/>
      <c r="L116" s="299"/>
    </row>
    <row r="117" spans="1:12" ht="15" x14ac:dyDescent="0.2">
      <c r="A117" s="299"/>
      <c r="B117" s="299"/>
      <c r="C117" s="299"/>
      <c r="D117" s="299"/>
      <c r="E117" s="299"/>
      <c r="F117" s="299"/>
      <c r="G117" s="299"/>
      <c r="H117" s="299"/>
      <c r="I117" s="299"/>
      <c r="J117" s="299"/>
      <c r="K117" s="299"/>
      <c r="L117" s="299"/>
    </row>
    <row r="118" spans="1:12" ht="15" x14ac:dyDescent="0.2">
      <c r="A118" s="299"/>
      <c r="B118" s="299"/>
      <c r="C118" s="299"/>
      <c r="D118" s="299"/>
      <c r="E118" s="299"/>
      <c r="F118" s="299"/>
      <c r="G118" s="299"/>
      <c r="H118" s="299"/>
      <c r="I118" s="299"/>
      <c r="J118" s="299"/>
      <c r="K118" s="299"/>
      <c r="L118" s="299"/>
    </row>
    <row r="119" spans="1:12" ht="15" x14ac:dyDescent="0.2">
      <c r="A119" s="299"/>
      <c r="B119" s="299"/>
      <c r="C119" s="299"/>
      <c r="D119" s="299"/>
      <c r="E119" s="299"/>
      <c r="F119" s="299"/>
      <c r="G119" s="299"/>
      <c r="H119" s="299"/>
      <c r="I119" s="299"/>
      <c r="J119" s="299"/>
      <c r="K119" s="299"/>
      <c r="L119" s="299"/>
    </row>
    <row r="120" spans="1:12" ht="15" x14ac:dyDescent="0.2">
      <c r="A120" s="299"/>
      <c r="B120" s="299"/>
      <c r="C120" s="299"/>
      <c r="D120" s="299"/>
      <c r="E120" s="299"/>
      <c r="F120" s="299"/>
      <c r="G120" s="299"/>
      <c r="H120" s="299"/>
      <c r="I120" s="299"/>
      <c r="J120" s="299"/>
      <c r="K120" s="299"/>
      <c r="L120" s="299"/>
    </row>
    <row r="121" spans="1:12" ht="15" x14ac:dyDescent="0.2">
      <c r="A121" s="299"/>
      <c r="B121" s="299"/>
      <c r="C121" s="299"/>
      <c r="D121" s="299"/>
      <c r="E121" s="299"/>
      <c r="F121" s="299"/>
      <c r="G121" s="299"/>
      <c r="H121" s="299"/>
      <c r="I121" s="299"/>
      <c r="J121" s="299"/>
      <c r="K121" s="299"/>
      <c r="L121" s="299"/>
    </row>
    <row r="122" spans="1:12" ht="15" x14ac:dyDescent="0.2">
      <c r="A122" s="299"/>
      <c r="B122" s="299"/>
      <c r="C122" s="299"/>
      <c r="D122" s="299"/>
      <c r="E122" s="299"/>
      <c r="F122" s="299"/>
      <c r="G122" s="299"/>
      <c r="H122" s="299"/>
      <c r="I122" s="299"/>
      <c r="J122" s="299"/>
      <c r="K122" s="299"/>
      <c r="L122" s="299"/>
    </row>
    <row r="123" spans="1:12" ht="15" x14ac:dyDescent="0.2">
      <c r="A123" s="299"/>
      <c r="B123" s="299"/>
      <c r="C123" s="299"/>
      <c r="D123" s="299"/>
      <c r="E123" s="299"/>
      <c r="F123" s="299"/>
      <c r="G123" s="299"/>
      <c r="H123" s="299"/>
      <c r="I123" s="299"/>
      <c r="J123" s="299"/>
      <c r="K123" s="299"/>
      <c r="L123" s="299"/>
    </row>
    <row r="124" spans="1:12" ht="15" x14ac:dyDescent="0.2">
      <c r="A124" s="299"/>
      <c r="B124" s="299"/>
      <c r="C124" s="299"/>
      <c r="D124" s="299"/>
      <c r="E124" s="299"/>
      <c r="F124" s="299"/>
      <c r="G124" s="299"/>
      <c r="H124" s="299"/>
      <c r="I124" s="299"/>
      <c r="J124" s="299"/>
      <c r="K124" s="299"/>
      <c r="L124" s="299"/>
    </row>
    <row r="125" spans="1:12" ht="15" x14ac:dyDescent="0.2">
      <c r="A125" s="299"/>
      <c r="B125" s="299"/>
      <c r="C125" s="299"/>
      <c r="D125" s="299"/>
      <c r="E125" s="299"/>
      <c r="F125" s="299"/>
      <c r="G125" s="299"/>
      <c r="H125" s="299"/>
      <c r="I125" s="299"/>
      <c r="J125" s="299"/>
      <c r="K125" s="299"/>
      <c r="L125" s="299"/>
    </row>
    <row r="126" spans="1:12" ht="15" x14ac:dyDescent="0.2">
      <c r="A126" s="299"/>
      <c r="B126" s="299"/>
      <c r="C126" s="299"/>
      <c r="D126" s="299"/>
      <c r="E126" s="299"/>
      <c r="F126" s="299"/>
      <c r="G126" s="299"/>
      <c r="H126" s="299"/>
      <c r="I126" s="299"/>
      <c r="J126" s="299"/>
      <c r="K126" s="299"/>
      <c r="L126" s="299"/>
    </row>
    <row r="127" spans="1:12" ht="15" x14ac:dyDescent="0.2">
      <c r="A127" s="299"/>
      <c r="B127" s="299"/>
      <c r="C127" s="299"/>
      <c r="D127" s="299"/>
      <c r="E127" s="299"/>
      <c r="F127" s="299"/>
      <c r="G127" s="299"/>
      <c r="H127" s="299"/>
      <c r="I127" s="299"/>
      <c r="J127" s="299"/>
      <c r="K127" s="299"/>
      <c r="L127" s="299"/>
    </row>
    <row r="128" spans="1:12" ht="15" x14ac:dyDescent="0.2">
      <c r="A128" s="299"/>
      <c r="B128" s="299"/>
      <c r="C128" s="299"/>
      <c r="D128" s="299"/>
      <c r="E128" s="299"/>
      <c r="F128" s="299"/>
      <c r="G128" s="299"/>
      <c r="H128" s="299"/>
      <c r="I128" s="299"/>
      <c r="J128" s="299"/>
      <c r="K128" s="299"/>
      <c r="L128" s="299"/>
    </row>
    <row r="129" spans="1:12" ht="15" x14ac:dyDescent="0.2">
      <c r="A129" s="299"/>
      <c r="B129" s="299"/>
      <c r="C129" s="299"/>
      <c r="D129" s="299"/>
      <c r="E129" s="299"/>
      <c r="F129" s="299"/>
      <c r="G129" s="299"/>
      <c r="H129" s="299"/>
      <c r="I129" s="299"/>
      <c r="J129" s="299"/>
      <c r="K129" s="299"/>
      <c r="L129" s="299"/>
    </row>
    <row r="130" spans="1:12" ht="15" x14ac:dyDescent="0.2">
      <c r="A130" s="299"/>
      <c r="B130" s="299"/>
      <c r="C130" s="299"/>
      <c r="D130" s="299"/>
      <c r="E130" s="299"/>
      <c r="F130" s="299"/>
      <c r="G130" s="299"/>
      <c r="H130" s="299"/>
      <c r="I130" s="299"/>
      <c r="J130" s="299"/>
      <c r="K130" s="299"/>
      <c r="L130" s="299"/>
    </row>
    <row r="131" spans="1:12" ht="15" x14ac:dyDescent="0.2">
      <c r="A131" s="299"/>
      <c r="B131" s="299"/>
      <c r="C131" s="299"/>
      <c r="D131" s="299"/>
      <c r="E131" s="299"/>
      <c r="F131" s="299"/>
      <c r="G131" s="299"/>
      <c r="H131" s="299"/>
      <c r="I131" s="299"/>
      <c r="J131" s="299"/>
      <c r="K131" s="299"/>
      <c r="L131" s="299"/>
    </row>
    <row r="132" spans="1:12" ht="15" x14ac:dyDescent="0.2">
      <c r="A132" s="299"/>
      <c r="B132" s="299"/>
      <c r="C132" s="299"/>
      <c r="D132" s="299"/>
      <c r="E132" s="299"/>
      <c r="F132" s="299"/>
      <c r="G132" s="299"/>
      <c r="H132" s="299"/>
      <c r="I132" s="299"/>
      <c r="J132" s="299"/>
      <c r="K132" s="299"/>
      <c r="L132" s="299"/>
    </row>
    <row r="133" spans="1:12" ht="15" x14ac:dyDescent="0.2">
      <c r="A133" s="299"/>
      <c r="B133" s="299"/>
      <c r="C133" s="299"/>
      <c r="D133" s="299"/>
      <c r="E133" s="299"/>
      <c r="F133" s="299"/>
      <c r="G133" s="299"/>
      <c r="H133" s="299"/>
      <c r="I133" s="299"/>
      <c r="J133" s="299"/>
      <c r="K133" s="299"/>
      <c r="L133" s="299"/>
    </row>
    <row r="134" spans="1:12" ht="15" x14ac:dyDescent="0.2">
      <c r="A134" s="299"/>
      <c r="B134" s="299"/>
      <c r="C134" s="299"/>
      <c r="D134" s="299"/>
      <c r="E134" s="299"/>
      <c r="F134" s="299"/>
      <c r="G134" s="299"/>
      <c r="H134" s="299"/>
      <c r="I134" s="299"/>
      <c r="J134" s="299"/>
      <c r="K134" s="299"/>
      <c r="L134" s="299"/>
    </row>
    <row r="135" spans="1:12" ht="15" x14ac:dyDescent="0.2">
      <c r="A135" s="299"/>
      <c r="B135" s="299"/>
      <c r="C135" s="299"/>
      <c r="D135" s="299"/>
      <c r="E135" s="299"/>
      <c r="F135" s="299"/>
      <c r="G135" s="299"/>
      <c r="H135" s="299"/>
      <c r="I135" s="299"/>
      <c r="J135" s="299"/>
      <c r="K135" s="299"/>
      <c r="L135" s="299"/>
    </row>
    <row r="136" spans="1:12" ht="15" x14ac:dyDescent="0.2">
      <c r="A136" s="299"/>
      <c r="B136" s="299"/>
      <c r="C136" s="299"/>
      <c r="D136" s="299"/>
      <c r="E136" s="299"/>
      <c r="F136" s="299"/>
      <c r="G136" s="299"/>
      <c r="H136" s="299"/>
      <c r="I136" s="299"/>
      <c r="J136" s="299"/>
      <c r="K136" s="299"/>
      <c r="L136" s="299"/>
    </row>
    <row r="137" spans="1:12" ht="15" x14ac:dyDescent="0.2">
      <c r="A137" s="299"/>
      <c r="B137" s="299"/>
      <c r="C137" s="299"/>
      <c r="D137" s="299"/>
      <c r="E137" s="299"/>
      <c r="F137" s="299"/>
      <c r="G137" s="299"/>
      <c r="H137" s="299"/>
      <c r="I137" s="299"/>
      <c r="J137" s="299"/>
      <c r="K137" s="299"/>
      <c r="L137" s="299"/>
    </row>
    <row r="138" spans="1:12" ht="15" x14ac:dyDescent="0.2">
      <c r="A138" s="299"/>
      <c r="B138" s="299"/>
      <c r="C138" s="299"/>
      <c r="D138" s="299"/>
      <c r="E138" s="299"/>
      <c r="F138" s="299"/>
      <c r="G138" s="299"/>
      <c r="H138" s="299"/>
      <c r="I138" s="299"/>
      <c r="J138" s="299"/>
      <c r="K138" s="299"/>
      <c r="L138" s="299"/>
    </row>
    <row r="139" spans="1:12" ht="15" x14ac:dyDescent="0.2">
      <c r="A139" s="299"/>
      <c r="B139" s="299"/>
      <c r="C139" s="299"/>
      <c r="D139" s="299"/>
      <c r="E139" s="299"/>
      <c r="F139" s="299"/>
      <c r="G139" s="299"/>
      <c r="H139" s="299"/>
      <c r="I139" s="299"/>
      <c r="J139" s="299"/>
      <c r="K139" s="299"/>
      <c r="L139" s="299"/>
    </row>
    <row r="140" spans="1:12" ht="15" x14ac:dyDescent="0.2">
      <c r="A140" s="299"/>
      <c r="B140" s="299"/>
      <c r="C140" s="299"/>
      <c r="D140" s="299"/>
      <c r="E140" s="299"/>
      <c r="F140" s="299"/>
      <c r="G140" s="299"/>
      <c r="H140" s="299"/>
      <c r="I140" s="299"/>
      <c r="J140" s="299"/>
      <c r="K140" s="299"/>
      <c r="L140" s="299"/>
    </row>
    <row r="141" spans="1:12" ht="15" x14ac:dyDescent="0.2">
      <c r="A141" s="299"/>
      <c r="B141" s="299"/>
      <c r="C141" s="299"/>
      <c r="D141" s="299"/>
      <c r="E141" s="299"/>
      <c r="F141" s="299"/>
      <c r="G141" s="299"/>
      <c r="H141" s="299"/>
      <c r="I141" s="299"/>
      <c r="J141" s="299"/>
      <c r="K141" s="299"/>
      <c r="L141" s="299"/>
    </row>
    <row r="142" spans="1:12" ht="15" x14ac:dyDescent="0.2">
      <c r="A142" s="299"/>
      <c r="B142" s="299"/>
      <c r="C142" s="299"/>
      <c r="D142" s="299"/>
      <c r="E142" s="299"/>
      <c r="F142" s="299"/>
      <c r="G142" s="299"/>
      <c r="H142" s="299"/>
      <c r="I142" s="299"/>
      <c r="J142" s="299"/>
      <c r="K142" s="299"/>
      <c r="L142" s="299"/>
    </row>
    <row r="143" spans="1:12" ht="15" x14ac:dyDescent="0.2">
      <c r="A143" s="299"/>
      <c r="B143" s="299"/>
      <c r="C143" s="299"/>
      <c r="D143" s="299"/>
      <c r="E143" s="299"/>
      <c r="F143" s="299"/>
      <c r="G143" s="299"/>
      <c r="H143" s="299"/>
      <c r="I143" s="299"/>
      <c r="J143" s="299"/>
      <c r="K143" s="299"/>
      <c r="L143" s="299"/>
    </row>
    <row r="144" spans="1:12" ht="15" x14ac:dyDescent="0.2">
      <c r="A144" s="299"/>
      <c r="B144" s="299"/>
      <c r="C144" s="299"/>
      <c r="D144" s="299"/>
      <c r="E144" s="299"/>
      <c r="F144" s="299"/>
      <c r="G144" s="299"/>
      <c r="H144" s="299"/>
      <c r="I144" s="299"/>
      <c r="J144" s="299"/>
      <c r="K144" s="299"/>
      <c r="L144" s="299"/>
    </row>
    <row r="145" spans="1:12" ht="15" x14ac:dyDescent="0.2">
      <c r="A145" s="299"/>
      <c r="B145" s="299"/>
      <c r="C145" s="299"/>
      <c r="D145" s="299"/>
      <c r="E145" s="299"/>
      <c r="F145" s="299"/>
      <c r="G145" s="299"/>
      <c r="H145" s="299"/>
      <c r="I145" s="299"/>
      <c r="J145" s="299"/>
      <c r="K145" s="299"/>
      <c r="L145" s="299"/>
    </row>
    <row r="146" spans="1:12" ht="15" x14ac:dyDescent="0.2">
      <c r="A146" s="299"/>
      <c r="B146" s="299"/>
      <c r="C146" s="299"/>
      <c r="D146" s="299"/>
      <c r="E146" s="299"/>
      <c r="F146" s="299"/>
      <c r="G146" s="299"/>
      <c r="H146" s="299"/>
      <c r="I146" s="299"/>
      <c r="J146" s="299"/>
      <c r="K146" s="299"/>
      <c r="L146" s="299"/>
    </row>
    <row r="147" spans="1:12" ht="15" x14ac:dyDescent="0.2">
      <c r="A147" s="299"/>
      <c r="B147" s="299"/>
      <c r="C147" s="299"/>
      <c r="D147" s="299"/>
      <c r="E147" s="299"/>
      <c r="F147" s="299"/>
      <c r="G147" s="299"/>
      <c r="H147" s="299"/>
      <c r="I147" s="299"/>
      <c r="J147" s="299"/>
      <c r="K147" s="299"/>
      <c r="L147" s="299"/>
    </row>
    <row r="148" spans="1:12" ht="15" x14ac:dyDescent="0.2">
      <c r="A148" s="299"/>
      <c r="B148" s="299"/>
      <c r="C148" s="299"/>
      <c r="D148" s="299"/>
      <c r="E148" s="299"/>
      <c r="F148" s="299"/>
      <c r="G148" s="299"/>
      <c r="H148" s="299"/>
      <c r="I148" s="299"/>
      <c r="J148" s="299"/>
      <c r="K148" s="299"/>
      <c r="L148" s="299"/>
    </row>
    <row r="149" spans="1:12" ht="15" x14ac:dyDescent="0.2">
      <c r="A149" s="299"/>
      <c r="B149" s="299"/>
      <c r="C149" s="299"/>
      <c r="D149" s="299"/>
      <c r="E149" s="299"/>
      <c r="F149" s="299"/>
      <c r="G149" s="299"/>
      <c r="H149" s="299"/>
      <c r="I149" s="299"/>
      <c r="J149" s="299"/>
      <c r="K149" s="299"/>
      <c r="L149" s="299"/>
    </row>
    <row r="150" spans="1:12" ht="15" x14ac:dyDescent="0.2">
      <c r="A150" s="299"/>
      <c r="B150" s="299"/>
      <c r="C150" s="299"/>
      <c r="D150" s="299"/>
      <c r="E150" s="299"/>
      <c r="F150" s="299"/>
      <c r="G150" s="299"/>
      <c r="H150" s="299"/>
      <c r="I150" s="299"/>
      <c r="J150" s="299"/>
      <c r="K150" s="299"/>
      <c r="L150" s="299"/>
    </row>
    <row r="151" spans="1:12" ht="15" x14ac:dyDescent="0.2">
      <c r="A151" s="299"/>
      <c r="B151" s="299"/>
      <c r="C151" s="299"/>
      <c r="D151" s="299"/>
      <c r="E151" s="299"/>
      <c r="F151" s="299"/>
      <c r="G151" s="299"/>
      <c r="H151" s="299"/>
      <c r="I151" s="299"/>
      <c r="J151" s="299"/>
      <c r="K151" s="299"/>
      <c r="L151" s="299"/>
    </row>
    <row r="152" spans="1:12" ht="15" x14ac:dyDescent="0.2">
      <c r="A152" s="299"/>
      <c r="B152" s="299"/>
      <c r="C152" s="299"/>
      <c r="D152" s="299"/>
      <c r="E152" s="299"/>
      <c r="F152" s="299"/>
      <c r="G152" s="299"/>
      <c r="H152" s="299"/>
      <c r="I152" s="299"/>
      <c r="J152" s="299"/>
      <c r="K152" s="299"/>
      <c r="L152" s="299"/>
    </row>
    <row r="153" spans="1:12" ht="15" x14ac:dyDescent="0.2">
      <c r="A153" s="299"/>
      <c r="B153" s="299"/>
      <c r="C153" s="299"/>
      <c r="D153" s="299"/>
      <c r="E153" s="299"/>
      <c r="F153" s="299"/>
      <c r="G153" s="299"/>
      <c r="H153" s="299"/>
      <c r="I153" s="299"/>
      <c r="J153" s="299"/>
      <c r="K153" s="299"/>
      <c r="L153" s="299"/>
    </row>
    <row r="154" spans="1:12" ht="15" x14ac:dyDescent="0.2">
      <c r="A154" s="299"/>
      <c r="B154" s="299"/>
      <c r="C154" s="299"/>
      <c r="D154" s="299"/>
      <c r="E154" s="299"/>
      <c r="F154" s="299"/>
      <c r="G154" s="299"/>
      <c r="H154" s="299"/>
      <c r="I154" s="299"/>
      <c r="J154" s="299"/>
      <c r="K154" s="299"/>
      <c r="L154" s="299"/>
    </row>
    <row r="155" spans="1:12" ht="15" x14ac:dyDescent="0.2">
      <c r="A155" s="299"/>
      <c r="B155" s="299"/>
      <c r="C155" s="299"/>
      <c r="D155" s="299"/>
      <c r="E155" s="299"/>
      <c r="F155" s="299"/>
      <c r="G155" s="299"/>
      <c r="H155" s="299"/>
      <c r="I155" s="299"/>
      <c r="J155" s="299"/>
      <c r="K155" s="299"/>
      <c r="L155" s="299"/>
    </row>
    <row r="156" spans="1:12" ht="15" x14ac:dyDescent="0.2">
      <c r="A156" s="299"/>
      <c r="B156" s="299"/>
      <c r="C156" s="299"/>
      <c r="D156" s="299"/>
      <c r="E156" s="299"/>
      <c r="F156" s="299"/>
      <c r="G156" s="299"/>
      <c r="H156" s="299"/>
      <c r="I156" s="299"/>
      <c r="J156" s="299"/>
      <c r="K156" s="299"/>
      <c r="L156" s="299"/>
    </row>
    <row r="157" spans="1:12" ht="15" x14ac:dyDescent="0.2">
      <c r="A157" s="299"/>
      <c r="B157" s="299"/>
      <c r="C157" s="299"/>
      <c r="D157" s="299"/>
      <c r="E157" s="299"/>
      <c r="F157" s="299"/>
      <c r="G157" s="299"/>
      <c r="H157" s="299"/>
      <c r="I157" s="299"/>
      <c r="J157" s="299"/>
      <c r="K157" s="299"/>
      <c r="L157" s="299"/>
    </row>
    <row r="158" spans="1:12" ht="15" x14ac:dyDescent="0.2">
      <c r="A158" s="299"/>
      <c r="B158" s="299"/>
      <c r="C158" s="299"/>
      <c r="D158" s="299"/>
      <c r="E158" s="299"/>
      <c r="F158" s="299"/>
      <c r="G158" s="299"/>
      <c r="H158" s="299"/>
      <c r="I158" s="299"/>
      <c r="J158" s="299"/>
      <c r="K158" s="299"/>
      <c r="L158" s="299"/>
    </row>
    <row r="159" spans="1:12" ht="15" x14ac:dyDescent="0.2">
      <c r="A159" s="299"/>
      <c r="B159" s="299"/>
      <c r="C159" s="299"/>
      <c r="D159" s="299"/>
      <c r="E159" s="299"/>
      <c r="F159" s="299"/>
      <c r="G159" s="299"/>
      <c r="H159" s="299"/>
      <c r="I159" s="299"/>
      <c r="J159" s="299"/>
      <c r="K159" s="299"/>
      <c r="L159" s="299"/>
    </row>
    <row r="160" spans="1:12" ht="15" x14ac:dyDescent="0.2">
      <c r="A160" s="299"/>
      <c r="B160" s="299"/>
      <c r="C160" s="299"/>
      <c r="D160" s="299"/>
      <c r="E160" s="299"/>
      <c r="F160" s="299"/>
      <c r="G160" s="299"/>
      <c r="H160" s="299"/>
      <c r="I160" s="299"/>
      <c r="J160" s="299"/>
      <c r="K160" s="299"/>
      <c r="L160" s="299"/>
    </row>
    <row r="161" spans="1:12" ht="15" x14ac:dyDescent="0.2">
      <c r="A161" s="299"/>
      <c r="B161" s="299"/>
      <c r="C161" s="299"/>
      <c r="D161" s="299"/>
      <c r="E161" s="299"/>
      <c r="F161" s="299"/>
      <c r="G161" s="299"/>
      <c r="H161" s="299"/>
      <c r="I161" s="299"/>
      <c r="J161" s="299"/>
      <c r="K161" s="299"/>
      <c r="L161" s="299"/>
    </row>
    <row r="162" spans="1:12" ht="15" x14ac:dyDescent="0.2">
      <c r="A162" s="299"/>
      <c r="B162" s="299"/>
      <c r="C162" s="299"/>
      <c r="D162" s="299"/>
      <c r="E162" s="299"/>
      <c r="F162" s="299"/>
      <c r="G162" s="299"/>
      <c r="H162" s="299"/>
      <c r="I162" s="299"/>
      <c r="J162" s="299"/>
      <c r="K162" s="299"/>
      <c r="L162" s="299"/>
    </row>
    <row r="163" spans="1:12" ht="15" x14ac:dyDescent="0.2">
      <c r="A163" s="299"/>
      <c r="B163" s="299"/>
      <c r="C163" s="299"/>
      <c r="D163" s="299"/>
      <c r="E163" s="299"/>
      <c r="F163" s="299"/>
      <c r="G163" s="299"/>
      <c r="H163" s="299"/>
      <c r="I163" s="299"/>
      <c r="J163" s="299"/>
      <c r="K163" s="299"/>
      <c r="L163" s="299"/>
    </row>
    <row r="164" spans="1:12" ht="15" x14ac:dyDescent="0.2">
      <c r="A164" s="299"/>
      <c r="B164" s="299"/>
      <c r="C164" s="299"/>
      <c r="D164" s="299"/>
      <c r="E164" s="299"/>
      <c r="F164" s="299"/>
      <c r="G164" s="299"/>
      <c r="H164" s="299"/>
      <c r="I164" s="299"/>
      <c r="J164" s="299"/>
      <c r="K164" s="299"/>
      <c r="L164" s="299"/>
    </row>
    <row r="165" spans="1:12" ht="15" x14ac:dyDescent="0.2">
      <c r="A165" s="299"/>
      <c r="B165" s="299"/>
      <c r="C165" s="299"/>
      <c r="D165" s="299"/>
      <c r="E165" s="299"/>
      <c r="F165" s="299"/>
      <c r="G165" s="299"/>
      <c r="H165" s="299"/>
      <c r="I165" s="299"/>
      <c r="J165" s="299"/>
      <c r="K165" s="299"/>
      <c r="L165" s="299"/>
    </row>
    <row r="166" spans="1:12" ht="15" x14ac:dyDescent="0.2">
      <c r="A166" s="299"/>
      <c r="B166" s="299"/>
      <c r="C166" s="299"/>
      <c r="D166" s="299"/>
      <c r="E166" s="299"/>
      <c r="F166" s="299"/>
      <c r="G166" s="299"/>
      <c r="H166" s="299"/>
      <c r="I166" s="299"/>
      <c r="J166" s="299"/>
      <c r="K166" s="299"/>
      <c r="L166" s="299"/>
    </row>
    <row r="167" spans="1:12" ht="15" x14ac:dyDescent="0.2">
      <c r="A167" s="299"/>
      <c r="B167" s="299"/>
      <c r="C167" s="299"/>
      <c r="D167" s="299"/>
      <c r="E167" s="299"/>
      <c r="F167" s="299"/>
      <c r="G167" s="299"/>
      <c r="H167" s="299"/>
      <c r="I167" s="299"/>
      <c r="J167" s="299"/>
      <c r="K167" s="299"/>
      <c r="L167" s="299"/>
    </row>
  </sheetData>
  <mergeCells count="19">
    <mergeCell ref="AG22:AG31"/>
    <mergeCell ref="AH22:AH25"/>
    <mergeCell ref="AH26:AH29"/>
    <mergeCell ref="O11:Q14"/>
    <mergeCell ref="I14:J14"/>
    <mergeCell ref="A15:B15"/>
    <mergeCell ref="C15:F15"/>
    <mergeCell ref="O15:Q18"/>
    <mergeCell ref="O20:Q24"/>
    <mergeCell ref="A6:J6"/>
    <mergeCell ref="A7:J7"/>
    <mergeCell ref="B9:G9"/>
    <mergeCell ref="B10:B11"/>
    <mergeCell ref="C10:C11"/>
    <mergeCell ref="D10:D11"/>
    <mergeCell ref="E10:E11"/>
    <mergeCell ref="F10:F11"/>
    <mergeCell ref="G10:G11"/>
    <mergeCell ref="I10:J10"/>
  </mergeCells>
  <conditionalFormatting sqref="J12:J13 I12:I14">
    <cfRule type="cellIs" dxfId="2" priority="1" stopIfTrue="1" operator="lessThan">
      <formula>0</formula>
    </cfRule>
  </conditionalFormatting>
  <printOptions horizontalCentered="1"/>
  <pageMargins left="0.59055118110236227" right="0.59055118110236227" top="0.35433070866141736" bottom="0.35433070866141736" header="0" footer="0"/>
  <pageSetup orientation="portrait" r:id="rId1"/>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E106"/>
  <sheetViews>
    <sheetView showGridLines="0" zoomScale="70" zoomScaleNormal="70" zoomScaleSheetLayoutView="80" workbookViewId="0">
      <selection activeCell="F12" sqref="F12:G13"/>
    </sheetView>
  </sheetViews>
  <sheetFormatPr baseColWidth="10" defaultRowHeight="12.75" x14ac:dyDescent="0.2"/>
  <cols>
    <col min="1" max="1" width="15" style="328" customWidth="1"/>
    <col min="2" max="7" width="9.7109375" style="328" customWidth="1"/>
    <col min="8" max="8" width="1" style="328" customWidth="1"/>
    <col min="9" max="10" width="7.7109375" style="328" customWidth="1"/>
    <col min="11" max="11" width="13" style="328" customWidth="1"/>
    <col min="12" max="12" width="10.28515625" style="328" customWidth="1"/>
    <col min="13" max="16384" width="11.42578125" style="328"/>
  </cols>
  <sheetData>
    <row r="1" spans="1:12" s="286" customFormat="1" ht="20.100000000000001" customHeight="1" x14ac:dyDescent="0.15">
      <c r="D1" s="287"/>
      <c r="E1" s="287"/>
      <c r="F1" s="287"/>
      <c r="G1" s="287"/>
      <c r="H1" s="287"/>
      <c r="I1" s="287"/>
      <c r="J1" s="287"/>
    </row>
    <row r="2" spans="1:12" s="286" customFormat="1" ht="20.100000000000001" customHeight="1" x14ac:dyDescent="0.15">
      <c r="D2" s="287"/>
      <c r="E2" s="287"/>
      <c r="F2" s="287"/>
      <c r="G2" s="287"/>
      <c r="H2" s="287"/>
      <c r="I2" s="287"/>
      <c r="J2" s="287"/>
    </row>
    <row r="3" spans="1:12" s="286" customFormat="1" ht="20.100000000000001" customHeight="1" x14ac:dyDescent="0.15">
      <c r="D3" s="287"/>
      <c r="E3" s="287"/>
      <c r="F3" s="287"/>
      <c r="G3" s="287"/>
      <c r="H3" s="287"/>
      <c r="I3" s="287"/>
      <c r="J3" s="287"/>
    </row>
    <row r="4" spans="1:12" s="294" customFormat="1" ht="15" customHeight="1" x14ac:dyDescent="0.25">
      <c r="A4" s="289"/>
      <c r="B4" s="290"/>
      <c r="D4" s="291"/>
      <c r="E4" s="291"/>
      <c r="F4" s="291"/>
      <c r="G4" s="291"/>
      <c r="H4" s="291"/>
      <c r="I4" s="291"/>
      <c r="J4" s="291"/>
    </row>
    <row r="5" spans="1:12" s="294" customFormat="1" ht="15" customHeight="1" x14ac:dyDescent="0.25">
      <c r="A5" s="289"/>
      <c r="B5" s="290"/>
      <c r="D5" s="291"/>
      <c r="E5" s="291"/>
      <c r="F5" s="291"/>
      <c r="G5" s="291"/>
      <c r="H5" s="291"/>
      <c r="I5" s="291"/>
      <c r="J5" s="291"/>
    </row>
    <row r="6" spans="1:12" s="286" customFormat="1" ht="21.95" customHeight="1" x14ac:dyDescent="0.15">
      <c r="A6" s="500" t="s">
        <v>221</v>
      </c>
      <c r="B6" s="500"/>
      <c r="C6" s="500"/>
      <c r="D6" s="500"/>
      <c r="E6" s="500"/>
      <c r="F6" s="500"/>
      <c r="G6" s="500"/>
      <c r="H6" s="500"/>
      <c r="I6" s="500"/>
      <c r="J6" s="500"/>
      <c r="K6" s="296"/>
      <c r="L6" s="296"/>
    </row>
    <row r="7" spans="1:12" s="286" customFormat="1" ht="15" customHeight="1" x14ac:dyDescent="0.15">
      <c r="A7" s="564" t="s">
        <v>192</v>
      </c>
      <c r="B7" s="564"/>
      <c r="C7" s="564"/>
      <c r="D7" s="564"/>
      <c r="E7" s="564"/>
      <c r="F7" s="564"/>
      <c r="G7" s="564"/>
      <c r="H7" s="564"/>
      <c r="I7" s="564"/>
      <c r="J7" s="564"/>
      <c r="K7" s="297"/>
      <c r="L7" s="297"/>
    </row>
    <row r="8" spans="1:12" s="286" customFormat="1" ht="15" customHeight="1" x14ac:dyDescent="0.2">
      <c r="A8" s="298"/>
      <c r="B8" s="298"/>
      <c r="C8" s="298"/>
      <c r="D8" s="298"/>
      <c r="E8" s="298"/>
      <c r="F8" s="298"/>
      <c r="G8" s="298"/>
      <c r="H8" s="298"/>
      <c r="I8" s="298"/>
      <c r="J8" s="298"/>
      <c r="K8" s="361"/>
      <c r="L8" s="361"/>
    </row>
    <row r="9" spans="1:12" s="294" customFormat="1" ht="24.95" customHeight="1" x14ac:dyDescent="0.25">
      <c r="A9" s="302"/>
      <c r="B9" s="565" t="s">
        <v>193</v>
      </c>
      <c r="C9" s="565"/>
      <c r="D9" s="565"/>
      <c r="E9" s="565"/>
      <c r="F9" s="565"/>
      <c r="G9" s="565"/>
      <c r="H9" s="304"/>
      <c r="I9" s="304"/>
      <c r="J9" s="304"/>
      <c r="K9" s="361"/>
      <c r="L9" s="361"/>
    </row>
    <row r="10" spans="1:12" s="294" customFormat="1" ht="24.95" customHeight="1" x14ac:dyDescent="0.25">
      <c r="A10" s="302"/>
      <c r="B10" s="576">
        <v>2011</v>
      </c>
      <c r="C10" s="576">
        <v>2012</v>
      </c>
      <c r="D10" s="576">
        <v>2013</v>
      </c>
      <c r="E10" s="576">
        <v>2014</v>
      </c>
      <c r="F10" s="576">
        <v>2015</v>
      </c>
      <c r="G10" s="576">
        <v>2016</v>
      </c>
      <c r="H10" s="307"/>
      <c r="I10" s="567" t="s">
        <v>3</v>
      </c>
      <c r="J10" s="567"/>
      <c r="K10" s="361"/>
      <c r="L10" s="361"/>
    </row>
    <row r="11" spans="1:12" s="311" customFormat="1" ht="24.95" customHeight="1" x14ac:dyDescent="0.25">
      <c r="A11" s="308"/>
      <c r="B11" s="576"/>
      <c r="C11" s="576"/>
      <c r="D11" s="576"/>
      <c r="E11" s="576"/>
      <c r="F11" s="576"/>
      <c r="G11" s="576"/>
      <c r="H11" s="307"/>
      <c r="I11" s="309" t="s">
        <v>194</v>
      </c>
      <c r="J11" s="309" t="s">
        <v>195</v>
      </c>
      <c r="K11" s="583"/>
      <c r="L11" s="583"/>
    </row>
    <row r="12" spans="1:12" s="311" customFormat="1" ht="90" customHeight="1" x14ac:dyDescent="0.25">
      <c r="A12" s="312" t="s">
        <v>222</v>
      </c>
      <c r="B12" s="313">
        <v>114084.6</v>
      </c>
      <c r="C12" s="313">
        <v>113831</v>
      </c>
      <c r="D12" s="313">
        <v>113139.511</v>
      </c>
      <c r="E12" s="313">
        <v>105208.6</v>
      </c>
      <c r="F12" s="313">
        <v>60560.5</v>
      </c>
      <c r="G12" s="313">
        <v>51638.898000000001</v>
      </c>
      <c r="H12" s="314"/>
      <c r="I12" s="315">
        <f>G12-F12</f>
        <v>-8921.601999999999</v>
      </c>
      <c r="J12" s="316">
        <f>G12/F12-1</f>
        <v>-0.14731717868907945</v>
      </c>
      <c r="K12" s="583"/>
      <c r="L12" s="583"/>
    </row>
    <row r="13" spans="1:12" s="311" customFormat="1" ht="90" customHeight="1" x14ac:dyDescent="0.25">
      <c r="A13" s="312" t="s">
        <v>223</v>
      </c>
      <c r="B13" s="313">
        <v>149022</v>
      </c>
      <c r="C13" s="313">
        <v>121799</v>
      </c>
      <c r="D13" s="313">
        <v>118097.60000000001</v>
      </c>
      <c r="E13" s="313">
        <v>115000</v>
      </c>
      <c r="F13" s="313">
        <v>67000</v>
      </c>
      <c r="G13" s="313">
        <v>52500</v>
      </c>
      <c r="H13" s="314"/>
      <c r="I13" s="315">
        <f>G13-F13</f>
        <v>-14500</v>
      </c>
      <c r="J13" s="316">
        <f>G13/F13-1</f>
        <v>-0.21641791044776115</v>
      </c>
      <c r="K13" s="583"/>
      <c r="L13" s="583"/>
    </row>
    <row r="14" spans="1:12" s="311" customFormat="1" ht="90" customHeight="1" x14ac:dyDescent="0.25">
      <c r="A14" s="320" t="s">
        <v>224</v>
      </c>
      <c r="B14" s="321">
        <f t="shared" ref="B14:G14" si="0">IF(B13=0,0,(B12/B13)*100)</f>
        <v>76.555542134718365</v>
      </c>
      <c r="C14" s="321">
        <f t="shared" si="0"/>
        <v>93.458074368426665</v>
      </c>
      <c r="D14" s="321">
        <f t="shared" si="0"/>
        <v>95.801702151440836</v>
      </c>
      <c r="E14" s="321">
        <f t="shared" si="0"/>
        <v>91.48573913043478</v>
      </c>
      <c r="F14" s="321">
        <f t="shared" si="0"/>
        <v>90.388805970149249</v>
      </c>
      <c r="G14" s="321">
        <f t="shared" si="0"/>
        <v>98.359805714285713</v>
      </c>
      <c r="H14" s="322"/>
      <c r="I14" s="577">
        <f>G14-F14</f>
        <v>7.9709997441364635</v>
      </c>
      <c r="J14" s="577"/>
      <c r="K14" s="583"/>
      <c r="L14" s="583"/>
    </row>
    <row r="15" spans="1:12" ht="15" customHeight="1" x14ac:dyDescent="0.25">
      <c r="A15" s="573" t="s">
        <v>199</v>
      </c>
      <c r="B15" s="573"/>
      <c r="C15" s="575"/>
      <c r="D15" s="575"/>
      <c r="E15" s="575"/>
      <c r="F15" s="575"/>
      <c r="G15" s="375"/>
      <c r="H15" s="346"/>
      <c r="I15" s="331"/>
      <c r="J15" s="331"/>
      <c r="K15" s="585"/>
      <c r="L15" s="583"/>
    </row>
    <row r="16" spans="1:12" ht="15" customHeight="1" x14ac:dyDescent="0.25">
      <c r="A16" s="371"/>
      <c r="B16" s="371"/>
      <c r="C16" s="346"/>
      <c r="D16" s="346"/>
      <c r="E16" s="346"/>
      <c r="F16" s="346"/>
      <c r="G16" s="375"/>
      <c r="H16" s="346"/>
      <c r="I16" s="331"/>
      <c r="J16" s="331"/>
      <c r="K16" s="583"/>
      <c r="L16" s="583"/>
    </row>
    <row r="17" spans="1:31" ht="15" customHeight="1" x14ac:dyDescent="0.25">
      <c r="A17" s="329"/>
      <c r="B17" s="329"/>
      <c r="C17" s="330"/>
      <c r="D17" s="330"/>
      <c r="E17" s="330"/>
      <c r="F17" s="330"/>
      <c r="G17" s="330"/>
      <c r="H17" s="330"/>
      <c r="I17" s="331"/>
      <c r="J17" s="331"/>
      <c r="K17" s="583"/>
      <c r="L17" s="583"/>
    </row>
    <row r="18" spans="1:31" ht="15" customHeight="1" x14ac:dyDescent="0.2">
      <c r="A18" s="333"/>
      <c r="B18" s="333"/>
      <c r="C18" s="335"/>
      <c r="D18" s="334"/>
      <c r="E18" s="334"/>
      <c r="F18" s="335"/>
      <c r="G18" s="335"/>
      <c r="H18" s="335"/>
      <c r="I18" s="336"/>
      <c r="J18" s="336"/>
      <c r="K18" s="583"/>
      <c r="L18" s="583"/>
    </row>
    <row r="19" spans="1:31" ht="15" customHeight="1" x14ac:dyDescent="0.2">
      <c r="A19" s="299"/>
      <c r="B19" s="299"/>
      <c r="C19" s="299"/>
      <c r="D19" s="299"/>
      <c r="E19" s="299"/>
      <c r="F19" s="299"/>
      <c r="G19" s="299"/>
      <c r="H19" s="299"/>
      <c r="I19" s="299"/>
      <c r="J19" s="299"/>
      <c r="K19" s="299"/>
      <c r="L19" s="299"/>
    </row>
    <row r="20" spans="1:31" ht="15" customHeight="1" x14ac:dyDescent="0.2">
      <c r="A20" s="299"/>
      <c r="B20" s="299"/>
      <c r="C20" s="299"/>
      <c r="D20" s="299"/>
      <c r="E20" s="299"/>
      <c r="F20" s="299"/>
      <c r="G20" s="299"/>
      <c r="H20" s="299"/>
      <c r="I20" s="299"/>
      <c r="J20" s="299"/>
      <c r="K20" s="583"/>
      <c r="L20" s="583"/>
    </row>
    <row r="21" spans="1:31" ht="15" customHeight="1" x14ac:dyDescent="0.2">
      <c r="A21" s="299"/>
      <c r="B21" s="299"/>
      <c r="C21" s="299"/>
      <c r="D21" s="299"/>
      <c r="E21" s="299"/>
      <c r="F21" s="299"/>
      <c r="G21" s="299"/>
      <c r="H21" s="299"/>
      <c r="I21" s="299"/>
      <c r="J21" s="299"/>
      <c r="K21" s="583"/>
      <c r="L21" s="583"/>
    </row>
    <row r="22" spans="1:31" ht="15" customHeight="1" x14ac:dyDescent="0.2">
      <c r="A22" s="299"/>
      <c r="B22" s="299"/>
      <c r="C22" s="299"/>
      <c r="D22" s="299"/>
      <c r="E22" s="299"/>
      <c r="F22" s="306"/>
      <c r="G22" s="306"/>
      <c r="H22" s="306"/>
      <c r="I22" s="306"/>
      <c r="J22" s="306"/>
      <c r="K22" s="583"/>
      <c r="L22" s="583"/>
      <c r="AB22" s="574"/>
      <c r="AC22" s="568"/>
      <c r="AD22" s="338"/>
      <c r="AE22" s="339"/>
    </row>
    <row r="23" spans="1:31" ht="15" customHeight="1" x14ac:dyDescent="0.2">
      <c r="A23" s="299"/>
      <c r="B23" s="299"/>
      <c r="C23" s="299"/>
      <c r="D23" s="299"/>
      <c r="E23" s="299"/>
      <c r="F23" s="306"/>
      <c r="G23" s="306"/>
      <c r="H23" s="306"/>
      <c r="I23" s="306"/>
      <c r="J23" s="306"/>
      <c r="K23" s="583"/>
      <c r="L23" s="583"/>
      <c r="M23" s="337"/>
      <c r="AB23" s="574"/>
      <c r="AC23" s="569"/>
      <c r="AD23" s="338"/>
      <c r="AE23" s="339"/>
    </row>
    <row r="24" spans="1:31" ht="15" customHeight="1" x14ac:dyDescent="0.2">
      <c r="A24" s="299"/>
      <c r="B24" s="299"/>
      <c r="C24" s="299"/>
      <c r="D24" s="299"/>
      <c r="E24" s="299"/>
      <c r="F24" s="306"/>
      <c r="G24" s="306"/>
      <c r="H24" s="306"/>
      <c r="I24" s="306"/>
      <c r="J24" s="306"/>
      <c r="K24" s="583"/>
      <c r="L24" s="583"/>
      <c r="M24" s="337"/>
      <c r="AB24" s="574"/>
      <c r="AC24" s="569"/>
      <c r="AD24" s="338"/>
      <c r="AE24" s="339"/>
    </row>
    <row r="25" spans="1:31" ht="15" customHeight="1" x14ac:dyDescent="0.2">
      <c r="A25" s="299"/>
      <c r="B25" s="299"/>
      <c r="C25" s="299"/>
      <c r="D25" s="299"/>
      <c r="E25" s="299"/>
      <c r="F25" s="306"/>
      <c r="G25" s="306"/>
      <c r="H25" s="306"/>
      <c r="I25" s="306"/>
      <c r="J25" s="306"/>
      <c r="K25" s="306"/>
      <c r="L25" s="306"/>
      <c r="M25" s="337"/>
      <c r="AB25" s="574"/>
      <c r="AC25" s="570"/>
      <c r="AD25" s="338"/>
      <c r="AE25" s="340"/>
    </row>
    <row r="26" spans="1:31" ht="15" customHeight="1" x14ac:dyDescent="0.2">
      <c r="A26" s="299"/>
      <c r="B26" s="299"/>
      <c r="C26" s="299"/>
      <c r="D26" s="299"/>
      <c r="E26" s="299"/>
      <c r="F26" s="306"/>
      <c r="G26" s="306"/>
      <c r="H26" s="306"/>
      <c r="I26" s="306"/>
      <c r="J26" s="306"/>
      <c r="K26" s="306"/>
      <c r="L26" s="306"/>
      <c r="M26" s="337"/>
      <c r="AB26" s="574"/>
      <c r="AC26" s="568"/>
      <c r="AD26" s="338"/>
      <c r="AE26" s="339"/>
    </row>
    <row r="27" spans="1:31" ht="15" customHeight="1" x14ac:dyDescent="0.2">
      <c r="A27" s="299"/>
      <c r="B27" s="299"/>
      <c r="C27" s="299"/>
      <c r="D27" s="299"/>
      <c r="E27" s="299"/>
      <c r="F27" s="299"/>
      <c r="G27" s="299"/>
      <c r="H27" s="299"/>
      <c r="I27" s="299"/>
      <c r="J27" s="299"/>
      <c r="K27" s="306"/>
      <c r="L27" s="306"/>
      <c r="M27" s="337"/>
      <c r="AB27" s="574"/>
      <c r="AC27" s="569"/>
      <c r="AD27" s="338"/>
      <c r="AE27" s="340"/>
    </row>
    <row r="28" spans="1:31" ht="15" customHeight="1" x14ac:dyDescent="0.2">
      <c r="A28" s="299"/>
      <c r="B28" s="299"/>
      <c r="C28" s="299"/>
      <c r="D28" s="299"/>
      <c r="E28" s="299"/>
      <c r="F28" s="299"/>
      <c r="G28" s="299"/>
      <c r="H28" s="299"/>
      <c r="I28" s="299"/>
      <c r="J28" s="299"/>
      <c r="K28" s="306"/>
      <c r="L28" s="306"/>
      <c r="M28" s="337"/>
      <c r="AB28" s="574"/>
      <c r="AC28" s="569"/>
      <c r="AD28" s="338"/>
      <c r="AE28" s="339"/>
    </row>
    <row r="29" spans="1:31" ht="15" customHeight="1" x14ac:dyDescent="0.2">
      <c r="A29" s="299"/>
      <c r="B29" s="299"/>
      <c r="C29" s="299"/>
      <c r="D29" s="299"/>
      <c r="E29" s="299"/>
      <c r="F29" s="299"/>
      <c r="G29" s="299"/>
      <c r="H29" s="299"/>
      <c r="I29" s="299"/>
      <c r="J29" s="299"/>
      <c r="K29" s="299"/>
      <c r="L29" s="299"/>
    </row>
    <row r="30" spans="1:31" ht="15" customHeight="1" x14ac:dyDescent="0.2">
      <c r="A30" s="299"/>
      <c r="B30" s="299"/>
      <c r="C30" s="299"/>
      <c r="D30" s="299"/>
      <c r="E30" s="299"/>
      <c r="F30" s="299"/>
      <c r="G30" s="299"/>
      <c r="H30" s="299"/>
      <c r="I30" s="299"/>
      <c r="J30" s="299"/>
      <c r="K30" s="299"/>
      <c r="L30" s="299"/>
    </row>
    <row r="31" spans="1:31" ht="15" customHeight="1" x14ac:dyDescent="0.2">
      <c r="A31" s="299"/>
      <c r="B31" s="299"/>
      <c r="C31" s="299"/>
      <c r="D31" s="299"/>
      <c r="E31" s="299"/>
      <c r="F31" s="299"/>
      <c r="G31" s="299"/>
      <c r="H31" s="299"/>
      <c r="I31" s="299"/>
      <c r="J31" s="299"/>
      <c r="K31" s="299"/>
      <c r="L31" s="299"/>
    </row>
    <row r="32" spans="1:31" ht="15" customHeight="1" x14ac:dyDescent="0.2">
      <c r="A32" s="299"/>
      <c r="B32" s="299"/>
      <c r="C32" s="299"/>
      <c r="D32" s="299"/>
      <c r="E32" s="299"/>
      <c r="F32" s="299"/>
      <c r="G32" s="299"/>
      <c r="H32" s="299"/>
      <c r="I32" s="299"/>
      <c r="J32" s="299"/>
      <c r="K32" s="299"/>
      <c r="L32" s="299"/>
    </row>
    <row r="33" spans="1:12" ht="15" x14ac:dyDescent="0.2">
      <c r="A33" s="299"/>
      <c r="B33" s="299"/>
      <c r="C33" s="299"/>
      <c r="D33" s="299"/>
      <c r="E33" s="299"/>
      <c r="F33" s="299"/>
      <c r="G33" s="299"/>
      <c r="H33" s="299"/>
      <c r="I33" s="299"/>
      <c r="J33" s="299"/>
      <c r="K33" s="299"/>
      <c r="L33" s="299"/>
    </row>
    <row r="34" spans="1:12" ht="15" x14ac:dyDescent="0.2">
      <c r="A34" s="299"/>
      <c r="B34" s="299"/>
      <c r="C34" s="299"/>
      <c r="D34" s="299"/>
      <c r="E34" s="299"/>
      <c r="F34" s="299"/>
      <c r="G34" s="299"/>
      <c r="H34" s="299"/>
      <c r="I34" s="299"/>
      <c r="J34" s="299"/>
      <c r="K34" s="299"/>
      <c r="L34" s="299"/>
    </row>
    <row r="35" spans="1:12" ht="15" x14ac:dyDescent="0.2">
      <c r="A35" s="299"/>
      <c r="B35" s="299"/>
      <c r="C35" s="299"/>
      <c r="D35" s="299"/>
      <c r="E35" s="299"/>
      <c r="F35" s="299"/>
      <c r="G35" s="299"/>
      <c r="H35" s="299"/>
      <c r="I35" s="299"/>
      <c r="J35" s="299"/>
      <c r="K35" s="299"/>
      <c r="L35" s="299"/>
    </row>
    <row r="36" spans="1:12" ht="15" x14ac:dyDescent="0.2">
      <c r="A36" s="299"/>
      <c r="B36" s="299"/>
      <c r="C36" s="299"/>
      <c r="D36" s="299"/>
      <c r="E36" s="299"/>
      <c r="F36" s="299"/>
      <c r="G36" s="299"/>
      <c r="H36" s="299"/>
      <c r="I36" s="299"/>
      <c r="J36" s="299"/>
      <c r="K36" s="299"/>
      <c r="L36" s="299"/>
    </row>
    <row r="37" spans="1:12" ht="15" x14ac:dyDescent="0.2">
      <c r="A37" s="299"/>
      <c r="B37" s="299"/>
      <c r="C37" s="299"/>
      <c r="D37" s="299"/>
      <c r="E37" s="299"/>
      <c r="F37" s="299"/>
      <c r="G37" s="299"/>
      <c r="H37" s="299"/>
      <c r="I37" s="299"/>
      <c r="J37" s="299"/>
      <c r="K37" s="299"/>
      <c r="L37" s="299"/>
    </row>
    <row r="38" spans="1:12" ht="15" x14ac:dyDescent="0.2">
      <c r="A38" s="299"/>
      <c r="B38" s="299"/>
      <c r="C38" s="299"/>
      <c r="D38" s="299"/>
      <c r="E38" s="299"/>
      <c r="F38" s="299"/>
      <c r="G38" s="299"/>
      <c r="H38" s="299"/>
      <c r="I38" s="299"/>
      <c r="J38" s="299"/>
      <c r="K38" s="299"/>
      <c r="L38" s="299"/>
    </row>
    <row r="39" spans="1:12" ht="15" x14ac:dyDescent="0.2">
      <c r="A39" s="299"/>
      <c r="B39" s="299"/>
      <c r="C39" s="299"/>
      <c r="D39" s="299"/>
      <c r="E39" s="299"/>
      <c r="F39" s="299"/>
      <c r="G39" s="299"/>
      <c r="H39" s="299"/>
      <c r="I39" s="299"/>
      <c r="J39" s="299"/>
      <c r="K39" s="299"/>
      <c r="L39" s="299"/>
    </row>
    <row r="40" spans="1:12" ht="15" x14ac:dyDescent="0.2">
      <c r="A40" s="299"/>
      <c r="B40" s="299"/>
      <c r="C40" s="299"/>
      <c r="D40" s="299"/>
      <c r="E40" s="299"/>
      <c r="F40" s="299"/>
      <c r="G40" s="299"/>
      <c r="H40" s="299"/>
      <c r="I40" s="299"/>
      <c r="J40" s="299"/>
      <c r="K40" s="299"/>
      <c r="L40" s="299"/>
    </row>
    <row r="41" spans="1:12" ht="15" x14ac:dyDescent="0.2">
      <c r="A41" s="299"/>
      <c r="B41" s="299"/>
      <c r="C41" s="299"/>
      <c r="D41" s="299"/>
      <c r="E41" s="299"/>
      <c r="F41" s="299"/>
      <c r="G41" s="299"/>
      <c r="H41" s="299"/>
      <c r="I41" s="299"/>
      <c r="J41" s="299"/>
      <c r="K41" s="299"/>
      <c r="L41" s="299"/>
    </row>
    <row r="42" spans="1:12" ht="15" x14ac:dyDescent="0.2">
      <c r="A42" s="299"/>
      <c r="B42" s="299"/>
      <c r="C42" s="299"/>
      <c r="D42" s="299"/>
      <c r="E42" s="299"/>
      <c r="F42" s="299"/>
      <c r="G42" s="299"/>
      <c r="H42" s="299"/>
      <c r="I42" s="299"/>
      <c r="J42" s="299"/>
      <c r="K42" s="299"/>
      <c r="L42" s="299"/>
    </row>
    <row r="43" spans="1:12" ht="15" x14ac:dyDescent="0.2">
      <c r="A43" s="299"/>
      <c r="B43" s="299"/>
      <c r="C43" s="299"/>
      <c r="D43" s="299"/>
      <c r="E43" s="299"/>
      <c r="F43" s="299"/>
      <c r="G43" s="299"/>
      <c r="H43" s="299"/>
      <c r="I43" s="299"/>
      <c r="J43" s="299"/>
      <c r="K43" s="299"/>
      <c r="L43" s="299"/>
    </row>
    <row r="44" spans="1:12" ht="15" x14ac:dyDescent="0.2">
      <c r="A44" s="299"/>
      <c r="B44" s="299"/>
      <c r="C44" s="299"/>
      <c r="D44" s="299"/>
      <c r="E44" s="299"/>
      <c r="F44" s="299"/>
      <c r="G44" s="299"/>
      <c r="H44" s="299"/>
      <c r="I44" s="299"/>
      <c r="J44" s="299"/>
      <c r="K44" s="299"/>
      <c r="L44" s="299"/>
    </row>
    <row r="45" spans="1:12" ht="15" x14ac:dyDescent="0.2">
      <c r="A45" s="299"/>
      <c r="B45" s="299"/>
      <c r="C45" s="299"/>
      <c r="D45" s="299"/>
      <c r="E45" s="299"/>
      <c r="F45" s="299"/>
      <c r="G45" s="299"/>
      <c r="H45" s="299"/>
      <c r="I45" s="299"/>
      <c r="J45" s="299"/>
      <c r="K45" s="299"/>
      <c r="L45" s="299"/>
    </row>
    <row r="46" spans="1:12" ht="15" x14ac:dyDescent="0.2">
      <c r="A46" s="299"/>
      <c r="B46" s="299"/>
      <c r="C46" s="299"/>
      <c r="D46" s="299"/>
      <c r="E46" s="299"/>
      <c r="F46" s="299"/>
      <c r="G46" s="299"/>
      <c r="H46" s="299"/>
      <c r="I46" s="299"/>
      <c r="J46" s="299"/>
      <c r="K46" s="299"/>
      <c r="L46" s="299"/>
    </row>
    <row r="47" spans="1:12" ht="15" x14ac:dyDescent="0.2">
      <c r="A47" s="299"/>
      <c r="B47" s="299"/>
      <c r="C47" s="299"/>
      <c r="D47" s="299"/>
      <c r="E47" s="299"/>
      <c r="F47" s="299"/>
      <c r="G47" s="299"/>
      <c r="H47" s="299"/>
      <c r="I47" s="299"/>
      <c r="J47" s="299"/>
      <c r="K47" s="299"/>
      <c r="L47" s="299"/>
    </row>
    <row r="48" spans="1:12" ht="15" x14ac:dyDescent="0.2">
      <c r="A48" s="299"/>
      <c r="B48" s="299"/>
      <c r="C48" s="299"/>
      <c r="D48" s="299"/>
      <c r="E48" s="299"/>
      <c r="F48" s="299"/>
      <c r="G48" s="299"/>
      <c r="H48" s="299"/>
      <c r="I48" s="299"/>
      <c r="J48" s="299"/>
      <c r="K48" s="299"/>
      <c r="L48" s="299"/>
    </row>
    <row r="49" spans="1:12" ht="15" x14ac:dyDescent="0.2">
      <c r="A49" s="299"/>
      <c r="B49" s="299"/>
      <c r="C49" s="299"/>
      <c r="D49" s="299"/>
      <c r="E49" s="299"/>
      <c r="F49" s="299"/>
      <c r="G49" s="299"/>
      <c r="H49" s="299"/>
      <c r="I49" s="299"/>
      <c r="J49" s="299"/>
      <c r="K49" s="299"/>
      <c r="L49" s="299"/>
    </row>
    <row r="50" spans="1:12" ht="15" x14ac:dyDescent="0.2">
      <c r="A50" s="299"/>
      <c r="B50" s="299"/>
      <c r="C50" s="299"/>
      <c r="D50" s="299"/>
      <c r="E50" s="299"/>
      <c r="F50" s="299"/>
      <c r="G50" s="299"/>
      <c r="H50" s="299"/>
      <c r="I50" s="299"/>
      <c r="J50" s="299"/>
      <c r="K50" s="299"/>
      <c r="L50" s="299"/>
    </row>
    <row r="51" spans="1:12" ht="15" x14ac:dyDescent="0.2">
      <c r="A51" s="299"/>
      <c r="B51" s="299"/>
      <c r="C51" s="299"/>
      <c r="D51" s="299"/>
      <c r="E51" s="299"/>
      <c r="F51" s="299"/>
      <c r="G51" s="299"/>
      <c r="H51" s="299"/>
      <c r="I51" s="299"/>
      <c r="J51" s="299"/>
      <c r="K51" s="299"/>
      <c r="L51" s="299"/>
    </row>
    <row r="52" spans="1:12" ht="15" x14ac:dyDescent="0.2">
      <c r="A52" s="299"/>
      <c r="B52" s="299"/>
      <c r="C52" s="299"/>
      <c r="D52" s="299"/>
      <c r="E52" s="299"/>
      <c r="F52" s="299"/>
      <c r="G52" s="299"/>
      <c r="H52" s="299"/>
      <c r="I52" s="299"/>
      <c r="J52" s="299"/>
      <c r="K52" s="299"/>
      <c r="L52" s="299"/>
    </row>
    <row r="53" spans="1:12" ht="15" x14ac:dyDescent="0.2">
      <c r="A53" s="299"/>
      <c r="B53" s="299"/>
      <c r="C53" s="299"/>
      <c r="D53" s="299"/>
      <c r="E53" s="299"/>
      <c r="F53" s="299"/>
      <c r="G53" s="299"/>
      <c r="H53" s="299"/>
      <c r="I53" s="299"/>
      <c r="J53" s="299"/>
      <c r="K53" s="299"/>
      <c r="L53" s="299"/>
    </row>
    <row r="54" spans="1:12" ht="15" x14ac:dyDescent="0.2">
      <c r="A54" s="299"/>
      <c r="B54" s="299"/>
      <c r="C54" s="299"/>
      <c r="D54" s="299"/>
      <c r="E54" s="299"/>
      <c r="F54" s="299"/>
      <c r="G54" s="299"/>
      <c r="H54" s="299"/>
      <c r="I54" s="299"/>
      <c r="J54" s="299"/>
      <c r="K54" s="299"/>
      <c r="L54" s="299"/>
    </row>
    <row r="55" spans="1:12" ht="15" x14ac:dyDescent="0.2">
      <c r="A55" s="299"/>
      <c r="B55" s="299"/>
      <c r="C55" s="299"/>
      <c r="D55" s="299"/>
      <c r="E55" s="299"/>
      <c r="F55" s="299"/>
      <c r="G55" s="299"/>
      <c r="H55" s="299"/>
      <c r="I55" s="299"/>
      <c r="J55" s="299"/>
      <c r="K55" s="299"/>
      <c r="L55" s="299"/>
    </row>
    <row r="56" spans="1:12" ht="15" x14ac:dyDescent="0.2">
      <c r="A56" s="299"/>
      <c r="B56" s="299"/>
      <c r="C56" s="299"/>
      <c r="D56" s="299"/>
      <c r="E56" s="299"/>
      <c r="F56" s="299"/>
      <c r="G56" s="299"/>
      <c r="H56" s="299"/>
      <c r="I56" s="299"/>
      <c r="J56" s="299"/>
      <c r="K56" s="299"/>
      <c r="L56" s="299"/>
    </row>
    <row r="57" spans="1:12" ht="15" x14ac:dyDescent="0.2">
      <c r="A57" s="299"/>
      <c r="B57" s="299"/>
      <c r="C57" s="299"/>
      <c r="D57" s="299"/>
      <c r="E57" s="299"/>
      <c r="F57" s="299"/>
      <c r="G57" s="299"/>
      <c r="H57" s="299"/>
      <c r="I57" s="299"/>
      <c r="J57" s="299"/>
      <c r="K57" s="299"/>
      <c r="L57" s="299"/>
    </row>
    <row r="58" spans="1:12" ht="15" x14ac:dyDescent="0.2">
      <c r="A58" s="299"/>
      <c r="B58" s="299"/>
      <c r="C58" s="299"/>
      <c r="D58" s="299"/>
      <c r="E58" s="299"/>
      <c r="F58" s="299"/>
      <c r="G58" s="299"/>
      <c r="H58" s="299"/>
      <c r="I58" s="299"/>
      <c r="J58" s="299"/>
      <c r="K58" s="299"/>
      <c r="L58" s="299"/>
    </row>
    <row r="59" spans="1:12" ht="15" x14ac:dyDescent="0.2">
      <c r="A59" s="299"/>
      <c r="B59" s="299"/>
      <c r="C59" s="299"/>
      <c r="D59" s="299"/>
      <c r="E59" s="299"/>
      <c r="F59" s="299"/>
      <c r="G59" s="299"/>
      <c r="H59" s="299"/>
      <c r="I59" s="299"/>
      <c r="J59" s="299"/>
      <c r="K59" s="299"/>
      <c r="L59" s="299"/>
    </row>
    <row r="60" spans="1:12" ht="15" x14ac:dyDescent="0.2">
      <c r="A60" s="299"/>
      <c r="B60" s="299"/>
      <c r="C60" s="299"/>
      <c r="D60" s="299"/>
      <c r="E60" s="299"/>
      <c r="F60" s="299"/>
      <c r="G60" s="299"/>
      <c r="H60" s="299"/>
      <c r="I60" s="299"/>
      <c r="J60" s="299"/>
      <c r="K60" s="299"/>
      <c r="L60" s="299"/>
    </row>
    <row r="61" spans="1:12" ht="15" x14ac:dyDescent="0.2">
      <c r="A61" s="299"/>
      <c r="B61" s="299"/>
      <c r="C61" s="299"/>
      <c r="D61" s="299"/>
      <c r="E61" s="299"/>
      <c r="F61" s="299"/>
      <c r="G61" s="299"/>
      <c r="H61" s="299"/>
      <c r="I61" s="299"/>
      <c r="J61" s="299"/>
      <c r="K61" s="299"/>
      <c r="L61" s="299"/>
    </row>
    <row r="62" spans="1:12" ht="15" x14ac:dyDescent="0.2">
      <c r="A62" s="299"/>
      <c r="B62" s="299"/>
      <c r="C62" s="299"/>
      <c r="D62" s="299"/>
      <c r="E62" s="299"/>
      <c r="F62" s="299"/>
      <c r="G62" s="299"/>
      <c r="H62" s="299"/>
      <c r="I62" s="299"/>
      <c r="J62" s="299"/>
      <c r="K62" s="299"/>
      <c r="L62" s="299"/>
    </row>
    <row r="63" spans="1:12" ht="15" x14ac:dyDescent="0.2">
      <c r="A63" s="299"/>
      <c r="B63" s="299"/>
      <c r="C63" s="299"/>
      <c r="D63" s="299"/>
      <c r="E63" s="299"/>
      <c r="F63" s="299"/>
      <c r="G63" s="299"/>
      <c r="H63" s="299"/>
      <c r="I63" s="299"/>
      <c r="J63" s="299"/>
      <c r="K63" s="299"/>
      <c r="L63" s="299"/>
    </row>
    <row r="64" spans="1:12" ht="15" x14ac:dyDescent="0.2">
      <c r="A64" s="299"/>
      <c r="B64" s="299"/>
      <c r="C64" s="299"/>
      <c r="D64" s="299"/>
      <c r="E64" s="299"/>
      <c r="F64" s="299"/>
      <c r="G64" s="299"/>
      <c r="H64" s="299"/>
      <c r="I64" s="299"/>
      <c r="J64" s="299"/>
      <c r="K64" s="299"/>
      <c r="L64" s="299"/>
    </row>
    <row r="65" spans="1:12" ht="15" x14ac:dyDescent="0.2">
      <c r="A65" s="299"/>
      <c r="B65" s="299"/>
      <c r="C65" s="299"/>
      <c r="D65" s="299"/>
      <c r="E65" s="299"/>
      <c r="F65" s="299"/>
      <c r="G65" s="299"/>
      <c r="H65" s="299"/>
      <c r="I65" s="299"/>
      <c r="J65" s="299"/>
      <c r="K65" s="299"/>
      <c r="L65" s="299"/>
    </row>
    <row r="66" spans="1:12" ht="15" x14ac:dyDescent="0.2">
      <c r="A66" s="299"/>
      <c r="B66" s="299"/>
      <c r="C66" s="299"/>
      <c r="D66" s="299"/>
      <c r="E66" s="299"/>
      <c r="F66" s="299"/>
      <c r="G66" s="299"/>
      <c r="H66" s="299"/>
      <c r="I66" s="299"/>
      <c r="J66" s="299"/>
      <c r="K66" s="299"/>
      <c r="L66" s="299"/>
    </row>
    <row r="67" spans="1:12" ht="15" x14ac:dyDescent="0.2">
      <c r="A67" s="299"/>
      <c r="B67" s="299"/>
      <c r="C67" s="299"/>
      <c r="D67" s="299"/>
      <c r="E67" s="299"/>
      <c r="F67" s="299"/>
      <c r="G67" s="299"/>
      <c r="H67" s="299"/>
      <c r="I67" s="299"/>
      <c r="J67" s="299"/>
      <c r="K67" s="299"/>
      <c r="L67" s="299"/>
    </row>
    <row r="68" spans="1:12" ht="15" x14ac:dyDescent="0.2">
      <c r="A68" s="299"/>
      <c r="B68" s="299"/>
      <c r="C68" s="299"/>
      <c r="D68" s="299"/>
      <c r="E68" s="299"/>
      <c r="F68" s="299"/>
      <c r="G68" s="299"/>
      <c r="H68" s="299"/>
      <c r="I68" s="299"/>
      <c r="J68" s="299"/>
      <c r="K68" s="299"/>
      <c r="L68" s="299"/>
    </row>
    <row r="69" spans="1:12" ht="15" x14ac:dyDescent="0.2">
      <c r="A69" s="299"/>
      <c r="B69" s="299"/>
      <c r="C69" s="299"/>
      <c r="D69" s="299"/>
      <c r="E69" s="299"/>
      <c r="F69" s="299"/>
      <c r="G69" s="299"/>
      <c r="H69" s="299"/>
      <c r="I69" s="299"/>
      <c r="J69" s="299"/>
      <c r="K69" s="299"/>
      <c r="L69" s="299"/>
    </row>
    <row r="70" spans="1:12" ht="15" x14ac:dyDescent="0.2">
      <c r="A70" s="299"/>
      <c r="B70" s="299"/>
      <c r="C70" s="299"/>
      <c r="D70" s="299"/>
      <c r="E70" s="299"/>
      <c r="F70" s="299"/>
      <c r="G70" s="299"/>
      <c r="H70" s="299"/>
      <c r="I70" s="299"/>
      <c r="J70" s="299"/>
      <c r="K70" s="299"/>
      <c r="L70" s="299"/>
    </row>
    <row r="71" spans="1:12" ht="15" x14ac:dyDescent="0.2">
      <c r="A71" s="299"/>
      <c r="B71" s="299"/>
      <c r="C71" s="299"/>
      <c r="D71" s="299"/>
      <c r="E71" s="299"/>
      <c r="F71" s="299"/>
      <c r="G71" s="299"/>
      <c r="H71" s="299"/>
      <c r="I71" s="299"/>
      <c r="J71" s="299"/>
      <c r="K71" s="299"/>
      <c r="L71" s="299"/>
    </row>
    <row r="72" spans="1:12" ht="15" x14ac:dyDescent="0.2">
      <c r="A72" s="299"/>
      <c r="B72" s="299"/>
      <c r="C72" s="299"/>
      <c r="D72" s="299"/>
      <c r="E72" s="299"/>
      <c r="F72" s="299"/>
      <c r="G72" s="299"/>
      <c r="H72" s="299"/>
      <c r="I72" s="299"/>
      <c r="J72" s="299"/>
      <c r="K72" s="299"/>
      <c r="L72" s="299"/>
    </row>
    <row r="73" spans="1:12" ht="15" x14ac:dyDescent="0.2">
      <c r="A73" s="299"/>
      <c r="B73" s="299"/>
      <c r="C73" s="299"/>
      <c r="D73" s="299"/>
      <c r="E73" s="299"/>
      <c r="F73" s="299"/>
      <c r="G73" s="299"/>
      <c r="H73" s="299"/>
      <c r="I73" s="299"/>
      <c r="J73" s="299"/>
      <c r="K73" s="299"/>
      <c r="L73" s="299"/>
    </row>
    <row r="74" spans="1:12" ht="15" x14ac:dyDescent="0.2">
      <c r="A74" s="299"/>
      <c r="B74" s="299"/>
      <c r="C74" s="299"/>
      <c r="D74" s="299"/>
      <c r="E74" s="299"/>
      <c r="F74" s="299"/>
      <c r="G74" s="299"/>
      <c r="H74" s="299"/>
      <c r="I74" s="299"/>
      <c r="J74" s="299"/>
      <c r="K74" s="299"/>
      <c r="L74" s="299"/>
    </row>
    <row r="75" spans="1:12" ht="15" x14ac:dyDescent="0.2">
      <c r="A75" s="299"/>
      <c r="B75" s="299"/>
      <c r="C75" s="299"/>
      <c r="D75" s="299"/>
      <c r="E75" s="299"/>
      <c r="F75" s="299"/>
      <c r="G75" s="299"/>
      <c r="H75" s="299"/>
      <c r="I75" s="299"/>
      <c r="J75" s="299"/>
      <c r="K75" s="299"/>
      <c r="L75" s="299"/>
    </row>
    <row r="76" spans="1:12" ht="15" x14ac:dyDescent="0.2">
      <c r="A76" s="299"/>
      <c r="B76" s="299"/>
      <c r="C76" s="299"/>
      <c r="D76" s="299"/>
      <c r="E76" s="299"/>
      <c r="F76" s="299"/>
      <c r="G76" s="299"/>
      <c r="H76" s="299"/>
      <c r="I76" s="299"/>
      <c r="J76" s="299"/>
      <c r="K76" s="299"/>
      <c r="L76" s="299"/>
    </row>
    <row r="77" spans="1:12" ht="15" x14ac:dyDescent="0.2">
      <c r="A77" s="299"/>
      <c r="B77" s="299"/>
      <c r="C77" s="299"/>
      <c r="D77" s="299"/>
      <c r="E77" s="299"/>
      <c r="F77" s="299"/>
      <c r="G77" s="299"/>
      <c r="H77" s="299"/>
      <c r="I77" s="299"/>
      <c r="J77" s="299"/>
      <c r="K77" s="299"/>
      <c r="L77" s="299"/>
    </row>
    <row r="78" spans="1:12" ht="15" x14ac:dyDescent="0.2">
      <c r="A78" s="299"/>
      <c r="B78" s="299"/>
      <c r="C78" s="299"/>
      <c r="D78" s="299"/>
      <c r="E78" s="299"/>
      <c r="F78" s="299"/>
      <c r="G78" s="299"/>
      <c r="H78" s="299"/>
      <c r="I78" s="299"/>
      <c r="J78" s="299"/>
      <c r="K78" s="299"/>
      <c r="L78" s="299"/>
    </row>
    <row r="79" spans="1:12" ht="15" x14ac:dyDescent="0.2">
      <c r="A79" s="299"/>
      <c r="B79" s="299"/>
      <c r="C79" s="299"/>
      <c r="D79" s="299"/>
      <c r="E79" s="299"/>
      <c r="F79" s="299"/>
      <c r="G79" s="299"/>
      <c r="H79" s="299"/>
      <c r="I79" s="299"/>
      <c r="J79" s="299"/>
      <c r="K79" s="299"/>
      <c r="L79" s="299"/>
    </row>
    <row r="80" spans="1:12" ht="15" x14ac:dyDescent="0.2">
      <c r="A80" s="299"/>
      <c r="B80" s="299"/>
      <c r="C80" s="299"/>
      <c r="D80" s="299"/>
      <c r="E80" s="299"/>
      <c r="F80" s="299"/>
      <c r="G80" s="299"/>
      <c r="H80" s="299"/>
      <c r="I80" s="299"/>
      <c r="J80" s="299"/>
      <c r="K80" s="299"/>
      <c r="L80" s="299"/>
    </row>
    <row r="81" spans="1:12" ht="15" x14ac:dyDescent="0.2">
      <c r="A81" s="299"/>
      <c r="B81" s="299"/>
      <c r="C81" s="299"/>
      <c r="D81" s="299"/>
      <c r="E81" s="299"/>
      <c r="F81" s="299"/>
      <c r="G81" s="299"/>
      <c r="H81" s="299"/>
      <c r="I81" s="299"/>
      <c r="J81" s="299"/>
      <c r="K81" s="299"/>
      <c r="L81" s="299"/>
    </row>
    <row r="82" spans="1:12" ht="15" x14ac:dyDescent="0.2">
      <c r="A82" s="299"/>
      <c r="B82" s="299"/>
      <c r="C82" s="299"/>
      <c r="D82" s="299"/>
      <c r="E82" s="299"/>
      <c r="F82" s="299"/>
      <c r="G82" s="299"/>
      <c r="H82" s="299"/>
      <c r="I82" s="299"/>
      <c r="J82" s="299"/>
      <c r="K82" s="299"/>
      <c r="L82" s="299"/>
    </row>
    <row r="83" spans="1:12" ht="15" x14ac:dyDescent="0.2">
      <c r="A83" s="299"/>
      <c r="B83" s="299"/>
      <c r="C83" s="299"/>
      <c r="D83" s="299"/>
      <c r="E83" s="299"/>
      <c r="F83" s="299"/>
      <c r="G83" s="299"/>
      <c r="H83" s="299"/>
      <c r="I83" s="299"/>
      <c r="J83" s="299"/>
      <c r="K83" s="299"/>
      <c r="L83" s="299"/>
    </row>
    <row r="84" spans="1:12" ht="15" x14ac:dyDescent="0.2">
      <c r="A84" s="299"/>
      <c r="B84" s="299"/>
      <c r="C84" s="299"/>
      <c r="D84" s="299"/>
      <c r="E84" s="299"/>
      <c r="F84" s="299"/>
      <c r="G84" s="299"/>
      <c r="H84" s="299"/>
      <c r="I84" s="299"/>
      <c r="J84" s="299"/>
      <c r="K84" s="299"/>
      <c r="L84" s="299"/>
    </row>
    <row r="85" spans="1:12" ht="15" x14ac:dyDescent="0.2">
      <c r="A85" s="299"/>
      <c r="B85" s="299"/>
      <c r="C85" s="299"/>
      <c r="D85" s="299"/>
      <c r="E85" s="299"/>
      <c r="F85" s="299"/>
      <c r="G85" s="299"/>
      <c r="H85" s="299"/>
      <c r="I85" s="299"/>
      <c r="J85" s="299"/>
      <c r="K85" s="299"/>
      <c r="L85" s="299"/>
    </row>
    <row r="86" spans="1:12" ht="15" x14ac:dyDescent="0.2">
      <c r="A86" s="299"/>
      <c r="B86" s="299"/>
      <c r="C86" s="299"/>
      <c r="D86" s="299"/>
      <c r="E86" s="299"/>
      <c r="F86" s="299"/>
      <c r="G86" s="299"/>
      <c r="H86" s="299"/>
      <c r="I86" s="299"/>
      <c r="J86" s="299"/>
      <c r="K86" s="299"/>
      <c r="L86" s="299"/>
    </row>
    <row r="87" spans="1:12" ht="15" x14ac:dyDescent="0.2">
      <c r="A87" s="299"/>
      <c r="B87" s="299"/>
      <c r="C87" s="299"/>
      <c r="D87" s="299"/>
      <c r="E87" s="299"/>
      <c r="F87" s="299"/>
      <c r="G87" s="299"/>
      <c r="H87" s="299"/>
      <c r="I87" s="299"/>
      <c r="J87" s="299"/>
      <c r="K87" s="299"/>
      <c r="L87" s="299"/>
    </row>
    <row r="88" spans="1:12" ht="15" x14ac:dyDescent="0.2">
      <c r="A88" s="299"/>
      <c r="B88" s="299"/>
      <c r="C88" s="299"/>
      <c r="D88" s="299"/>
      <c r="E88" s="299"/>
      <c r="F88" s="299"/>
      <c r="G88" s="299"/>
      <c r="H88" s="299"/>
      <c r="I88" s="299"/>
      <c r="J88" s="299"/>
      <c r="K88" s="299"/>
      <c r="L88" s="299"/>
    </row>
    <row r="89" spans="1:12" ht="15" x14ac:dyDescent="0.2">
      <c r="A89" s="299"/>
      <c r="B89" s="299"/>
      <c r="C89" s="299"/>
      <c r="D89" s="299"/>
      <c r="E89" s="299"/>
      <c r="F89" s="299"/>
      <c r="G89" s="299"/>
      <c r="H89" s="299"/>
      <c r="I89" s="299"/>
      <c r="J89" s="299"/>
      <c r="K89" s="299"/>
      <c r="L89" s="299"/>
    </row>
    <row r="90" spans="1:12" ht="15" x14ac:dyDescent="0.2">
      <c r="A90" s="299"/>
      <c r="B90" s="299"/>
      <c r="C90" s="299"/>
      <c r="D90" s="299"/>
      <c r="E90" s="299"/>
      <c r="F90" s="299"/>
      <c r="G90" s="299"/>
      <c r="H90" s="299"/>
      <c r="I90" s="299"/>
      <c r="J90" s="299"/>
      <c r="K90" s="299"/>
      <c r="L90" s="299"/>
    </row>
    <row r="91" spans="1:12" ht="15" x14ac:dyDescent="0.2">
      <c r="A91" s="299"/>
      <c r="B91" s="299"/>
      <c r="C91" s="299"/>
      <c r="D91" s="299"/>
      <c r="E91" s="299"/>
      <c r="F91" s="299"/>
      <c r="G91" s="299"/>
      <c r="H91" s="299"/>
      <c r="I91" s="299"/>
      <c r="J91" s="299"/>
      <c r="K91" s="299"/>
      <c r="L91" s="299"/>
    </row>
    <row r="92" spans="1:12" ht="15" x14ac:dyDescent="0.2">
      <c r="A92" s="299"/>
      <c r="B92" s="299"/>
      <c r="C92" s="299"/>
      <c r="D92" s="299"/>
      <c r="E92" s="299"/>
      <c r="F92" s="299"/>
      <c r="G92" s="299"/>
      <c r="H92" s="299"/>
      <c r="I92" s="299"/>
      <c r="J92" s="299"/>
      <c r="K92" s="299"/>
      <c r="L92" s="299"/>
    </row>
    <row r="93" spans="1:12" ht="15" x14ac:dyDescent="0.2">
      <c r="A93" s="299"/>
      <c r="B93" s="299"/>
      <c r="C93" s="299"/>
      <c r="D93" s="299"/>
      <c r="E93" s="299"/>
      <c r="F93" s="299"/>
      <c r="G93" s="299"/>
      <c r="H93" s="299"/>
      <c r="I93" s="299"/>
      <c r="J93" s="299"/>
      <c r="K93" s="299"/>
      <c r="L93" s="299"/>
    </row>
    <row r="94" spans="1:12" ht="15" x14ac:dyDescent="0.2">
      <c r="A94" s="299"/>
      <c r="B94" s="299"/>
      <c r="C94" s="299"/>
      <c r="D94" s="299"/>
      <c r="E94" s="299"/>
      <c r="F94" s="299"/>
      <c r="G94" s="299"/>
      <c r="H94" s="299"/>
      <c r="I94" s="299"/>
      <c r="J94" s="299"/>
      <c r="K94" s="299"/>
      <c r="L94" s="299"/>
    </row>
    <row r="95" spans="1:12" ht="15" x14ac:dyDescent="0.2">
      <c r="A95" s="299"/>
      <c r="B95" s="299"/>
      <c r="C95" s="299"/>
      <c r="D95" s="299"/>
      <c r="E95" s="299"/>
      <c r="F95" s="299"/>
      <c r="G95" s="299"/>
      <c r="H95" s="299"/>
      <c r="I95" s="299"/>
      <c r="J95" s="299"/>
      <c r="K95" s="299"/>
      <c r="L95" s="299"/>
    </row>
    <row r="96" spans="1:12" ht="15" x14ac:dyDescent="0.2">
      <c r="A96" s="299"/>
      <c r="B96" s="299"/>
      <c r="C96" s="299"/>
      <c r="D96" s="299"/>
      <c r="E96" s="299"/>
      <c r="F96" s="299"/>
      <c r="G96" s="299"/>
      <c r="H96" s="299"/>
      <c r="I96" s="299"/>
      <c r="J96" s="299"/>
      <c r="K96" s="299"/>
      <c r="L96" s="299"/>
    </row>
    <row r="97" spans="1:12" ht="15" x14ac:dyDescent="0.2">
      <c r="A97" s="299"/>
      <c r="B97" s="299"/>
      <c r="C97" s="299"/>
      <c r="D97" s="299"/>
      <c r="E97" s="299"/>
      <c r="F97" s="299"/>
      <c r="G97" s="299"/>
      <c r="H97" s="299"/>
      <c r="I97" s="299"/>
      <c r="J97" s="299"/>
      <c r="K97" s="299"/>
      <c r="L97" s="299"/>
    </row>
    <row r="98" spans="1:12" ht="15" x14ac:dyDescent="0.2">
      <c r="A98" s="299"/>
      <c r="B98" s="299"/>
      <c r="C98" s="299"/>
      <c r="D98" s="299"/>
      <c r="E98" s="299"/>
      <c r="F98" s="299"/>
      <c r="G98" s="299"/>
      <c r="H98" s="299"/>
      <c r="I98" s="299"/>
      <c r="J98" s="299"/>
      <c r="K98" s="299"/>
      <c r="L98" s="299"/>
    </row>
    <row r="99" spans="1:12" ht="15" x14ac:dyDescent="0.2">
      <c r="A99" s="299"/>
      <c r="B99" s="299"/>
      <c r="C99" s="299"/>
      <c r="D99" s="299"/>
      <c r="E99" s="299"/>
      <c r="F99" s="299"/>
      <c r="G99" s="299"/>
      <c r="H99" s="299"/>
      <c r="I99" s="299"/>
      <c r="J99" s="299"/>
      <c r="K99" s="299"/>
      <c r="L99" s="299"/>
    </row>
    <row r="100" spans="1:12" ht="15" x14ac:dyDescent="0.2">
      <c r="A100" s="299"/>
      <c r="B100" s="299"/>
      <c r="C100" s="299"/>
      <c r="D100" s="299"/>
      <c r="E100" s="299"/>
      <c r="F100" s="299"/>
      <c r="G100" s="299"/>
      <c r="H100" s="299"/>
      <c r="I100" s="299"/>
      <c r="J100" s="299"/>
      <c r="K100" s="299"/>
      <c r="L100" s="299"/>
    </row>
    <row r="101" spans="1:12" ht="15" x14ac:dyDescent="0.2">
      <c r="A101" s="299"/>
      <c r="B101" s="299"/>
      <c r="C101" s="299"/>
      <c r="D101" s="299"/>
      <c r="E101" s="299"/>
      <c r="F101" s="299"/>
      <c r="G101" s="299"/>
      <c r="H101" s="299"/>
      <c r="I101" s="299"/>
      <c r="J101" s="299"/>
      <c r="K101" s="299"/>
      <c r="L101" s="299"/>
    </row>
    <row r="102" spans="1:12" ht="15" x14ac:dyDescent="0.2">
      <c r="A102" s="299"/>
      <c r="B102" s="299"/>
      <c r="C102" s="299"/>
      <c r="D102" s="299"/>
      <c r="E102" s="299"/>
      <c r="F102" s="299"/>
      <c r="G102" s="299"/>
      <c r="H102" s="299"/>
      <c r="I102" s="299"/>
      <c r="J102" s="299"/>
      <c r="K102" s="299"/>
      <c r="L102" s="299"/>
    </row>
    <row r="103" spans="1:12" ht="15" x14ac:dyDescent="0.2">
      <c r="A103" s="299"/>
      <c r="B103" s="299"/>
      <c r="C103" s="299"/>
      <c r="D103" s="299"/>
      <c r="E103" s="299"/>
      <c r="F103" s="299"/>
      <c r="G103" s="299"/>
      <c r="H103" s="299"/>
      <c r="I103" s="299"/>
      <c r="J103" s="299"/>
      <c r="K103" s="299"/>
      <c r="L103" s="299"/>
    </row>
    <row r="104" spans="1:12" ht="15" x14ac:dyDescent="0.2">
      <c r="A104" s="299"/>
      <c r="B104" s="299"/>
      <c r="C104" s="299"/>
      <c r="D104" s="299"/>
      <c r="E104" s="299"/>
      <c r="F104" s="299"/>
      <c r="G104" s="299"/>
      <c r="H104" s="299"/>
      <c r="I104" s="299"/>
      <c r="J104" s="299"/>
      <c r="K104" s="299"/>
      <c r="L104" s="299"/>
    </row>
    <row r="105" spans="1:12" ht="15" x14ac:dyDescent="0.2">
      <c r="A105" s="299"/>
      <c r="B105" s="299"/>
      <c r="C105" s="299"/>
      <c r="D105" s="299"/>
      <c r="E105" s="299"/>
      <c r="F105" s="299"/>
      <c r="G105" s="299"/>
      <c r="H105" s="299"/>
      <c r="I105" s="299"/>
      <c r="J105" s="299"/>
      <c r="K105" s="299"/>
      <c r="L105" s="299"/>
    </row>
    <row r="106" spans="1:12" ht="15" x14ac:dyDescent="0.2">
      <c r="A106" s="299"/>
      <c r="B106" s="299"/>
      <c r="C106" s="299"/>
      <c r="D106" s="299"/>
      <c r="E106" s="299"/>
      <c r="F106" s="299"/>
      <c r="G106" s="299"/>
      <c r="H106" s="299"/>
      <c r="I106" s="299"/>
      <c r="J106" s="299"/>
      <c r="K106" s="299"/>
      <c r="L106" s="299"/>
    </row>
  </sheetData>
  <mergeCells count="19">
    <mergeCell ref="AB22:AB28"/>
    <mergeCell ref="AC22:AC25"/>
    <mergeCell ref="AC26:AC28"/>
    <mergeCell ref="K11:L14"/>
    <mergeCell ref="I14:J14"/>
    <mergeCell ref="A15:B15"/>
    <mergeCell ref="C15:F15"/>
    <mergeCell ref="K15:L18"/>
    <mergeCell ref="K20:L24"/>
    <mergeCell ref="A6:J6"/>
    <mergeCell ref="A7:J7"/>
    <mergeCell ref="B9:G9"/>
    <mergeCell ref="B10:B11"/>
    <mergeCell ref="C10:C11"/>
    <mergeCell ref="D10:D11"/>
    <mergeCell ref="E10:E11"/>
    <mergeCell ref="F10:F11"/>
    <mergeCell ref="G10:G11"/>
    <mergeCell ref="I10:J10"/>
  </mergeCells>
  <conditionalFormatting sqref="I12:I14 J12:J13">
    <cfRule type="cellIs" dxfId="1" priority="1" stopIfTrue="1" operator="lessThan">
      <formula>0</formula>
    </cfRule>
  </conditionalFormatting>
  <printOptions horizontalCentered="1"/>
  <pageMargins left="0.59055118110236227" right="0.59055118110236227" top="0.35433070866141736" bottom="0.35433070866141736" header="0" footer="0"/>
  <pageSetup orientation="portrait" r:id="rId1"/>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I143"/>
  <sheetViews>
    <sheetView showGridLines="0" zoomScaleNormal="100" zoomScaleSheetLayoutView="80" workbookViewId="0">
      <selection activeCell="F12" sqref="F12:G13"/>
    </sheetView>
  </sheetViews>
  <sheetFormatPr baseColWidth="10" defaultRowHeight="12.75" x14ac:dyDescent="0.2"/>
  <cols>
    <col min="1" max="1" width="15" style="328" customWidth="1"/>
    <col min="2" max="7" width="9.7109375" style="328" customWidth="1"/>
    <col min="8" max="8" width="1" style="328" customWidth="1"/>
    <col min="9" max="10" width="7.7109375" style="328" customWidth="1"/>
    <col min="11" max="15" width="13" style="328" customWidth="1"/>
    <col min="16" max="16" width="10.28515625" style="328" customWidth="1"/>
    <col min="17" max="16384" width="11.42578125" style="328"/>
  </cols>
  <sheetData>
    <row r="1" spans="1:16" s="286" customFormat="1" ht="20.100000000000001" customHeight="1" x14ac:dyDescent="0.15">
      <c r="D1" s="287"/>
      <c r="E1" s="287"/>
      <c r="F1" s="287"/>
      <c r="G1" s="287"/>
      <c r="H1" s="287"/>
      <c r="I1" s="287"/>
      <c r="J1" s="287"/>
      <c r="K1" s="288"/>
    </row>
    <row r="2" spans="1:16" s="286" customFormat="1" ht="20.100000000000001" customHeight="1" x14ac:dyDescent="0.15">
      <c r="D2" s="287"/>
      <c r="E2" s="287"/>
      <c r="F2" s="287"/>
      <c r="G2" s="287"/>
      <c r="H2" s="287"/>
      <c r="I2" s="287"/>
      <c r="J2" s="287"/>
      <c r="K2" s="288"/>
    </row>
    <row r="3" spans="1:16" s="286" customFormat="1" ht="20.100000000000001" customHeight="1" x14ac:dyDescent="0.15">
      <c r="D3" s="287"/>
      <c r="E3" s="287"/>
      <c r="F3" s="287"/>
      <c r="G3" s="287"/>
      <c r="H3" s="287"/>
      <c r="I3" s="287"/>
      <c r="J3" s="287"/>
      <c r="K3" s="288"/>
    </row>
    <row r="4" spans="1:16" s="294" customFormat="1" ht="15" customHeight="1" x14ac:dyDescent="0.25">
      <c r="A4" s="289"/>
      <c r="B4" s="290"/>
      <c r="D4" s="291"/>
      <c r="E4" s="291"/>
      <c r="F4" s="291"/>
      <c r="G4" s="291"/>
      <c r="H4" s="291"/>
      <c r="I4" s="291"/>
      <c r="J4" s="291"/>
      <c r="K4" s="292"/>
    </row>
    <row r="5" spans="1:16" s="294" customFormat="1" ht="15" customHeight="1" x14ac:dyDescent="0.25">
      <c r="A5" s="289"/>
      <c r="B5" s="290"/>
      <c r="D5" s="291"/>
      <c r="E5" s="291"/>
      <c r="F5" s="291"/>
      <c r="G5" s="291"/>
      <c r="H5" s="291"/>
      <c r="I5" s="291"/>
      <c r="J5" s="291"/>
      <c r="K5" s="292"/>
    </row>
    <row r="6" spans="1:16" s="286" customFormat="1" ht="21.95" customHeight="1" x14ac:dyDescent="0.15">
      <c r="A6" s="500" t="s">
        <v>225</v>
      </c>
      <c r="B6" s="500"/>
      <c r="C6" s="500"/>
      <c r="D6" s="500"/>
      <c r="E6" s="500"/>
      <c r="F6" s="500"/>
      <c r="G6" s="500"/>
      <c r="H6" s="500"/>
      <c r="I6" s="500"/>
      <c r="J6" s="500"/>
      <c r="K6" s="295"/>
      <c r="L6" s="296"/>
      <c r="M6" s="296"/>
      <c r="N6" s="296"/>
      <c r="O6" s="296"/>
      <c r="P6" s="296"/>
    </row>
    <row r="7" spans="1:16" s="286" customFormat="1" ht="15" customHeight="1" x14ac:dyDescent="0.15">
      <c r="A7" s="564" t="s">
        <v>192</v>
      </c>
      <c r="B7" s="564"/>
      <c r="C7" s="564"/>
      <c r="D7" s="564"/>
      <c r="E7" s="564"/>
      <c r="F7" s="564"/>
      <c r="G7" s="564"/>
      <c r="H7" s="564"/>
      <c r="I7" s="564"/>
      <c r="J7" s="564"/>
      <c r="K7" s="297"/>
      <c r="L7" s="296"/>
      <c r="M7" s="296"/>
      <c r="N7" s="296"/>
      <c r="O7" s="296"/>
      <c r="P7" s="296"/>
    </row>
    <row r="8" spans="1:16" s="286" customFormat="1" ht="15" customHeight="1" x14ac:dyDescent="0.2">
      <c r="A8" s="298"/>
      <c r="B8" s="298"/>
      <c r="C8" s="298"/>
      <c r="D8" s="298"/>
      <c r="E8" s="298"/>
      <c r="F8" s="298"/>
      <c r="G8" s="298"/>
      <c r="H8" s="298"/>
      <c r="I8" s="298"/>
      <c r="J8" s="298"/>
      <c r="K8" s="300"/>
      <c r="O8" s="301"/>
      <c r="P8" s="301"/>
    </row>
    <row r="9" spans="1:16" s="294" customFormat="1" ht="24.95" customHeight="1" x14ac:dyDescent="0.25">
      <c r="A9" s="302"/>
      <c r="B9" s="565" t="s">
        <v>193</v>
      </c>
      <c r="C9" s="565"/>
      <c r="D9" s="565"/>
      <c r="E9" s="565"/>
      <c r="F9" s="565"/>
      <c r="G9" s="565"/>
      <c r="H9" s="304"/>
      <c r="I9" s="304"/>
      <c r="J9" s="304"/>
      <c r="K9" s="306" t="s">
        <v>216</v>
      </c>
      <c r="N9" s="301"/>
      <c r="O9" s="301"/>
      <c r="P9" s="301"/>
    </row>
    <row r="10" spans="1:16" s="294" customFormat="1" ht="24.95" customHeight="1" x14ac:dyDescent="0.25">
      <c r="A10" s="302"/>
      <c r="B10" s="576">
        <v>2011</v>
      </c>
      <c r="C10" s="576">
        <v>2012</v>
      </c>
      <c r="D10" s="576">
        <v>2013</v>
      </c>
      <c r="E10" s="576">
        <v>2014</v>
      </c>
      <c r="F10" s="576">
        <v>2015</v>
      </c>
      <c r="G10" s="576">
        <v>2016</v>
      </c>
      <c r="H10" s="307"/>
      <c r="I10" s="567" t="s">
        <v>3</v>
      </c>
      <c r="J10" s="567"/>
      <c r="K10" s="306"/>
      <c r="N10" s="301"/>
      <c r="O10" s="301"/>
      <c r="P10" s="301"/>
    </row>
    <row r="11" spans="1:16" s="311" customFormat="1" ht="24.95" customHeight="1" x14ac:dyDescent="0.25">
      <c r="A11" s="308"/>
      <c r="B11" s="576"/>
      <c r="C11" s="576"/>
      <c r="D11" s="576"/>
      <c r="E11" s="576"/>
      <c r="F11" s="576"/>
      <c r="G11" s="576"/>
      <c r="H11" s="307"/>
      <c r="I11" s="309" t="s">
        <v>194</v>
      </c>
      <c r="J11" s="309" t="s">
        <v>195</v>
      </c>
      <c r="K11" s="305"/>
      <c r="N11" s="571"/>
      <c r="O11" s="571"/>
      <c r="P11" s="571"/>
    </row>
    <row r="12" spans="1:16" s="311" customFormat="1" ht="90" customHeight="1" x14ac:dyDescent="0.25">
      <c r="A12" s="353" t="s">
        <v>226</v>
      </c>
      <c r="B12" s="313">
        <v>1283563.8</v>
      </c>
      <c r="C12" s="313">
        <v>1450045</v>
      </c>
      <c r="D12" s="313">
        <v>1477702</v>
      </c>
      <c r="E12" s="313">
        <v>1422011.4</v>
      </c>
      <c r="F12" s="313">
        <v>1430230.9999999998</v>
      </c>
      <c r="G12" s="313">
        <f>+EPRT!G12</f>
        <v>1521741.574</v>
      </c>
      <c r="H12" s="314"/>
      <c r="I12" s="315">
        <f>G12-F12</f>
        <v>91510.574000000255</v>
      </c>
      <c r="J12" s="316">
        <f>G12/F12-1</f>
        <v>6.3983072664485885E-2</v>
      </c>
      <c r="K12" s="305"/>
      <c r="N12" s="571"/>
      <c r="O12" s="571"/>
      <c r="P12" s="571"/>
    </row>
    <row r="13" spans="1:16" s="311" customFormat="1" ht="90" customHeight="1" x14ac:dyDescent="0.25">
      <c r="A13" s="353" t="s">
        <v>227</v>
      </c>
      <c r="B13" s="313">
        <v>1336369.3999999999</v>
      </c>
      <c r="C13" s="313">
        <v>1457806</v>
      </c>
      <c r="D13" s="313">
        <v>1497810.8</v>
      </c>
      <c r="E13" s="313">
        <v>1425249.5</v>
      </c>
      <c r="F13" s="313">
        <v>1425327.2999999998</v>
      </c>
      <c r="G13" s="313">
        <f>+EPRT!G13</f>
        <v>1524483.65</v>
      </c>
      <c r="H13" s="314"/>
      <c r="I13" s="315">
        <f>G13-F13</f>
        <v>99156.350000000093</v>
      </c>
      <c r="J13" s="316">
        <f>G13/F13-1</f>
        <v>6.9567424969689595E-2</v>
      </c>
      <c r="K13" s="363"/>
      <c r="N13" s="571"/>
      <c r="O13" s="571"/>
      <c r="P13" s="571"/>
    </row>
    <row r="14" spans="1:16" s="311" customFormat="1" ht="90" customHeight="1" x14ac:dyDescent="0.25">
      <c r="A14" s="354" t="s">
        <v>228</v>
      </c>
      <c r="B14" s="376">
        <f t="shared" ref="B14:G14" si="0">IF(B13=0,0,(B12/B13)*100)</f>
        <v>96.048577586406878</v>
      </c>
      <c r="C14" s="376">
        <f t="shared" si="0"/>
        <v>99.467624635925489</v>
      </c>
      <c r="D14" s="376">
        <f t="shared" si="0"/>
        <v>98.657453932098761</v>
      </c>
      <c r="E14" s="376">
        <f t="shared" si="0"/>
        <v>99.772804691389112</v>
      </c>
      <c r="F14" s="376">
        <f t="shared" si="0"/>
        <v>100.34404027762605</v>
      </c>
      <c r="G14" s="376">
        <f t="shared" si="0"/>
        <v>99.820130835775117</v>
      </c>
      <c r="H14" s="322"/>
      <c r="I14" s="577">
        <f>G14-F14</f>
        <v>-0.52390944185093247</v>
      </c>
      <c r="J14" s="577"/>
      <c r="K14" s="323"/>
      <c r="L14" s="324"/>
      <c r="N14" s="571"/>
      <c r="O14" s="571"/>
      <c r="P14" s="571"/>
    </row>
    <row r="15" spans="1:16" ht="15" customHeight="1" x14ac:dyDescent="0.25">
      <c r="A15" s="573" t="s">
        <v>199</v>
      </c>
      <c r="B15" s="573"/>
      <c r="C15" s="575"/>
      <c r="D15" s="575"/>
      <c r="E15" s="575"/>
      <c r="F15" s="575"/>
      <c r="G15" s="345"/>
      <c r="H15" s="346"/>
      <c r="I15" s="331"/>
      <c r="J15" s="331"/>
      <c r="K15" s="299"/>
      <c r="N15" s="571"/>
      <c r="O15" s="571"/>
      <c r="P15" s="571"/>
    </row>
    <row r="16" spans="1:16" ht="15" customHeight="1" x14ac:dyDescent="0.25">
      <c r="A16" s="329"/>
      <c r="B16" s="329"/>
      <c r="C16" s="330"/>
      <c r="D16" s="330"/>
      <c r="E16" s="330"/>
      <c r="F16" s="330"/>
      <c r="G16" s="346"/>
      <c r="H16" s="330"/>
      <c r="I16" s="331"/>
      <c r="J16" s="331"/>
      <c r="K16" s="299"/>
      <c r="N16" s="571"/>
      <c r="O16" s="571"/>
      <c r="P16" s="571"/>
    </row>
    <row r="17" spans="1:35" ht="15" customHeight="1" x14ac:dyDescent="0.25">
      <c r="A17" s="329"/>
      <c r="B17" s="329"/>
      <c r="C17" s="330"/>
      <c r="D17" s="330"/>
      <c r="E17" s="330"/>
      <c r="F17" s="330"/>
      <c r="G17" s="346"/>
      <c r="H17" s="330"/>
      <c r="I17" s="331"/>
      <c r="J17" s="331"/>
      <c r="K17" s="299"/>
      <c r="N17" s="571"/>
      <c r="O17" s="571"/>
      <c r="P17" s="571"/>
    </row>
    <row r="18" spans="1:35" ht="15" customHeight="1" x14ac:dyDescent="0.25">
      <c r="A18" s="329"/>
      <c r="B18" s="329"/>
      <c r="C18" s="330"/>
      <c r="D18" s="330"/>
      <c r="E18" s="330"/>
      <c r="F18" s="330"/>
      <c r="G18" s="346"/>
      <c r="H18" s="330"/>
      <c r="I18" s="331"/>
      <c r="J18" s="331"/>
      <c r="K18" s="299"/>
      <c r="N18" s="571"/>
      <c r="O18" s="571"/>
      <c r="P18" s="571"/>
    </row>
    <row r="19" spans="1:35" ht="15" customHeight="1" x14ac:dyDescent="0.2">
      <c r="A19" s="333"/>
      <c r="B19" s="333"/>
      <c r="C19" s="335"/>
      <c r="D19" s="334"/>
      <c r="E19" s="334"/>
      <c r="F19" s="335"/>
      <c r="G19" s="335"/>
      <c r="H19" s="335"/>
      <c r="I19" s="336"/>
      <c r="J19" s="336"/>
      <c r="K19" s="299"/>
      <c r="N19" s="571"/>
      <c r="O19" s="571"/>
      <c r="P19" s="571"/>
    </row>
    <row r="20" spans="1:35" ht="15" customHeight="1" x14ac:dyDescent="0.2">
      <c r="A20" s="299"/>
      <c r="B20" s="299"/>
      <c r="C20" s="299"/>
      <c r="D20" s="299"/>
      <c r="E20" s="299"/>
      <c r="F20" s="299"/>
      <c r="G20" s="299"/>
      <c r="H20" s="299"/>
      <c r="I20" s="299"/>
      <c r="J20" s="299"/>
      <c r="K20" s="299"/>
    </row>
    <row r="21" spans="1:35" ht="15" customHeight="1" x14ac:dyDescent="0.2">
      <c r="A21" s="299"/>
      <c r="B21" s="299"/>
      <c r="C21" s="299"/>
      <c r="D21" s="299"/>
      <c r="E21" s="299"/>
      <c r="F21" s="299"/>
      <c r="G21" s="299"/>
      <c r="H21" s="299"/>
      <c r="I21" s="299"/>
      <c r="J21" s="299"/>
      <c r="K21" s="299"/>
      <c r="N21" s="571"/>
      <c r="O21" s="571"/>
      <c r="P21" s="571"/>
    </row>
    <row r="22" spans="1:35" ht="15" customHeight="1" x14ac:dyDescent="0.2">
      <c r="A22" s="299"/>
      <c r="B22" s="299"/>
      <c r="C22" s="299"/>
      <c r="D22" s="299"/>
      <c r="E22" s="299"/>
      <c r="F22" s="299"/>
      <c r="G22" s="299"/>
      <c r="H22" s="299"/>
      <c r="I22" s="299"/>
      <c r="J22" s="299"/>
      <c r="K22" s="299"/>
      <c r="N22" s="571"/>
      <c r="O22" s="571"/>
      <c r="P22" s="571"/>
    </row>
    <row r="23" spans="1:35" ht="15" customHeight="1" x14ac:dyDescent="0.2">
      <c r="A23" s="299"/>
      <c r="B23" s="299"/>
      <c r="C23" s="299"/>
      <c r="D23" s="299"/>
      <c r="E23" s="299"/>
      <c r="F23" s="306"/>
      <c r="G23" s="306"/>
      <c r="H23" s="306"/>
      <c r="I23" s="306"/>
      <c r="J23" s="306"/>
      <c r="K23" s="306"/>
      <c r="L23" s="337"/>
      <c r="M23" s="337"/>
      <c r="N23" s="571"/>
      <c r="O23" s="571"/>
      <c r="P23" s="571"/>
      <c r="AF23" s="574"/>
      <c r="AG23" s="568"/>
      <c r="AH23" s="338"/>
      <c r="AI23" s="339"/>
    </row>
    <row r="24" spans="1:35" ht="15" customHeight="1" x14ac:dyDescent="0.2">
      <c r="A24" s="299"/>
      <c r="B24" s="299"/>
      <c r="C24" s="299"/>
      <c r="D24" s="299"/>
      <c r="E24" s="299"/>
      <c r="F24" s="306"/>
      <c r="G24" s="306"/>
      <c r="H24" s="306"/>
      <c r="I24" s="306"/>
      <c r="J24" s="306"/>
      <c r="K24" s="306"/>
      <c r="L24" s="337"/>
      <c r="M24" s="337"/>
      <c r="N24" s="571"/>
      <c r="O24" s="571"/>
      <c r="P24" s="571"/>
      <c r="Q24" s="337"/>
      <c r="AF24" s="574"/>
      <c r="AG24" s="569"/>
      <c r="AH24" s="338"/>
      <c r="AI24" s="339"/>
    </row>
    <row r="25" spans="1:35" ht="15" customHeight="1" x14ac:dyDescent="0.2">
      <c r="A25" s="299"/>
      <c r="B25" s="299"/>
      <c r="C25" s="299"/>
      <c r="D25" s="299"/>
      <c r="E25" s="299"/>
      <c r="F25" s="306"/>
      <c r="G25" s="306"/>
      <c r="H25" s="306"/>
      <c r="I25" s="306"/>
      <c r="J25" s="306"/>
      <c r="K25" s="306"/>
      <c r="L25" s="337"/>
      <c r="M25" s="337"/>
      <c r="N25" s="571"/>
      <c r="O25" s="571"/>
      <c r="P25" s="571"/>
      <c r="Q25" s="337"/>
      <c r="AF25" s="574"/>
      <c r="AG25" s="569"/>
      <c r="AH25" s="338"/>
      <c r="AI25" s="339"/>
    </row>
    <row r="26" spans="1:35" ht="15" customHeight="1" x14ac:dyDescent="0.2">
      <c r="A26" s="299"/>
      <c r="B26" s="299"/>
      <c r="C26" s="299"/>
      <c r="D26" s="299"/>
      <c r="E26" s="299"/>
      <c r="F26" s="306"/>
      <c r="G26" s="306"/>
      <c r="H26" s="306"/>
      <c r="I26" s="306"/>
      <c r="J26" s="306"/>
      <c r="K26" s="306"/>
      <c r="L26" s="337"/>
      <c r="M26" s="337"/>
      <c r="N26" s="337"/>
      <c r="O26" s="337"/>
      <c r="P26" s="337"/>
      <c r="Q26" s="337"/>
      <c r="AF26" s="574"/>
      <c r="AG26" s="570"/>
      <c r="AH26" s="338"/>
      <c r="AI26" s="340"/>
    </row>
    <row r="27" spans="1:35" ht="15" customHeight="1" x14ac:dyDescent="0.2">
      <c r="A27" s="299"/>
      <c r="B27" s="299"/>
      <c r="C27" s="299"/>
      <c r="D27" s="299"/>
      <c r="E27" s="299"/>
      <c r="F27" s="306"/>
      <c r="G27" s="306"/>
      <c r="H27" s="306"/>
      <c r="I27" s="306"/>
      <c r="J27" s="306"/>
      <c r="K27" s="306"/>
      <c r="L27" s="337"/>
      <c r="M27" s="337"/>
      <c r="N27" s="337"/>
      <c r="O27" s="337"/>
      <c r="P27" s="337"/>
      <c r="Q27" s="337"/>
      <c r="AF27" s="574"/>
      <c r="AG27" s="350"/>
      <c r="AH27" s="338"/>
      <c r="AI27" s="339"/>
    </row>
    <row r="28" spans="1:35" ht="15" customHeight="1" x14ac:dyDescent="0.2">
      <c r="A28" s="299"/>
      <c r="B28" s="299"/>
      <c r="C28" s="299"/>
      <c r="D28" s="299"/>
      <c r="E28" s="299"/>
      <c r="F28" s="299"/>
      <c r="G28" s="299"/>
      <c r="H28" s="299"/>
      <c r="I28" s="299"/>
      <c r="J28" s="299"/>
      <c r="K28" s="299"/>
    </row>
    <row r="29" spans="1:35" ht="15" customHeight="1" x14ac:dyDescent="0.2">
      <c r="A29" s="299"/>
      <c r="B29" s="299"/>
      <c r="C29" s="299"/>
      <c r="D29" s="299"/>
      <c r="E29" s="299"/>
      <c r="F29" s="299"/>
      <c r="G29" s="299"/>
      <c r="H29" s="299"/>
      <c r="I29" s="299"/>
      <c r="J29" s="299"/>
      <c r="K29" s="299"/>
    </row>
    <row r="30" spans="1:35" ht="15" customHeight="1" x14ac:dyDescent="0.2">
      <c r="A30" s="299"/>
      <c r="B30" s="299"/>
      <c r="C30" s="299"/>
      <c r="D30" s="299"/>
      <c r="E30" s="299"/>
      <c r="F30" s="299"/>
      <c r="G30" s="299"/>
      <c r="H30" s="299"/>
      <c r="I30" s="299"/>
      <c r="J30" s="299"/>
      <c r="K30" s="299"/>
    </row>
    <row r="31" spans="1:35" ht="15" customHeight="1" x14ac:dyDescent="0.2">
      <c r="A31" s="299"/>
      <c r="B31" s="299"/>
      <c r="C31" s="299"/>
      <c r="D31" s="299"/>
      <c r="E31" s="299"/>
      <c r="F31" s="299"/>
      <c r="G31" s="299"/>
      <c r="H31" s="299"/>
      <c r="I31" s="299"/>
      <c r="J31" s="299"/>
      <c r="K31" s="299"/>
    </row>
    <row r="32" spans="1:35" ht="15" customHeight="1" x14ac:dyDescent="0.2">
      <c r="A32" s="299"/>
      <c r="B32" s="299"/>
      <c r="C32" s="299"/>
      <c r="D32" s="299"/>
      <c r="E32" s="299"/>
      <c r="F32" s="299"/>
      <c r="G32" s="299"/>
      <c r="H32" s="299"/>
      <c r="I32" s="299"/>
      <c r="J32" s="299"/>
      <c r="K32" s="299"/>
    </row>
    <row r="33" spans="1:11" ht="15" x14ac:dyDescent="0.2">
      <c r="A33" s="299"/>
      <c r="B33" s="299"/>
      <c r="C33" s="299"/>
      <c r="D33" s="299"/>
      <c r="E33" s="299"/>
      <c r="F33" s="299"/>
      <c r="G33" s="299"/>
      <c r="H33" s="299"/>
      <c r="I33" s="299"/>
      <c r="J33" s="299"/>
      <c r="K33" s="299"/>
    </row>
    <row r="34" spans="1:11" ht="15" x14ac:dyDescent="0.2">
      <c r="A34" s="299"/>
      <c r="B34" s="299"/>
      <c r="C34" s="299"/>
      <c r="D34" s="299"/>
      <c r="E34" s="299"/>
      <c r="F34" s="299"/>
      <c r="G34" s="299"/>
      <c r="H34" s="299"/>
      <c r="I34" s="299"/>
      <c r="J34" s="299"/>
      <c r="K34" s="299"/>
    </row>
    <row r="35" spans="1:11" ht="15" x14ac:dyDescent="0.2">
      <c r="A35" s="299"/>
      <c r="B35" s="299"/>
      <c r="C35" s="299"/>
      <c r="D35" s="299"/>
      <c r="E35" s="299"/>
      <c r="F35" s="299"/>
      <c r="G35" s="299"/>
      <c r="H35" s="299"/>
      <c r="I35" s="299"/>
      <c r="J35" s="299"/>
      <c r="K35" s="299"/>
    </row>
    <row r="36" spans="1:11" ht="15" x14ac:dyDescent="0.2">
      <c r="A36" s="299"/>
      <c r="B36" s="299"/>
      <c r="C36" s="299"/>
      <c r="D36" s="299"/>
      <c r="E36" s="299"/>
      <c r="F36" s="299"/>
      <c r="G36" s="299"/>
      <c r="H36" s="299"/>
      <c r="I36" s="299"/>
      <c r="J36" s="299"/>
      <c r="K36" s="299"/>
    </row>
    <row r="37" spans="1:11" ht="15" x14ac:dyDescent="0.2">
      <c r="A37" s="299"/>
      <c r="B37" s="299"/>
      <c r="C37" s="299"/>
      <c r="D37" s="299"/>
      <c r="E37" s="299"/>
      <c r="F37" s="299"/>
      <c r="G37" s="299"/>
      <c r="H37" s="299"/>
      <c r="I37" s="299"/>
      <c r="J37" s="299"/>
      <c r="K37" s="299"/>
    </row>
    <row r="38" spans="1:11" ht="15" x14ac:dyDescent="0.2">
      <c r="A38" s="299"/>
      <c r="B38" s="299"/>
      <c r="C38" s="299"/>
      <c r="D38" s="299"/>
      <c r="E38" s="299"/>
      <c r="F38" s="299"/>
      <c r="G38" s="299"/>
      <c r="H38" s="299"/>
      <c r="I38" s="299"/>
      <c r="J38" s="299"/>
      <c r="K38" s="299"/>
    </row>
    <row r="39" spans="1:11" ht="15" x14ac:dyDescent="0.2">
      <c r="A39" s="299"/>
      <c r="B39" s="299"/>
      <c r="C39" s="299"/>
      <c r="D39" s="299"/>
      <c r="E39" s="299"/>
      <c r="F39" s="299"/>
      <c r="G39" s="299"/>
      <c r="H39" s="299"/>
      <c r="I39" s="299"/>
      <c r="J39" s="299"/>
      <c r="K39" s="299"/>
    </row>
    <row r="40" spans="1:11" ht="15" x14ac:dyDescent="0.2">
      <c r="A40" s="299"/>
      <c r="B40" s="299"/>
      <c r="C40" s="299"/>
      <c r="D40" s="299"/>
      <c r="E40" s="299"/>
      <c r="F40" s="299"/>
      <c r="G40" s="299"/>
      <c r="H40" s="299"/>
      <c r="I40" s="299"/>
      <c r="J40" s="299"/>
      <c r="K40" s="299"/>
    </row>
    <row r="41" spans="1:11" ht="15" x14ac:dyDescent="0.2">
      <c r="A41" s="299"/>
      <c r="B41" s="299"/>
      <c r="C41" s="299"/>
      <c r="D41" s="299"/>
      <c r="E41" s="299"/>
      <c r="F41" s="299"/>
      <c r="G41" s="299"/>
      <c r="H41" s="299"/>
      <c r="I41" s="299"/>
      <c r="J41" s="299"/>
      <c r="K41" s="299"/>
    </row>
    <row r="42" spans="1:11" ht="15" x14ac:dyDescent="0.2">
      <c r="A42" s="299"/>
      <c r="B42" s="299"/>
      <c r="C42" s="299"/>
      <c r="D42" s="299"/>
      <c r="E42" s="299"/>
      <c r="F42" s="299"/>
      <c r="G42" s="299"/>
      <c r="H42" s="299"/>
      <c r="I42" s="299"/>
      <c r="J42" s="299"/>
      <c r="K42" s="299"/>
    </row>
    <row r="43" spans="1:11" ht="15" x14ac:dyDescent="0.2">
      <c r="A43" s="299"/>
      <c r="B43" s="299"/>
      <c r="C43" s="299"/>
      <c r="D43" s="299"/>
      <c r="E43" s="299"/>
      <c r="F43" s="299"/>
      <c r="G43" s="299"/>
      <c r="H43" s="299"/>
      <c r="I43" s="299"/>
      <c r="J43" s="299"/>
      <c r="K43" s="299"/>
    </row>
    <row r="44" spans="1:11" ht="15" x14ac:dyDescent="0.2">
      <c r="A44" s="299"/>
      <c r="B44" s="299"/>
      <c r="C44" s="299"/>
      <c r="D44" s="299"/>
      <c r="E44" s="299"/>
      <c r="F44" s="299"/>
      <c r="G44" s="299"/>
      <c r="H44" s="299"/>
      <c r="I44" s="299"/>
      <c r="J44" s="299"/>
      <c r="K44" s="299"/>
    </row>
    <row r="45" spans="1:11" ht="15" x14ac:dyDescent="0.2">
      <c r="A45" s="299"/>
      <c r="B45" s="299"/>
      <c r="C45" s="299"/>
      <c r="D45" s="299"/>
      <c r="E45" s="299"/>
      <c r="F45" s="299"/>
      <c r="G45" s="299"/>
      <c r="H45" s="299"/>
      <c r="I45" s="299"/>
      <c r="J45" s="299"/>
      <c r="K45" s="299"/>
    </row>
    <row r="46" spans="1:11" ht="15" x14ac:dyDescent="0.2">
      <c r="A46" s="299"/>
      <c r="B46" s="299"/>
      <c r="C46" s="299"/>
      <c r="D46" s="299"/>
      <c r="E46" s="299"/>
      <c r="F46" s="299"/>
      <c r="G46" s="299"/>
      <c r="H46" s="299"/>
      <c r="I46" s="299"/>
      <c r="J46" s="299"/>
      <c r="K46" s="299"/>
    </row>
    <row r="47" spans="1:11" ht="15" x14ac:dyDescent="0.2">
      <c r="A47" s="299"/>
      <c r="B47" s="299"/>
      <c r="C47" s="299"/>
      <c r="D47" s="299"/>
      <c r="E47" s="299"/>
      <c r="F47" s="299"/>
      <c r="G47" s="299"/>
      <c r="H47" s="299"/>
      <c r="I47" s="299"/>
      <c r="J47" s="299"/>
      <c r="K47" s="299"/>
    </row>
    <row r="48" spans="1:11" ht="15" x14ac:dyDescent="0.2">
      <c r="A48" s="299"/>
      <c r="B48" s="299"/>
      <c r="C48" s="299"/>
      <c r="D48" s="299"/>
      <c r="E48" s="299"/>
      <c r="F48" s="299"/>
      <c r="G48" s="299"/>
      <c r="H48" s="299"/>
      <c r="I48" s="299"/>
      <c r="J48" s="299"/>
      <c r="K48" s="299"/>
    </row>
    <row r="49" spans="1:11" ht="15" x14ac:dyDescent="0.2">
      <c r="A49" s="299"/>
      <c r="B49" s="299"/>
      <c r="C49" s="299"/>
      <c r="D49" s="299"/>
      <c r="E49" s="299"/>
      <c r="F49" s="299"/>
      <c r="G49" s="299"/>
      <c r="H49" s="299"/>
      <c r="I49" s="299"/>
      <c r="J49" s="299"/>
      <c r="K49" s="299"/>
    </row>
    <row r="50" spans="1:11" ht="15" x14ac:dyDescent="0.2">
      <c r="A50" s="299"/>
      <c r="B50" s="299"/>
      <c r="C50" s="299"/>
      <c r="D50" s="299"/>
      <c r="E50" s="299"/>
      <c r="F50" s="299"/>
      <c r="G50" s="299"/>
      <c r="H50" s="299"/>
      <c r="I50" s="299"/>
      <c r="J50" s="299"/>
      <c r="K50" s="299"/>
    </row>
    <row r="51" spans="1:11" ht="15" x14ac:dyDescent="0.2">
      <c r="A51" s="299"/>
      <c r="B51" s="299"/>
      <c r="C51" s="299"/>
      <c r="D51" s="299"/>
      <c r="E51" s="299"/>
      <c r="F51" s="299"/>
      <c r="G51" s="299"/>
      <c r="H51" s="299"/>
      <c r="I51" s="299"/>
      <c r="J51" s="299"/>
      <c r="K51" s="299"/>
    </row>
    <row r="52" spans="1:11" ht="15" x14ac:dyDescent="0.2">
      <c r="A52" s="299"/>
      <c r="B52" s="299"/>
      <c r="C52" s="299"/>
      <c r="D52" s="299"/>
      <c r="E52" s="299"/>
      <c r="F52" s="299"/>
      <c r="G52" s="299"/>
      <c r="H52" s="299"/>
      <c r="I52" s="299"/>
      <c r="J52" s="299"/>
      <c r="K52" s="299"/>
    </row>
    <row r="53" spans="1:11" ht="15" x14ac:dyDescent="0.2">
      <c r="A53" s="299"/>
      <c r="B53" s="299"/>
      <c r="C53" s="299"/>
      <c r="D53" s="299"/>
      <c r="E53" s="299"/>
      <c r="F53" s="299"/>
      <c r="G53" s="299"/>
      <c r="H53" s="299"/>
      <c r="I53" s="299"/>
      <c r="J53" s="299"/>
      <c r="K53" s="299"/>
    </row>
    <row r="54" spans="1:11" ht="15" x14ac:dyDescent="0.2">
      <c r="A54" s="299"/>
      <c r="B54" s="299"/>
      <c r="C54" s="299"/>
      <c r="D54" s="299"/>
      <c r="E54" s="299"/>
      <c r="F54" s="299"/>
      <c r="G54" s="299"/>
      <c r="H54" s="299"/>
      <c r="I54" s="299"/>
      <c r="J54" s="299"/>
      <c r="K54" s="299"/>
    </row>
    <row r="55" spans="1:11" ht="15" x14ac:dyDescent="0.2">
      <c r="A55" s="299"/>
      <c r="B55" s="299"/>
      <c r="C55" s="299"/>
      <c r="D55" s="299"/>
      <c r="E55" s="299"/>
      <c r="F55" s="299"/>
      <c r="G55" s="299"/>
      <c r="H55" s="299"/>
      <c r="I55" s="299"/>
      <c r="J55" s="299"/>
      <c r="K55" s="299"/>
    </row>
    <row r="56" spans="1:11" ht="15" x14ac:dyDescent="0.2">
      <c r="A56" s="299"/>
      <c r="B56" s="299"/>
      <c r="C56" s="299"/>
      <c r="D56" s="299"/>
      <c r="E56" s="299"/>
      <c r="F56" s="299"/>
      <c r="G56" s="299"/>
      <c r="H56" s="299"/>
      <c r="I56" s="299"/>
      <c r="J56" s="299"/>
      <c r="K56" s="299"/>
    </row>
    <row r="57" spans="1:11" ht="15" x14ac:dyDescent="0.2">
      <c r="A57" s="299"/>
      <c r="B57" s="299"/>
      <c r="C57" s="299"/>
      <c r="D57" s="299"/>
      <c r="E57" s="299"/>
      <c r="F57" s="299"/>
      <c r="G57" s="299"/>
      <c r="H57" s="299"/>
      <c r="I57" s="299"/>
      <c r="J57" s="299"/>
      <c r="K57" s="299"/>
    </row>
    <row r="58" spans="1:11" ht="15" x14ac:dyDescent="0.2">
      <c r="A58" s="299"/>
      <c r="B58" s="299"/>
      <c r="C58" s="299"/>
      <c r="D58" s="299"/>
      <c r="E58" s="299"/>
      <c r="F58" s="299"/>
      <c r="G58" s="299"/>
      <c r="H58" s="299"/>
      <c r="I58" s="299"/>
      <c r="J58" s="299"/>
      <c r="K58" s="299"/>
    </row>
    <row r="59" spans="1:11" ht="15" x14ac:dyDescent="0.2">
      <c r="A59" s="299"/>
      <c r="B59" s="299"/>
      <c r="C59" s="299"/>
      <c r="D59" s="299"/>
      <c r="E59" s="299"/>
      <c r="F59" s="299"/>
      <c r="G59" s="299"/>
      <c r="H59" s="299"/>
      <c r="I59" s="299"/>
      <c r="J59" s="299"/>
      <c r="K59" s="299"/>
    </row>
    <row r="60" spans="1:11" ht="15" x14ac:dyDescent="0.2">
      <c r="A60" s="299"/>
      <c r="B60" s="299"/>
      <c r="C60" s="299"/>
      <c r="D60" s="299"/>
      <c r="E60" s="299"/>
      <c r="F60" s="299"/>
      <c r="G60" s="299"/>
      <c r="H60" s="299"/>
      <c r="I60" s="299"/>
      <c r="J60" s="299"/>
      <c r="K60" s="299"/>
    </row>
    <row r="61" spans="1:11" ht="15" x14ac:dyDescent="0.2">
      <c r="A61" s="299"/>
      <c r="B61" s="299"/>
      <c r="C61" s="299"/>
      <c r="D61" s="299"/>
      <c r="E61" s="299"/>
      <c r="F61" s="299"/>
      <c r="G61" s="299"/>
      <c r="H61" s="299"/>
      <c r="I61" s="299"/>
      <c r="J61" s="299"/>
      <c r="K61" s="299"/>
    </row>
    <row r="62" spans="1:11" ht="15" x14ac:dyDescent="0.2">
      <c r="A62" s="299"/>
      <c r="B62" s="299"/>
      <c r="C62" s="299"/>
      <c r="D62" s="299"/>
      <c r="E62" s="299"/>
      <c r="F62" s="299"/>
      <c r="G62" s="299"/>
      <c r="H62" s="299"/>
      <c r="I62" s="299"/>
      <c r="J62" s="299"/>
      <c r="K62" s="299"/>
    </row>
    <row r="63" spans="1:11" ht="15" x14ac:dyDescent="0.2">
      <c r="A63" s="299"/>
      <c r="B63" s="299"/>
      <c r="C63" s="299"/>
      <c r="D63" s="299"/>
      <c r="E63" s="299"/>
      <c r="F63" s="299"/>
      <c r="G63" s="299"/>
      <c r="H63" s="299"/>
      <c r="I63" s="299"/>
      <c r="J63" s="299"/>
      <c r="K63" s="299"/>
    </row>
    <row r="64" spans="1:11" ht="15" x14ac:dyDescent="0.2">
      <c r="A64" s="299"/>
      <c r="B64" s="299"/>
      <c r="C64" s="299"/>
      <c r="D64" s="299"/>
      <c r="E64" s="299"/>
      <c r="F64" s="299"/>
      <c r="G64" s="299"/>
      <c r="H64" s="299"/>
      <c r="I64" s="299"/>
      <c r="J64" s="299"/>
      <c r="K64" s="299"/>
    </row>
    <row r="65" spans="1:11" ht="15" x14ac:dyDescent="0.2">
      <c r="A65" s="299"/>
      <c r="B65" s="299"/>
      <c r="C65" s="299"/>
      <c r="D65" s="299"/>
      <c r="E65" s="299"/>
      <c r="F65" s="299"/>
      <c r="G65" s="299"/>
      <c r="H65" s="299"/>
      <c r="I65" s="299"/>
      <c r="J65" s="299"/>
      <c r="K65" s="299"/>
    </row>
    <row r="66" spans="1:11" ht="15" x14ac:dyDescent="0.2">
      <c r="A66" s="299"/>
      <c r="B66" s="299"/>
      <c r="C66" s="299"/>
      <c r="D66" s="299"/>
      <c r="E66" s="299"/>
      <c r="F66" s="299"/>
      <c r="G66" s="299"/>
      <c r="H66" s="299"/>
      <c r="I66" s="299"/>
      <c r="J66" s="299"/>
      <c r="K66" s="299"/>
    </row>
    <row r="67" spans="1:11" ht="15" x14ac:dyDescent="0.2">
      <c r="A67" s="299"/>
      <c r="B67" s="299"/>
      <c r="C67" s="299"/>
      <c r="D67" s="299"/>
      <c r="E67" s="299"/>
      <c r="F67" s="299"/>
      <c r="G67" s="299"/>
      <c r="H67" s="299"/>
      <c r="I67" s="299"/>
      <c r="J67" s="299"/>
      <c r="K67" s="299"/>
    </row>
    <row r="68" spans="1:11" ht="15" x14ac:dyDescent="0.2">
      <c r="A68" s="299"/>
      <c r="B68" s="299"/>
      <c r="C68" s="299"/>
      <c r="D68" s="299"/>
      <c r="E68" s="299"/>
      <c r="F68" s="299"/>
      <c r="G68" s="299"/>
      <c r="H68" s="299"/>
      <c r="I68" s="299"/>
      <c r="J68" s="299"/>
      <c r="K68" s="299"/>
    </row>
    <row r="69" spans="1:11" ht="15" x14ac:dyDescent="0.2">
      <c r="A69" s="299"/>
      <c r="B69" s="299"/>
      <c r="C69" s="299"/>
      <c r="D69" s="299"/>
      <c r="E69" s="299"/>
      <c r="F69" s="299"/>
      <c r="G69" s="299"/>
      <c r="H69" s="299"/>
      <c r="I69" s="299"/>
      <c r="J69" s="299"/>
      <c r="K69" s="299"/>
    </row>
    <row r="70" spans="1:11" ht="15" x14ac:dyDescent="0.2">
      <c r="A70" s="299"/>
      <c r="B70" s="299"/>
      <c r="C70" s="299"/>
      <c r="D70" s="299"/>
      <c r="E70" s="299"/>
      <c r="F70" s="299"/>
      <c r="G70" s="299"/>
      <c r="H70" s="299"/>
      <c r="I70" s="299"/>
      <c r="J70" s="299"/>
      <c r="K70" s="299"/>
    </row>
    <row r="71" spans="1:11" ht="15" x14ac:dyDescent="0.2">
      <c r="A71" s="299"/>
      <c r="B71" s="299"/>
      <c r="C71" s="299"/>
      <c r="D71" s="299"/>
      <c r="E71" s="299"/>
      <c r="F71" s="299"/>
      <c r="G71" s="299"/>
      <c r="H71" s="299"/>
      <c r="I71" s="299"/>
      <c r="J71" s="299"/>
      <c r="K71" s="299"/>
    </row>
    <row r="72" spans="1:11" ht="15" x14ac:dyDescent="0.2">
      <c r="A72" s="299"/>
      <c r="B72" s="299"/>
      <c r="C72" s="299"/>
      <c r="D72" s="299"/>
      <c r="E72" s="299"/>
      <c r="F72" s="299"/>
      <c r="G72" s="299"/>
      <c r="H72" s="299"/>
      <c r="I72" s="299"/>
      <c r="J72" s="299"/>
      <c r="K72" s="299"/>
    </row>
    <row r="73" spans="1:11" ht="15" x14ac:dyDescent="0.2">
      <c r="A73" s="299"/>
      <c r="B73" s="299"/>
      <c r="C73" s="299"/>
      <c r="D73" s="299"/>
      <c r="E73" s="299"/>
      <c r="F73" s="299"/>
      <c r="G73" s="299"/>
      <c r="H73" s="299"/>
      <c r="I73" s="299"/>
      <c r="J73" s="299"/>
      <c r="K73" s="299"/>
    </row>
    <row r="74" spans="1:11" ht="15" x14ac:dyDescent="0.2">
      <c r="A74" s="299"/>
      <c r="B74" s="299"/>
      <c r="C74" s="299"/>
      <c r="D74" s="299"/>
      <c r="E74" s="299"/>
      <c r="F74" s="299"/>
      <c r="G74" s="299"/>
      <c r="H74" s="299"/>
      <c r="I74" s="299"/>
      <c r="J74" s="299"/>
      <c r="K74" s="299"/>
    </row>
    <row r="75" spans="1:11" ht="15" x14ac:dyDescent="0.2">
      <c r="A75" s="299"/>
      <c r="B75" s="299"/>
      <c r="C75" s="299"/>
      <c r="D75" s="299"/>
      <c r="E75" s="299"/>
      <c r="F75" s="299"/>
      <c r="G75" s="299"/>
      <c r="H75" s="299"/>
      <c r="I75" s="299"/>
      <c r="J75" s="299"/>
      <c r="K75" s="299"/>
    </row>
    <row r="76" spans="1:11" ht="15" x14ac:dyDescent="0.2">
      <c r="A76" s="299"/>
      <c r="B76" s="299"/>
      <c r="C76" s="299"/>
      <c r="D76" s="299"/>
      <c r="E76" s="299"/>
      <c r="F76" s="299"/>
      <c r="G76" s="299"/>
      <c r="H76" s="299"/>
      <c r="I76" s="299"/>
      <c r="J76" s="299"/>
      <c r="K76" s="299"/>
    </row>
    <row r="77" spans="1:11" ht="15" x14ac:dyDescent="0.2">
      <c r="A77" s="299"/>
      <c r="B77" s="299"/>
      <c r="C77" s="299"/>
      <c r="D77" s="299"/>
      <c r="E77" s="299"/>
      <c r="F77" s="299"/>
      <c r="G77" s="299"/>
      <c r="H77" s="299"/>
      <c r="I77" s="299"/>
      <c r="J77" s="299"/>
      <c r="K77" s="299"/>
    </row>
    <row r="78" spans="1:11" ht="15" x14ac:dyDescent="0.2">
      <c r="A78" s="299"/>
      <c r="B78" s="299"/>
      <c r="C78" s="299"/>
      <c r="D78" s="299"/>
      <c r="E78" s="299"/>
      <c r="F78" s="299"/>
      <c r="G78" s="299"/>
      <c r="H78" s="299"/>
      <c r="I78" s="299"/>
      <c r="J78" s="299"/>
      <c r="K78" s="299"/>
    </row>
    <row r="79" spans="1:11" ht="15" x14ac:dyDescent="0.2">
      <c r="A79" s="299"/>
      <c r="B79" s="299"/>
      <c r="C79" s="299"/>
      <c r="D79" s="299"/>
      <c r="E79" s="299"/>
      <c r="F79" s="299"/>
      <c r="G79" s="299"/>
      <c r="H79" s="299"/>
      <c r="I79" s="299"/>
      <c r="J79" s="299"/>
      <c r="K79" s="299"/>
    </row>
    <row r="80" spans="1:11" ht="15" x14ac:dyDescent="0.2">
      <c r="A80" s="299"/>
      <c r="B80" s="299"/>
      <c r="C80" s="299"/>
      <c r="D80" s="299"/>
      <c r="E80" s="299"/>
      <c r="F80" s="299"/>
      <c r="G80" s="299"/>
      <c r="H80" s="299"/>
      <c r="I80" s="299"/>
      <c r="J80" s="299"/>
      <c r="K80" s="299"/>
    </row>
    <row r="81" spans="1:11" ht="15" x14ac:dyDescent="0.2">
      <c r="A81" s="299"/>
      <c r="B81" s="299"/>
      <c r="C81" s="299"/>
      <c r="D81" s="299"/>
      <c r="E81" s="299"/>
      <c r="F81" s="299"/>
      <c r="G81" s="299"/>
      <c r="H81" s="299"/>
      <c r="I81" s="299"/>
      <c r="J81" s="299"/>
      <c r="K81" s="299"/>
    </row>
    <row r="82" spans="1:11" ht="15" x14ac:dyDescent="0.2">
      <c r="A82" s="299"/>
      <c r="B82" s="299"/>
      <c r="C82" s="299"/>
      <c r="D82" s="299"/>
      <c r="E82" s="299"/>
      <c r="F82" s="299"/>
      <c r="G82" s="299"/>
      <c r="H82" s="299"/>
      <c r="I82" s="299"/>
      <c r="J82" s="299"/>
      <c r="K82" s="299"/>
    </row>
    <row r="83" spans="1:11" ht="15" x14ac:dyDescent="0.2">
      <c r="A83" s="299"/>
      <c r="B83" s="299"/>
      <c r="C83" s="299"/>
      <c r="D83" s="299"/>
      <c r="E83" s="299"/>
      <c r="F83" s="299"/>
      <c r="G83" s="299"/>
      <c r="H83" s="299"/>
      <c r="I83" s="299"/>
      <c r="J83" s="299"/>
      <c r="K83" s="299"/>
    </row>
    <row r="84" spans="1:11" ht="15" x14ac:dyDescent="0.2">
      <c r="A84" s="299"/>
      <c r="B84" s="299"/>
      <c r="C84" s="299"/>
      <c r="D84" s="299"/>
      <c r="E84" s="299"/>
      <c r="F84" s="299"/>
      <c r="G84" s="299"/>
      <c r="H84" s="299"/>
      <c r="I84" s="299"/>
      <c r="J84" s="299"/>
      <c r="K84" s="299"/>
    </row>
    <row r="85" spans="1:11" ht="15" x14ac:dyDescent="0.2">
      <c r="A85" s="299"/>
      <c r="B85" s="299"/>
      <c r="C85" s="299"/>
      <c r="D85" s="299"/>
      <c r="E85" s="299"/>
      <c r="F85" s="299"/>
      <c r="G85" s="299"/>
      <c r="H85" s="299"/>
      <c r="I85" s="299"/>
      <c r="J85" s="299"/>
      <c r="K85" s="299"/>
    </row>
    <row r="86" spans="1:11" ht="15" x14ac:dyDescent="0.2">
      <c r="A86" s="299"/>
      <c r="B86" s="299"/>
      <c r="C86" s="299"/>
      <c r="D86" s="299"/>
      <c r="E86" s="299"/>
      <c r="F86" s="299"/>
      <c r="G86" s="299"/>
      <c r="H86" s="299"/>
      <c r="I86" s="299"/>
      <c r="J86" s="299"/>
      <c r="K86" s="299"/>
    </row>
    <row r="87" spans="1:11" ht="15" x14ac:dyDescent="0.2">
      <c r="A87" s="299"/>
      <c r="B87" s="299"/>
      <c r="C87" s="299"/>
      <c r="D87" s="299"/>
      <c r="E87" s="299"/>
      <c r="F87" s="299"/>
      <c r="G87" s="299"/>
      <c r="H87" s="299"/>
      <c r="I87" s="299"/>
      <c r="J87" s="299"/>
      <c r="K87" s="299"/>
    </row>
    <row r="88" spans="1:11" ht="15" x14ac:dyDescent="0.2">
      <c r="A88" s="299"/>
      <c r="B88" s="299"/>
      <c r="C88" s="299"/>
      <c r="D88" s="299"/>
      <c r="E88" s="299"/>
      <c r="F88" s="299"/>
      <c r="G88" s="299"/>
      <c r="H88" s="299"/>
      <c r="I88" s="299"/>
      <c r="J88" s="299"/>
      <c r="K88" s="299"/>
    </row>
    <row r="89" spans="1:11" ht="15" x14ac:dyDescent="0.2">
      <c r="A89" s="299"/>
      <c r="B89" s="299"/>
      <c r="C89" s="299"/>
      <c r="D89" s="299"/>
      <c r="E89" s="299"/>
      <c r="F89" s="299"/>
      <c r="G89" s="299"/>
      <c r="H89" s="299"/>
      <c r="I89" s="299"/>
      <c r="J89" s="299"/>
      <c r="K89" s="299"/>
    </row>
    <row r="90" spans="1:11" ht="15" x14ac:dyDescent="0.2">
      <c r="A90" s="299"/>
      <c r="B90" s="299"/>
      <c r="C90" s="299"/>
      <c r="D90" s="299"/>
      <c r="E90" s="299"/>
      <c r="F90" s="299"/>
      <c r="G90" s="299"/>
      <c r="H90" s="299"/>
      <c r="I90" s="299"/>
      <c r="J90" s="299"/>
      <c r="K90" s="299"/>
    </row>
    <row r="91" spans="1:11" ht="15" x14ac:dyDescent="0.2">
      <c r="A91" s="299"/>
      <c r="B91" s="299"/>
      <c r="C91" s="299"/>
      <c r="D91" s="299"/>
      <c r="E91" s="299"/>
      <c r="F91" s="299"/>
      <c r="G91" s="299"/>
      <c r="H91" s="299"/>
      <c r="I91" s="299"/>
      <c r="J91" s="299"/>
      <c r="K91" s="299"/>
    </row>
    <row r="92" spans="1:11" ht="15" x14ac:dyDescent="0.2">
      <c r="A92" s="299"/>
      <c r="B92" s="299"/>
      <c r="C92" s="299"/>
      <c r="D92" s="299"/>
      <c r="E92" s="299"/>
      <c r="F92" s="299"/>
      <c r="G92" s="299"/>
      <c r="H92" s="299"/>
      <c r="I92" s="299"/>
      <c r="J92" s="299"/>
      <c r="K92" s="299"/>
    </row>
    <row r="93" spans="1:11" ht="15" x14ac:dyDescent="0.2">
      <c r="A93" s="299"/>
      <c r="B93" s="299"/>
      <c r="C93" s="299"/>
      <c r="D93" s="299"/>
      <c r="E93" s="299"/>
      <c r="F93" s="299"/>
      <c r="G93" s="299"/>
      <c r="H93" s="299"/>
      <c r="I93" s="299"/>
      <c r="J93" s="299"/>
      <c r="K93" s="299"/>
    </row>
    <row r="94" spans="1:11" ht="15" x14ac:dyDescent="0.2">
      <c r="A94" s="299"/>
      <c r="B94" s="299"/>
      <c r="C94" s="299"/>
      <c r="D94" s="299"/>
      <c r="E94" s="299"/>
      <c r="F94" s="299"/>
      <c r="G94" s="299"/>
      <c r="H94" s="299"/>
      <c r="I94" s="299"/>
      <c r="J94" s="299"/>
      <c r="K94" s="299"/>
    </row>
    <row r="95" spans="1:11" ht="15" x14ac:dyDescent="0.2">
      <c r="A95" s="299"/>
      <c r="B95" s="299"/>
      <c r="C95" s="299"/>
      <c r="D95" s="299"/>
      <c r="E95" s="299"/>
      <c r="F95" s="299"/>
      <c r="G95" s="299"/>
      <c r="H95" s="299"/>
      <c r="I95" s="299"/>
      <c r="J95" s="299"/>
      <c r="K95" s="299"/>
    </row>
    <row r="96" spans="1:11" ht="15" x14ac:dyDescent="0.2">
      <c r="A96" s="299"/>
      <c r="B96" s="299"/>
      <c r="C96" s="299"/>
      <c r="D96" s="299"/>
      <c r="E96" s="299"/>
      <c r="F96" s="299"/>
      <c r="G96" s="299"/>
      <c r="H96" s="299"/>
      <c r="I96" s="299"/>
      <c r="J96" s="299"/>
      <c r="K96" s="299"/>
    </row>
    <row r="97" spans="1:11" ht="15" x14ac:dyDescent="0.2">
      <c r="A97" s="299"/>
      <c r="B97" s="299"/>
      <c r="C97" s="299"/>
      <c r="D97" s="299"/>
      <c r="E97" s="299"/>
      <c r="F97" s="299"/>
      <c r="G97" s="299"/>
      <c r="H97" s="299"/>
      <c r="I97" s="299"/>
      <c r="J97" s="299"/>
      <c r="K97" s="299"/>
    </row>
    <row r="98" spans="1:11" ht="15" x14ac:dyDescent="0.2">
      <c r="A98" s="299"/>
      <c r="B98" s="299"/>
      <c r="C98" s="299"/>
      <c r="D98" s="299"/>
      <c r="E98" s="299"/>
      <c r="F98" s="299"/>
      <c r="G98" s="299"/>
      <c r="H98" s="299"/>
      <c r="I98" s="299"/>
      <c r="J98" s="299"/>
      <c r="K98" s="299"/>
    </row>
    <row r="99" spans="1:11" ht="15" x14ac:dyDescent="0.2">
      <c r="A99" s="299"/>
      <c r="B99" s="299"/>
      <c r="C99" s="299"/>
      <c r="D99" s="299"/>
      <c r="E99" s="299"/>
      <c r="F99" s="299"/>
      <c r="G99" s="299"/>
      <c r="H99" s="299"/>
      <c r="I99" s="299"/>
      <c r="J99" s="299"/>
      <c r="K99" s="299"/>
    </row>
    <row r="100" spans="1:11" ht="15" x14ac:dyDescent="0.2">
      <c r="A100" s="299"/>
      <c r="B100" s="299"/>
      <c r="C100" s="299"/>
      <c r="D100" s="299"/>
      <c r="E100" s="299"/>
      <c r="F100" s="299"/>
      <c r="G100" s="299"/>
      <c r="H100" s="299"/>
      <c r="I100" s="299"/>
      <c r="J100" s="299"/>
      <c r="K100" s="299"/>
    </row>
    <row r="101" spans="1:11" ht="15" x14ac:dyDescent="0.2">
      <c r="A101" s="299"/>
      <c r="B101" s="299"/>
      <c r="C101" s="299"/>
      <c r="D101" s="299"/>
      <c r="E101" s="299"/>
      <c r="F101" s="299"/>
      <c r="G101" s="299"/>
      <c r="H101" s="299"/>
      <c r="I101" s="299"/>
      <c r="J101" s="299"/>
      <c r="K101" s="299"/>
    </row>
    <row r="102" spans="1:11" ht="15" x14ac:dyDescent="0.2">
      <c r="A102" s="299"/>
      <c r="B102" s="299"/>
      <c r="C102" s="299"/>
      <c r="D102" s="299"/>
      <c r="E102" s="299"/>
      <c r="F102" s="299"/>
      <c r="G102" s="299"/>
      <c r="H102" s="299"/>
      <c r="I102" s="299"/>
      <c r="J102" s="299"/>
      <c r="K102" s="299"/>
    </row>
    <row r="103" spans="1:11" ht="15" x14ac:dyDescent="0.2">
      <c r="A103" s="299"/>
      <c r="B103" s="299"/>
      <c r="C103" s="299"/>
      <c r="D103" s="299"/>
      <c r="E103" s="299"/>
      <c r="F103" s="299"/>
      <c r="G103" s="299"/>
      <c r="H103" s="299"/>
      <c r="I103" s="299"/>
      <c r="J103" s="299"/>
      <c r="K103" s="299"/>
    </row>
    <row r="104" spans="1:11" ht="15" x14ac:dyDescent="0.2">
      <c r="A104" s="299"/>
      <c r="B104" s="299"/>
      <c r="C104" s="299"/>
      <c r="D104" s="299"/>
      <c r="E104" s="299"/>
      <c r="F104" s="299"/>
      <c r="G104" s="299"/>
      <c r="H104" s="299"/>
      <c r="I104" s="299"/>
      <c r="J104" s="299"/>
      <c r="K104" s="299"/>
    </row>
    <row r="105" spans="1:11" ht="15" x14ac:dyDescent="0.2">
      <c r="A105" s="299"/>
      <c r="B105" s="299"/>
      <c r="C105" s="299"/>
      <c r="D105" s="299"/>
      <c r="E105" s="299"/>
      <c r="F105" s="299"/>
      <c r="G105" s="299"/>
      <c r="H105" s="299"/>
      <c r="I105" s="299"/>
      <c r="J105" s="299"/>
      <c r="K105" s="299"/>
    </row>
    <row r="106" spans="1:11" ht="15" x14ac:dyDescent="0.2">
      <c r="A106" s="299"/>
      <c r="B106" s="299"/>
      <c r="C106" s="299"/>
      <c r="D106" s="299"/>
      <c r="E106" s="299"/>
      <c r="F106" s="299"/>
      <c r="G106" s="299"/>
      <c r="H106" s="299"/>
      <c r="I106" s="299"/>
      <c r="J106" s="299"/>
      <c r="K106" s="299"/>
    </row>
    <row r="107" spans="1:11" ht="15" x14ac:dyDescent="0.2">
      <c r="A107" s="299"/>
      <c r="B107" s="299"/>
      <c r="C107" s="299"/>
      <c r="D107" s="299"/>
      <c r="E107" s="299"/>
      <c r="F107" s="299"/>
      <c r="G107" s="299"/>
      <c r="H107" s="299"/>
      <c r="I107" s="299"/>
      <c r="J107" s="299"/>
      <c r="K107" s="299"/>
    </row>
    <row r="108" spans="1:11" ht="15" x14ac:dyDescent="0.2">
      <c r="A108" s="299"/>
      <c r="B108" s="299"/>
      <c r="C108" s="299"/>
      <c r="D108" s="299"/>
      <c r="E108" s="299"/>
      <c r="F108" s="299"/>
      <c r="G108" s="299"/>
      <c r="H108" s="299"/>
      <c r="I108" s="299"/>
      <c r="J108" s="299"/>
      <c r="K108" s="299"/>
    </row>
    <row r="109" spans="1:11" ht="15" x14ac:dyDescent="0.2">
      <c r="A109" s="299"/>
      <c r="B109" s="299"/>
      <c r="C109" s="299"/>
      <c r="D109" s="299"/>
      <c r="E109" s="299"/>
      <c r="F109" s="299"/>
      <c r="G109" s="299"/>
      <c r="H109" s="299"/>
      <c r="I109" s="299"/>
      <c r="J109" s="299"/>
      <c r="K109" s="299"/>
    </row>
    <row r="110" spans="1:11" ht="15" x14ac:dyDescent="0.2">
      <c r="A110" s="299"/>
      <c r="B110" s="299"/>
      <c r="C110" s="299"/>
      <c r="D110" s="299"/>
      <c r="E110" s="299"/>
      <c r="F110" s="299"/>
      <c r="G110" s="299"/>
      <c r="H110" s="299"/>
      <c r="I110" s="299"/>
      <c r="J110" s="299"/>
      <c r="K110" s="299"/>
    </row>
    <row r="111" spans="1:11" ht="15" x14ac:dyDescent="0.2">
      <c r="A111" s="299"/>
      <c r="B111" s="299"/>
      <c r="C111" s="299"/>
      <c r="D111" s="299"/>
      <c r="E111" s="299"/>
      <c r="F111" s="299"/>
      <c r="G111" s="299"/>
      <c r="H111" s="299"/>
      <c r="I111" s="299"/>
      <c r="J111" s="299"/>
      <c r="K111" s="299"/>
    </row>
    <row r="112" spans="1:11" ht="15" x14ac:dyDescent="0.2">
      <c r="A112" s="299"/>
      <c r="B112" s="299"/>
      <c r="C112" s="299"/>
      <c r="D112" s="299"/>
      <c r="E112" s="299"/>
      <c r="F112" s="299"/>
      <c r="G112" s="299"/>
      <c r="H112" s="299"/>
      <c r="I112" s="299"/>
      <c r="J112" s="299"/>
      <c r="K112" s="299"/>
    </row>
    <row r="113" spans="1:11" ht="15" x14ac:dyDescent="0.2">
      <c r="A113" s="299"/>
      <c r="B113" s="299"/>
      <c r="C113" s="299"/>
      <c r="D113" s="299"/>
      <c r="E113" s="299"/>
      <c r="F113" s="299"/>
      <c r="G113" s="299"/>
      <c r="H113" s="299"/>
      <c r="I113" s="299"/>
      <c r="J113" s="299"/>
      <c r="K113" s="299"/>
    </row>
    <row r="114" spans="1:11" ht="15" x14ac:dyDescent="0.2">
      <c r="A114" s="299"/>
      <c r="B114" s="299"/>
      <c r="C114" s="299"/>
      <c r="D114" s="299"/>
      <c r="E114" s="299"/>
      <c r="F114" s="299"/>
      <c r="G114" s="299"/>
      <c r="H114" s="299"/>
      <c r="I114" s="299"/>
      <c r="J114" s="299"/>
      <c r="K114" s="299"/>
    </row>
    <row r="115" spans="1:11" ht="15" x14ac:dyDescent="0.2">
      <c r="A115" s="299"/>
      <c r="B115" s="299"/>
      <c r="C115" s="299"/>
      <c r="D115" s="299"/>
      <c r="E115" s="299"/>
      <c r="F115" s="299"/>
      <c r="G115" s="299"/>
      <c r="H115" s="299"/>
      <c r="I115" s="299"/>
      <c r="J115" s="299"/>
      <c r="K115" s="299"/>
    </row>
    <row r="116" spans="1:11" ht="15" x14ac:dyDescent="0.2">
      <c r="A116" s="299"/>
      <c r="B116" s="299"/>
      <c r="C116" s="299"/>
      <c r="D116" s="299"/>
      <c r="E116" s="299"/>
      <c r="F116" s="299"/>
      <c r="G116" s="299"/>
      <c r="H116" s="299"/>
      <c r="I116" s="299"/>
      <c r="J116" s="299"/>
      <c r="K116" s="299"/>
    </row>
    <row r="117" spans="1:11" ht="15" x14ac:dyDescent="0.2">
      <c r="A117" s="299"/>
      <c r="B117" s="299"/>
      <c r="C117" s="299"/>
      <c r="D117" s="299"/>
      <c r="E117" s="299"/>
      <c r="F117" s="299"/>
      <c r="G117" s="299"/>
      <c r="H117" s="299"/>
      <c r="I117" s="299"/>
      <c r="J117" s="299"/>
      <c r="K117" s="299"/>
    </row>
    <row r="118" spans="1:11" ht="15" x14ac:dyDescent="0.2">
      <c r="A118" s="299"/>
      <c r="B118" s="299"/>
      <c r="C118" s="299"/>
      <c r="D118" s="299"/>
      <c r="E118" s="299"/>
      <c r="F118" s="299"/>
      <c r="G118" s="299"/>
      <c r="H118" s="299"/>
      <c r="I118" s="299"/>
      <c r="J118" s="299"/>
      <c r="K118" s="299"/>
    </row>
    <row r="119" spans="1:11" ht="15" x14ac:dyDescent="0.2">
      <c r="A119" s="299"/>
      <c r="B119" s="299"/>
      <c r="C119" s="299"/>
      <c r="D119" s="299"/>
      <c r="E119" s="299"/>
      <c r="F119" s="299"/>
      <c r="G119" s="299"/>
      <c r="H119" s="299"/>
      <c r="I119" s="299"/>
      <c r="J119" s="299"/>
      <c r="K119" s="299"/>
    </row>
    <row r="120" spans="1:11" ht="15" x14ac:dyDescent="0.2">
      <c r="A120" s="299"/>
      <c r="B120" s="299"/>
      <c r="C120" s="299"/>
      <c r="D120" s="299"/>
      <c r="E120" s="299"/>
      <c r="F120" s="299"/>
      <c r="G120" s="299"/>
      <c r="H120" s="299"/>
      <c r="I120" s="299"/>
      <c r="J120" s="299"/>
      <c r="K120" s="299"/>
    </row>
    <row r="121" spans="1:11" ht="15" x14ac:dyDescent="0.2">
      <c r="A121" s="299"/>
      <c r="B121" s="299"/>
      <c r="C121" s="299"/>
      <c r="D121" s="299"/>
      <c r="E121" s="299"/>
      <c r="F121" s="299"/>
      <c r="G121" s="299"/>
      <c r="H121" s="299"/>
      <c r="I121" s="299"/>
      <c r="J121" s="299"/>
      <c r="K121" s="299"/>
    </row>
    <row r="122" spans="1:11" ht="15" x14ac:dyDescent="0.2">
      <c r="A122" s="299"/>
      <c r="B122" s="299"/>
      <c r="C122" s="299"/>
      <c r="D122" s="299"/>
      <c r="E122" s="299"/>
      <c r="F122" s="299"/>
      <c r="G122" s="299"/>
      <c r="H122" s="299"/>
      <c r="I122" s="299"/>
      <c r="J122" s="299"/>
      <c r="K122" s="299"/>
    </row>
    <row r="123" spans="1:11" ht="15" x14ac:dyDescent="0.2">
      <c r="A123" s="299"/>
      <c r="B123" s="299"/>
      <c r="C123" s="299"/>
      <c r="D123" s="299"/>
      <c r="E123" s="299"/>
      <c r="F123" s="299"/>
      <c r="G123" s="299"/>
      <c r="H123" s="299"/>
      <c r="I123" s="299"/>
      <c r="J123" s="299"/>
      <c r="K123" s="299"/>
    </row>
    <row r="124" spans="1:11" ht="15" x14ac:dyDescent="0.2">
      <c r="A124" s="299"/>
      <c r="B124" s="299"/>
      <c r="C124" s="299"/>
      <c r="D124" s="299"/>
      <c r="E124" s="299"/>
      <c r="F124" s="299"/>
      <c r="G124" s="299"/>
      <c r="H124" s="299"/>
      <c r="I124" s="299"/>
      <c r="J124" s="299"/>
      <c r="K124" s="299"/>
    </row>
    <row r="125" spans="1:11" ht="15" x14ac:dyDescent="0.2">
      <c r="A125" s="299"/>
      <c r="B125" s="299"/>
      <c r="C125" s="299"/>
      <c r="D125" s="299"/>
      <c r="E125" s="299"/>
      <c r="F125" s="299"/>
      <c r="G125" s="299"/>
      <c r="H125" s="299"/>
      <c r="I125" s="299"/>
      <c r="J125" s="299"/>
      <c r="K125" s="299"/>
    </row>
    <row r="126" spans="1:11" ht="15" x14ac:dyDescent="0.2">
      <c r="A126" s="299"/>
      <c r="B126" s="299"/>
      <c r="C126" s="299"/>
      <c r="D126" s="299"/>
      <c r="E126" s="299"/>
      <c r="F126" s="299"/>
      <c r="G126" s="299"/>
      <c r="H126" s="299"/>
      <c r="I126" s="299"/>
      <c r="J126" s="299"/>
      <c r="K126" s="299"/>
    </row>
    <row r="127" spans="1:11" ht="15" x14ac:dyDescent="0.2">
      <c r="A127" s="299"/>
      <c r="B127" s="299"/>
      <c r="C127" s="299"/>
      <c r="D127" s="299"/>
      <c r="E127" s="299"/>
      <c r="F127" s="299"/>
      <c r="G127" s="299"/>
      <c r="H127" s="299"/>
      <c r="I127" s="299"/>
      <c r="J127" s="299"/>
      <c r="K127" s="299"/>
    </row>
    <row r="128" spans="1:11" ht="15" x14ac:dyDescent="0.2">
      <c r="A128" s="299"/>
      <c r="B128" s="299"/>
      <c r="C128" s="299"/>
      <c r="D128" s="299"/>
      <c r="E128" s="299"/>
      <c r="F128" s="299"/>
      <c r="G128" s="299"/>
      <c r="H128" s="299"/>
      <c r="I128" s="299"/>
      <c r="J128" s="299"/>
      <c r="K128" s="299"/>
    </row>
    <row r="129" spans="1:11" ht="15" x14ac:dyDescent="0.2">
      <c r="A129" s="299"/>
      <c r="B129" s="299"/>
      <c r="C129" s="299"/>
      <c r="D129" s="299"/>
      <c r="E129" s="299"/>
      <c r="F129" s="299"/>
      <c r="G129" s="299"/>
      <c r="H129" s="299"/>
      <c r="I129" s="299"/>
      <c r="J129" s="299"/>
      <c r="K129" s="299"/>
    </row>
    <row r="130" spans="1:11" ht="15" x14ac:dyDescent="0.2">
      <c r="A130" s="299"/>
      <c r="B130" s="299"/>
      <c r="C130" s="299"/>
      <c r="D130" s="299"/>
      <c r="E130" s="299"/>
      <c r="F130" s="299"/>
      <c r="G130" s="299"/>
      <c r="H130" s="299"/>
      <c r="I130" s="299"/>
      <c r="J130" s="299"/>
      <c r="K130" s="299"/>
    </row>
    <row r="131" spans="1:11" ht="15" x14ac:dyDescent="0.2">
      <c r="A131" s="299"/>
      <c r="B131" s="299"/>
      <c r="C131" s="299"/>
      <c r="D131" s="299"/>
      <c r="E131" s="299"/>
      <c r="F131" s="299"/>
      <c r="G131" s="299"/>
      <c r="H131" s="299"/>
      <c r="I131" s="299"/>
      <c r="J131" s="299"/>
      <c r="K131" s="299"/>
    </row>
    <row r="132" spans="1:11" ht="15" x14ac:dyDescent="0.2">
      <c r="A132" s="299"/>
      <c r="B132" s="299"/>
      <c r="C132" s="299"/>
      <c r="D132" s="299"/>
      <c r="E132" s="299"/>
      <c r="F132" s="299"/>
      <c r="G132" s="299"/>
      <c r="H132" s="299"/>
      <c r="I132" s="299"/>
      <c r="J132" s="299"/>
      <c r="K132" s="299"/>
    </row>
    <row r="133" spans="1:11" ht="15" x14ac:dyDescent="0.2">
      <c r="A133" s="299"/>
      <c r="B133" s="299"/>
      <c r="C133" s="299"/>
      <c r="D133" s="299"/>
      <c r="E133" s="299"/>
      <c r="F133" s="299"/>
      <c r="G133" s="299"/>
      <c r="H133" s="299"/>
      <c r="I133" s="299"/>
      <c r="J133" s="299"/>
      <c r="K133" s="299"/>
    </row>
    <row r="134" spans="1:11" ht="15" x14ac:dyDescent="0.2">
      <c r="A134" s="299"/>
      <c r="B134" s="299"/>
      <c r="C134" s="299"/>
      <c r="D134" s="299"/>
      <c r="E134" s="299"/>
      <c r="F134" s="299"/>
      <c r="G134" s="299"/>
      <c r="H134" s="299"/>
      <c r="I134" s="299"/>
      <c r="J134" s="299"/>
      <c r="K134" s="299"/>
    </row>
    <row r="135" spans="1:11" ht="15" x14ac:dyDescent="0.2">
      <c r="A135" s="299"/>
      <c r="B135" s="299"/>
      <c r="C135" s="299"/>
      <c r="D135" s="299"/>
      <c r="E135" s="299"/>
      <c r="F135" s="299"/>
      <c r="G135" s="299"/>
      <c r="H135" s="299"/>
      <c r="I135" s="299"/>
      <c r="J135" s="299"/>
      <c r="K135" s="299"/>
    </row>
    <row r="136" spans="1:11" ht="15" x14ac:dyDescent="0.2">
      <c r="A136" s="299"/>
      <c r="B136" s="299"/>
      <c r="C136" s="299"/>
      <c r="D136" s="299"/>
      <c r="E136" s="299"/>
      <c r="F136" s="299"/>
      <c r="G136" s="299"/>
      <c r="H136" s="299"/>
      <c r="I136" s="299"/>
      <c r="J136" s="299"/>
      <c r="K136" s="299"/>
    </row>
    <row r="137" spans="1:11" ht="15" x14ac:dyDescent="0.2">
      <c r="A137" s="299"/>
      <c r="B137" s="299"/>
      <c r="C137" s="299"/>
      <c r="D137" s="299"/>
      <c r="E137" s="299"/>
      <c r="F137" s="299"/>
      <c r="G137" s="299"/>
      <c r="H137" s="299"/>
      <c r="I137" s="299"/>
      <c r="J137" s="299"/>
      <c r="K137" s="299"/>
    </row>
    <row r="138" spans="1:11" ht="15" x14ac:dyDescent="0.2">
      <c r="A138" s="299"/>
      <c r="B138" s="299"/>
      <c r="C138" s="299"/>
      <c r="D138" s="299"/>
      <c r="E138" s="299"/>
      <c r="F138" s="299"/>
      <c r="G138" s="299"/>
      <c r="H138" s="299"/>
      <c r="I138" s="299"/>
      <c r="J138" s="299"/>
      <c r="K138" s="299"/>
    </row>
    <row r="139" spans="1:11" ht="15" x14ac:dyDescent="0.2">
      <c r="A139" s="299"/>
      <c r="B139" s="299"/>
      <c r="C139" s="299"/>
      <c r="D139" s="299"/>
      <c r="E139" s="299"/>
      <c r="F139" s="299"/>
      <c r="G139" s="299"/>
      <c r="H139" s="299"/>
      <c r="I139" s="299"/>
      <c r="J139" s="299"/>
      <c r="K139" s="299"/>
    </row>
    <row r="140" spans="1:11" ht="15" x14ac:dyDescent="0.2">
      <c r="A140" s="299"/>
      <c r="B140" s="299"/>
      <c r="C140" s="299"/>
      <c r="D140" s="299"/>
      <c r="E140" s="299"/>
      <c r="F140" s="299"/>
      <c r="G140" s="299"/>
      <c r="H140" s="299"/>
      <c r="I140" s="299"/>
      <c r="J140" s="299"/>
      <c r="K140" s="299"/>
    </row>
    <row r="141" spans="1:11" ht="15" x14ac:dyDescent="0.2">
      <c r="A141" s="299"/>
      <c r="B141" s="299"/>
      <c r="C141" s="299"/>
      <c r="D141" s="299"/>
      <c r="E141" s="299"/>
      <c r="F141" s="299"/>
      <c r="G141" s="299"/>
      <c r="H141" s="299"/>
      <c r="I141" s="299"/>
      <c r="J141" s="299"/>
      <c r="K141" s="299"/>
    </row>
    <row r="142" spans="1:11" ht="15" x14ac:dyDescent="0.2">
      <c r="A142" s="299"/>
      <c r="B142" s="299"/>
      <c r="C142" s="299"/>
      <c r="D142" s="299"/>
      <c r="E142" s="299"/>
      <c r="F142" s="299"/>
      <c r="G142" s="299"/>
      <c r="H142" s="299"/>
      <c r="I142" s="299"/>
      <c r="J142" s="299"/>
      <c r="K142" s="299"/>
    </row>
    <row r="143" spans="1:11" ht="15" x14ac:dyDescent="0.2">
      <c r="A143" s="299"/>
      <c r="B143" s="299"/>
      <c r="C143" s="299"/>
      <c r="D143" s="299"/>
      <c r="E143" s="299"/>
      <c r="F143" s="299"/>
      <c r="G143" s="299"/>
      <c r="H143" s="299"/>
      <c r="I143" s="299"/>
      <c r="J143" s="299"/>
      <c r="K143" s="299"/>
    </row>
  </sheetData>
  <mergeCells count="18">
    <mergeCell ref="AF23:AF27"/>
    <mergeCell ref="AG23:AG26"/>
    <mergeCell ref="N11:P14"/>
    <mergeCell ref="I14:J14"/>
    <mergeCell ref="A15:B15"/>
    <mergeCell ref="C15:F15"/>
    <mergeCell ref="N15:P19"/>
    <mergeCell ref="N21:P25"/>
    <mergeCell ref="A6:J6"/>
    <mergeCell ref="A7:J7"/>
    <mergeCell ref="B9:G9"/>
    <mergeCell ref="B10:B11"/>
    <mergeCell ref="C10:C11"/>
    <mergeCell ref="D10:D11"/>
    <mergeCell ref="E10:E11"/>
    <mergeCell ref="F10:F11"/>
    <mergeCell ref="G10:G11"/>
    <mergeCell ref="I10:J10"/>
  </mergeCells>
  <conditionalFormatting sqref="I12:I14 J12:J13">
    <cfRule type="cellIs" dxfId="0" priority="1" stopIfTrue="1" operator="lessThan">
      <formula>0</formula>
    </cfRule>
  </conditionalFormatting>
  <printOptions horizontalCentered="1"/>
  <pageMargins left="0.59055118110236227" right="0.59055118110236227" top="0.35433070866141736" bottom="0.35433070866141736" header="0" footer="0"/>
  <pageSetup orientation="portrait" r:id="rId1"/>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3"/>
  <sheetViews>
    <sheetView topLeftCell="A4" zoomScaleNormal="100" zoomScaleSheetLayoutView="66" zoomScalePageLayoutView="89" workbookViewId="0">
      <selection activeCell="P20" sqref="P20"/>
    </sheetView>
  </sheetViews>
  <sheetFormatPr baseColWidth="10" defaultRowHeight="15" x14ac:dyDescent="0.25"/>
  <cols>
    <col min="1" max="1" width="20.7109375" customWidth="1"/>
    <col min="2" max="7" width="9.7109375" customWidth="1"/>
    <col min="8" max="8" width="12.7109375" customWidth="1"/>
    <col min="9" max="9" width="11.7109375" hidden="1" customWidth="1"/>
    <col min="10" max="11" width="0" hidden="1" customWidth="1"/>
    <col min="13" max="14" width="0" hidden="1" customWidth="1"/>
    <col min="246" max="246" width="7.28515625" customWidth="1"/>
    <col min="247" max="247" width="12.85546875" customWidth="1"/>
    <col min="248" max="253" width="8.140625" customWidth="1"/>
    <col min="254" max="254" width="7.7109375" customWidth="1"/>
    <col min="255" max="257" width="14.140625" customWidth="1"/>
    <col min="502" max="502" width="7.28515625" customWidth="1"/>
    <col min="503" max="503" width="12.85546875" customWidth="1"/>
    <col min="504" max="509" width="8.140625" customWidth="1"/>
    <col min="510" max="510" width="7.7109375" customWidth="1"/>
    <col min="511" max="513" width="14.140625" customWidth="1"/>
    <col min="758" max="758" width="7.28515625" customWidth="1"/>
    <col min="759" max="759" width="12.85546875" customWidth="1"/>
    <col min="760" max="765" width="8.140625" customWidth="1"/>
    <col min="766" max="766" width="7.7109375" customWidth="1"/>
    <col min="767" max="769" width="14.140625" customWidth="1"/>
    <col min="1014" max="1014" width="7.28515625" customWidth="1"/>
    <col min="1015" max="1015" width="12.85546875" customWidth="1"/>
    <col min="1016" max="1021" width="8.140625" customWidth="1"/>
    <col min="1022" max="1022" width="7.7109375" customWidth="1"/>
    <col min="1023" max="1025" width="14.140625" customWidth="1"/>
    <col min="1270" max="1270" width="7.28515625" customWidth="1"/>
    <col min="1271" max="1271" width="12.85546875" customWidth="1"/>
    <col min="1272" max="1277" width="8.140625" customWidth="1"/>
    <col min="1278" max="1278" width="7.7109375" customWidth="1"/>
    <col min="1279" max="1281" width="14.140625" customWidth="1"/>
    <col min="1526" max="1526" width="7.28515625" customWidth="1"/>
    <col min="1527" max="1527" width="12.85546875" customWidth="1"/>
    <col min="1528" max="1533" width="8.140625" customWidth="1"/>
    <col min="1534" max="1534" width="7.7109375" customWidth="1"/>
    <col min="1535" max="1537" width="14.140625" customWidth="1"/>
    <col min="1782" max="1782" width="7.28515625" customWidth="1"/>
    <col min="1783" max="1783" width="12.85546875" customWidth="1"/>
    <col min="1784" max="1789" width="8.140625" customWidth="1"/>
    <col min="1790" max="1790" width="7.7109375" customWidth="1"/>
    <col min="1791" max="1793" width="14.140625" customWidth="1"/>
    <col min="2038" max="2038" width="7.28515625" customWidth="1"/>
    <col min="2039" max="2039" width="12.85546875" customWidth="1"/>
    <col min="2040" max="2045" width="8.140625" customWidth="1"/>
    <col min="2046" max="2046" width="7.7109375" customWidth="1"/>
    <col min="2047" max="2049" width="14.140625" customWidth="1"/>
    <col min="2294" max="2294" width="7.28515625" customWidth="1"/>
    <col min="2295" max="2295" width="12.85546875" customWidth="1"/>
    <col min="2296" max="2301" width="8.140625" customWidth="1"/>
    <col min="2302" max="2302" width="7.7109375" customWidth="1"/>
    <col min="2303" max="2305" width="14.140625" customWidth="1"/>
    <col min="2550" max="2550" width="7.28515625" customWidth="1"/>
    <col min="2551" max="2551" width="12.85546875" customWidth="1"/>
    <col min="2552" max="2557" width="8.140625" customWidth="1"/>
    <col min="2558" max="2558" width="7.7109375" customWidth="1"/>
    <col min="2559" max="2561" width="14.140625" customWidth="1"/>
    <col min="2806" max="2806" width="7.28515625" customWidth="1"/>
    <col min="2807" max="2807" width="12.85546875" customWidth="1"/>
    <col min="2808" max="2813" width="8.140625" customWidth="1"/>
    <col min="2814" max="2814" width="7.7109375" customWidth="1"/>
    <col min="2815" max="2817" width="14.140625" customWidth="1"/>
    <col min="3062" max="3062" width="7.28515625" customWidth="1"/>
    <col min="3063" max="3063" width="12.85546875" customWidth="1"/>
    <col min="3064" max="3069" width="8.140625" customWidth="1"/>
    <col min="3070" max="3070" width="7.7109375" customWidth="1"/>
    <col min="3071" max="3073" width="14.140625" customWidth="1"/>
    <col min="3318" max="3318" width="7.28515625" customWidth="1"/>
    <col min="3319" max="3319" width="12.85546875" customWidth="1"/>
    <col min="3320" max="3325" width="8.140625" customWidth="1"/>
    <col min="3326" max="3326" width="7.7109375" customWidth="1"/>
    <col min="3327" max="3329" width="14.140625" customWidth="1"/>
    <col min="3574" max="3574" width="7.28515625" customWidth="1"/>
    <col min="3575" max="3575" width="12.85546875" customWidth="1"/>
    <col min="3576" max="3581" width="8.140625" customWidth="1"/>
    <col min="3582" max="3582" width="7.7109375" customWidth="1"/>
    <col min="3583" max="3585" width="14.140625" customWidth="1"/>
    <col min="3830" max="3830" width="7.28515625" customWidth="1"/>
    <col min="3831" max="3831" width="12.85546875" customWidth="1"/>
    <col min="3832" max="3837" width="8.140625" customWidth="1"/>
    <col min="3838" max="3838" width="7.7109375" customWidth="1"/>
    <col min="3839" max="3841" width="14.140625" customWidth="1"/>
    <col min="4086" max="4086" width="7.28515625" customWidth="1"/>
    <col min="4087" max="4087" width="12.85546875" customWidth="1"/>
    <col min="4088" max="4093" width="8.140625" customWidth="1"/>
    <col min="4094" max="4094" width="7.7109375" customWidth="1"/>
    <col min="4095" max="4097" width="14.140625" customWidth="1"/>
    <col min="4342" max="4342" width="7.28515625" customWidth="1"/>
    <col min="4343" max="4343" width="12.85546875" customWidth="1"/>
    <col min="4344" max="4349" width="8.140625" customWidth="1"/>
    <col min="4350" max="4350" width="7.7109375" customWidth="1"/>
    <col min="4351" max="4353" width="14.140625" customWidth="1"/>
    <col min="4598" max="4598" width="7.28515625" customWidth="1"/>
    <col min="4599" max="4599" width="12.85546875" customWidth="1"/>
    <col min="4600" max="4605" width="8.140625" customWidth="1"/>
    <col min="4606" max="4606" width="7.7109375" customWidth="1"/>
    <col min="4607" max="4609" width="14.140625" customWidth="1"/>
    <col min="4854" max="4854" width="7.28515625" customWidth="1"/>
    <col min="4855" max="4855" width="12.85546875" customWidth="1"/>
    <col min="4856" max="4861" width="8.140625" customWidth="1"/>
    <col min="4862" max="4862" width="7.7109375" customWidth="1"/>
    <col min="4863" max="4865" width="14.140625" customWidth="1"/>
    <col min="5110" max="5110" width="7.28515625" customWidth="1"/>
    <col min="5111" max="5111" width="12.85546875" customWidth="1"/>
    <col min="5112" max="5117" width="8.140625" customWidth="1"/>
    <col min="5118" max="5118" width="7.7109375" customWidth="1"/>
    <col min="5119" max="5121" width="14.140625" customWidth="1"/>
    <col min="5366" max="5366" width="7.28515625" customWidth="1"/>
    <col min="5367" max="5367" width="12.85546875" customWidth="1"/>
    <col min="5368" max="5373" width="8.140625" customWidth="1"/>
    <col min="5374" max="5374" width="7.7109375" customWidth="1"/>
    <col min="5375" max="5377" width="14.140625" customWidth="1"/>
    <col min="5622" max="5622" width="7.28515625" customWidth="1"/>
    <col min="5623" max="5623" width="12.85546875" customWidth="1"/>
    <col min="5624" max="5629" width="8.140625" customWidth="1"/>
    <col min="5630" max="5630" width="7.7109375" customWidth="1"/>
    <col min="5631" max="5633" width="14.140625" customWidth="1"/>
    <col min="5878" max="5878" width="7.28515625" customWidth="1"/>
    <col min="5879" max="5879" width="12.85546875" customWidth="1"/>
    <col min="5880" max="5885" width="8.140625" customWidth="1"/>
    <col min="5886" max="5886" width="7.7109375" customWidth="1"/>
    <col min="5887" max="5889" width="14.140625" customWidth="1"/>
    <col min="6134" max="6134" width="7.28515625" customWidth="1"/>
    <col min="6135" max="6135" width="12.85546875" customWidth="1"/>
    <col min="6136" max="6141" width="8.140625" customWidth="1"/>
    <col min="6142" max="6142" width="7.7109375" customWidth="1"/>
    <col min="6143" max="6145" width="14.140625" customWidth="1"/>
    <col min="6390" max="6390" width="7.28515625" customWidth="1"/>
    <col min="6391" max="6391" width="12.85546875" customWidth="1"/>
    <col min="6392" max="6397" width="8.140625" customWidth="1"/>
    <col min="6398" max="6398" width="7.7109375" customWidth="1"/>
    <col min="6399" max="6401" width="14.140625" customWidth="1"/>
    <col min="6646" max="6646" width="7.28515625" customWidth="1"/>
    <col min="6647" max="6647" width="12.85546875" customWidth="1"/>
    <col min="6648" max="6653" width="8.140625" customWidth="1"/>
    <col min="6654" max="6654" width="7.7109375" customWidth="1"/>
    <col min="6655" max="6657" width="14.140625" customWidth="1"/>
    <col min="6902" max="6902" width="7.28515625" customWidth="1"/>
    <col min="6903" max="6903" width="12.85546875" customWidth="1"/>
    <col min="6904" max="6909" width="8.140625" customWidth="1"/>
    <col min="6910" max="6910" width="7.7109375" customWidth="1"/>
    <col min="6911" max="6913" width="14.140625" customWidth="1"/>
    <col min="7158" max="7158" width="7.28515625" customWidth="1"/>
    <col min="7159" max="7159" width="12.85546875" customWidth="1"/>
    <col min="7160" max="7165" width="8.140625" customWidth="1"/>
    <col min="7166" max="7166" width="7.7109375" customWidth="1"/>
    <col min="7167" max="7169" width="14.140625" customWidth="1"/>
    <col min="7414" max="7414" width="7.28515625" customWidth="1"/>
    <col min="7415" max="7415" width="12.85546875" customWidth="1"/>
    <col min="7416" max="7421" width="8.140625" customWidth="1"/>
    <col min="7422" max="7422" width="7.7109375" customWidth="1"/>
    <col min="7423" max="7425" width="14.140625" customWidth="1"/>
    <col min="7670" max="7670" width="7.28515625" customWidth="1"/>
    <col min="7671" max="7671" width="12.85546875" customWidth="1"/>
    <col min="7672" max="7677" width="8.140625" customWidth="1"/>
    <col min="7678" max="7678" width="7.7109375" customWidth="1"/>
    <col min="7679" max="7681" width="14.140625" customWidth="1"/>
    <col min="7926" max="7926" width="7.28515625" customWidth="1"/>
    <col min="7927" max="7927" width="12.85546875" customWidth="1"/>
    <col min="7928" max="7933" width="8.140625" customWidth="1"/>
    <col min="7934" max="7934" width="7.7109375" customWidth="1"/>
    <col min="7935" max="7937" width="14.140625" customWidth="1"/>
    <col min="8182" max="8182" width="7.28515625" customWidth="1"/>
    <col min="8183" max="8183" width="12.85546875" customWidth="1"/>
    <col min="8184" max="8189" width="8.140625" customWidth="1"/>
    <col min="8190" max="8190" width="7.7109375" customWidth="1"/>
    <col min="8191" max="8193" width="14.140625" customWidth="1"/>
    <col min="8438" max="8438" width="7.28515625" customWidth="1"/>
    <col min="8439" max="8439" width="12.85546875" customWidth="1"/>
    <col min="8440" max="8445" width="8.140625" customWidth="1"/>
    <col min="8446" max="8446" width="7.7109375" customWidth="1"/>
    <col min="8447" max="8449" width="14.140625" customWidth="1"/>
    <col min="8694" max="8694" width="7.28515625" customWidth="1"/>
    <col min="8695" max="8695" width="12.85546875" customWidth="1"/>
    <col min="8696" max="8701" width="8.140625" customWidth="1"/>
    <col min="8702" max="8702" width="7.7109375" customWidth="1"/>
    <col min="8703" max="8705" width="14.140625" customWidth="1"/>
    <col min="8950" max="8950" width="7.28515625" customWidth="1"/>
    <col min="8951" max="8951" width="12.85546875" customWidth="1"/>
    <col min="8952" max="8957" width="8.140625" customWidth="1"/>
    <col min="8958" max="8958" width="7.7109375" customWidth="1"/>
    <col min="8959" max="8961" width="14.140625" customWidth="1"/>
    <col min="9206" max="9206" width="7.28515625" customWidth="1"/>
    <col min="9207" max="9207" width="12.85546875" customWidth="1"/>
    <col min="9208" max="9213" width="8.140625" customWidth="1"/>
    <col min="9214" max="9214" width="7.7109375" customWidth="1"/>
    <col min="9215" max="9217" width="14.140625" customWidth="1"/>
    <col min="9462" max="9462" width="7.28515625" customWidth="1"/>
    <col min="9463" max="9463" width="12.85546875" customWidth="1"/>
    <col min="9464" max="9469" width="8.140625" customWidth="1"/>
    <col min="9470" max="9470" width="7.7109375" customWidth="1"/>
    <col min="9471" max="9473" width="14.140625" customWidth="1"/>
    <col min="9718" max="9718" width="7.28515625" customWidth="1"/>
    <col min="9719" max="9719" width="12.85546875" customWidth="1"/>
    <col min="9720" max="9725" width="8.140625" customWidth="1"/>
    <col min="9726" max="9726" width="7.7109375" customWidth="1"/>
    <col min="9727" max="9729" width="14.140625" customWidth="1"/>
    <col min="9974" max="9974" width="7.28515625" customWidth="1"/>
    <col min="9975" max="9975" width="12.85546875" customWidth="1"/>
    <col min="9976" max="9981" width="8.140625" customWidth="1"/>
    <col min="9982" max="9982" width="7.7109375" customWidth="1"/>
    <col min="9983" max="9985" width="14.140625" customWidth="1"/>
    <col min="10230" max="10230" width="7.28515625" customWidth="1"/>
    <col min="10231" max="10231" width="12.85546875" customWidth="1"/>
    <col min="10232" max="10237" width="8.140625" customWidth="1"/>
    <col min="10238" max="10238" width="7.7109375" customWidth="1"/>
    <col min="10239" max="10241" width="14.140625" customWidth="1"/>
    <col min="10486" max="10486" width="7.28515625" customWidth="1"/>
    <col min="10487" max="10487" width="12.85546875" customWidth="1"/>
    <col min="10488" max="10493" width="8.140625" customWidth="1"/>
    <col min="10494" max="10494" width="7.7109375" customWidth="1"/>
    <col min="10495" max="10497" width="14.140625" customWidth="1"/>
    <col min="10742" max="10742" width="7.28515625" customWidth="1"/>
    <col min="10743" max="10743" width="12.85546875" customWidth="1"/>
    <col min="10744" max="10749" width="8.140625" customWidth="1"/>
    <col min="10750" max="10750" width="7.7109375" customWidth="1"/>
    <col min="10751" max="10753" width="14.140625" customWidth="1"/>
    <col min="10998" max="10998" width="7.28515625" customWidth="1"/>
    <col min="10999" max="10999" width="12.85546875" customWidth="1"/>
    <col min="11000" max="11005" width="8.140625" customWidth="1"/>
    <col min="11006" max="11006" width="7.7109375" customWidth="1"/>
    <col min="11007" max="11009" width="14.140625" customWidth="1"/>
    <col min="11254" max="11254" width="7.28515625" customWidth="1"/>
    <col min="11255" max="11255" width="12.85546875" customWidth="1"/>
    <col min="11256" max="11261" width="8.140625" customWidth="1"/>
    <col min="11262" max="11262" width="7.7109375" customWidth="1"/>
    <col min="11263" max="11265" width="14.140625" customWidth="1"/>
    <col min="11510" max="11510" width="7.28515625" customWidth="1"/>
    <col min="11511" max="11511" width="12.85546875" customWidth="1"/>
    <col min="11512" max="11517" width="8.140625" customWidth="1"/>
    <col min="11518" max="11518" width="7.7109375" customWidth="1"/>
    <col min="11519" max="11521" width="14.140625" customWidth="1"/>
    <col min="11766" max="11766" width="7.28515625" customWidth="1"/>
    <col min="11767" max="11767" width="12.85546875" customWidth="1"/>
    <col min="11768" max="11773" width="8.140625" customWidth="1"/>
    <col min="11774" max="11774" width="7.7109375" customWidth="1"/>
    <col min="11775" max="11777" width="14.140625" customWidth="1"/>
    <col min="12022" max="12022" width="7.28515625" customWidth="1"/>
    <col min="12023" max="12023" width="12.85546875" customWidth="1"/>
    <col min="12024" max="12029" width="8.140625" customWidth="1"/>
    <col min="12030" max="12030" width="7.7109375" customWidth="1"/>
    <col min="12031" max="12033" width="14.140625" customWidth="1"/>
    <col min="12278" max="12278" width="7.28515625" customWidth="1"/>
    <col min="12279" max="12279" width="12.85546875" customWidth="1"/>
    <col min="12280" max="12285" width="8.140625" customWidth="1"/>
    <col min="12286" max="12286" width="7.7109375" customWidth="1"/>
    <col min="12287" max="12289" width="14.140625" customWidth="1"/>
    <col min="12534" max="12534" width="7.28515625" customWidth="1"/>
    <col min="12535" max="12535" width="12.85546875" customWidth="1"/>
    <col min="12536" max="12541" width="8.140625" customWidth="1"/>
    <col min="12542" max="12542" width="7.7109375" customWidth="1"/>
    <col min="12543" max="12545" width="14.140625" customWidth="1"/>
    <col min="12790" max="12790" width="7.28515625" customWidth="1"/>
    <col min="12791" max="12791" width="12.85546875" customWidth="1"/>
    <col min="12792" max="12797" width="8.140625" customWidth="1"/>
    <col min="12798" max="12798" width="7.7109375" customWidth="1"/>
    <col min="12799" max="12801" width="14.140625" customWidth="1"/>
    <col min="13046" max="13046" width="7.28515625" customWidth="1"/>
    <col min="13047" max="13047" width="12.85546875" customWidth="1"/>
    <col min="13048" max="13053" width="8.140625" customWidth="1"/>
    <col min="13054" max="13054" width="7.7109375" customWidth="1"/>
    <col min="13055" max="13057" width="14.140625" customWidth="1"/>
    <col min="13302" max="13302" width="7.28515625" customWidth="1"/>
    <col min="13303" max="13303" width="12.85546875" customWidth="1"/>
    <col min="13304" max="13309" width="8.140625" customWidth="1"/>
    <col min="13310" max="13310" width="7.7109375" customWidth="1"/>
    <col min="13311" max="13313" width="14.140625" customWidth="1"/>
    <col min="13558" max="13558" width="7.28515625" customWidth="1"/>
    <col min="13559" max="13559" width="12.85546875" customWidth="1"/>
    <col min="13560" max="13565" width="8.140625" customWidth="1"/>
    <col min="13566" max="13566" width="7.7109375" customWidth="1"/>
    <col min="13567" max="13569" width="14.140625" customWidth="1"/>
    <col min="13814" max="13814" width="7.28515625" customWidth="1"/>
    <col min="13815" max="13815" width="12.85546875" customWidth="1"/>
    <col min="13816" max="13821" width="8.140625" customWidth="1"/>
    <col min="13822" max="13822" width="7.7109375" customWidth="1"/>
    <col min="13823" max="13825" width="14.140625" customWidth="1"/>
    <col min="14070" max="14070" width="7.28515625" customWidth="1"/>
    <col min="14071" max="14071" width="12.85546875" customWidth="1"/>
    <col min="14072" max="14077" width="8.140625" customWidth="1"/>
    <col min="14078" max="14078" width="7.7109375" customWidth="1"/>
    <col min="14079" max="14081" width="14.140625" customWidth="1"/>
    <col min="14326" max="14326" width="7.28515625" customWidth="1"/>
    <col min="14327" max="14327" width="12.85546875" customWidth="1"/>
    <col min="14328" max="14333" width="8.140625" customWidth="1"/>
    <col min="14334" max="14334" width="7.7109375" customWidth="1"/>
    <col min="14335" max="14337" width="14.140625" customWidth="1"/>
    <col min="14582" max="14582" width="7.28515625" customWidth="1"/>
    <col min="14583" max="14583" width="12.85546875" customWidth="1"/>
    <col min="14584" max="14589" width="8.140625" customWidth="1"/>
    <col min="14590" max="14590" width="7.7109375" customWidth="1"/>
    <col min="14591" max="14593" width="14.140625" customWidth="1"/>
    <col min="14838" max="14838" width="7.28515625" customWidth="1"/>
    <col min="14839" max="14839" width="12.85546875" customWidth="1"/>
    <col min="14840" max="14845" width="8.140625" customWidth="1"/>
    <col min="14846" max="14846" width="7.7109375" customWidth="1"/>
    <col min="14847" max="14849" width="14.140625" customWidth="1"/>
    <col min="15094" max="15094" width="7.28515625" customWidth="1"/>
    <col min="15095" max="15095" width="12.85546875" customWidth="1"/>
    <col min="15096" max="15101" width="8.140625" customWidth="1"/>
    <col min="15102" max="15102" width="7.7109375" customWidth="1"/>
    <col min="15103" max="15105" width="14.140625" customWidth="1"/>
    <col min="15350" max="15350" width="7.28515625" customWidth="1"/>
    <col min="15351" max="15351" width="12.85546875" customWidth="1"/>
    <col min="15352" max="15357" width="8.140625" customWidth="1"/>
    <col min="15358" max="15358" width="7.7109375" customWidth="1"/>
    <col min="15359" max="15361" width="14.140625" customWidth="1"/>
    <col min="15606" max="15606" width="7.28515625" customWidth="1"/>
    <col min="15607" max="15607" width="12.85546875" customWidth="1"/>
    <col min="15608" max="15613" width="8.140625" customWidth="1"/>
    <col min="15614" max="15614" width="7.7109375" customWidth="1"/>
    <col min="15615" max="15617" width="14.140625" customWidth="1"/>
    <col min="15862" max="15862" width="7.28515625" customWidth="1"/>
    <col min="15863" max="15863" width="12.85546875" customWidth="1"/>
    <col min="15864" max="15869" width="8.140625" customWidth="1"/>
    <col min="15870" max="15870" width="7.7109375" customWidth="1"/>
    <col min="15871" max="15873" width="14.140625" customWidth="1"/>
    <col min="16118" max="16118" width="7.28515625" customWidth="1"/>
    <col min="16119" max="16119" width="12.85546875" customWidth="1"/>
    <col min="16120" max="16125" width="8.140625" customWidth="1"/>
    <col min="16126" max="16126" width="7.7109375" customWidth="1"/>
    <col min="16127" max="16129" width="14.140625" customWidth="1"/>
  </cols>
  <sheetData>
    <row r="1" spans="1:11" ht="15" customHeight="1" x14ac:dyDescent="0.25"/>
    <row r="2" spans="1:11" ht="15" customHeight="1" x14ac:dyDescent="0.25"/>
    <row r="3" spans="1:11" ht="15" customHeight="1" x14ac:dyDescent="0.25"/>
    <row r="4" spans="1:11" ht="15" customHeight="1" x14ac:dyDescent="0.25"/>
    <row r="5" spans="1:11" s="5" customFormat="1" ht="14.25" customHeight="1" x14ac:dyDescent="0.25">
      <c r="A5" s="2"/>
      <c r="B5" s="3"/>
      <c r="C5" s="3"/>
      <c r="D5" s="3"/>
      <c r="E5" s="3"/>
      <c r="F5" s="3"/>
      <c r="G5" s="3"/>
      <c r="H5" s="3"/>
    </row>
    <row r="6" spans="1:11" s="5" customFormat="1" ht="6" customHeight="1" x14ac:dyDescent="0.25">
      <c r="A6" s="6"/>
      <c r="B6" s="3"/>
      <c r="C6" s="3"/>
      <c r="D6" s="3"/>
      <c r="E6" s="3"/>
      <c r="F6" s="3"/>
      <c r="G6" s="3"/>
      <c r="H6" s="3"/>
    </row>
    <row r="7" spans="1:11" ht="17.25" customHeight="1" x14ac:dyDescent="0.25">
      <c r="A7" s="499" t="s">
        <v>101</v>
      </c>
      <c r="B7" s="499"/>
      <c r="C7" s="499"/>
      <c r="D7" s="499"/>
      <c r="E7" s="499"/>
      <c r="F7" s="499"/>
      <c r="G7" s="499"/>
      <c r="H7" s="499"/>
      <c r="I7" s="147"/>
    </row>
    <row r="8" spans="1:11" ht="6.75" customHeight="1" x14ac:dyDescent="0.25">
      <c r="A8" s="48"/>
      <c r="B8" s="48"/>
      <c r="C8" s="48"/>
      <c r="D8" s="48"/>
      <c r="E8" s="48"/>
      <c r="F8" s="48"/>
      <c r="G8" s="48"/>
      <c r="H8" s="48"/>
    </row>
    <row r="9" spans="1:11" ht="15" customHeight="1" x14ac:dyDescent="0.25">
      <c r="A9" s="79" t="s">
        <v>1</v>
      </c>
      <c r="B9" s="79" t="s">
        <v>2</v>
      </c>
      <c r="C9" s="148"/>
      <c r="D9" s="148"/>
      <c r="E9" s="148"/>
      <c r="F9" s="148"/>
      <c r="G9" s="148"/>
      <c r="H9" s="48"/>
    </row>
    <row r="10" spans="1:11" ht="15.95" customHeight="1" x14ac:dyDescent="0.25">
      <c r="A10" s="149" t="s">
        <v>89</v>
      </c>
      <c r="B10" s="96">
        <v>299807</v>
      </c>
      <c r="C10" s="150"/>
      <c r="D10" s="150"/>
      <c r="E10" s="150"/>
      <c r="F10" s="150"/>
      <c r="G10" s="150"/>
      <c r="H10" s="48"/>
    </row>
    <row r="11" spans="1:11" ht="15.95" customHeight="1" x14ac:dyDescent="0.25">
      <c r="A11" s="149" t="s">
        <v>90</v>
      </c>
      <c r="B11" s="96">
        <v>303955</v>
      </c>
      <c r="C11" s="151"/>
      <c r="D11" s="150"/>
      <c r="E11" s="150"/>
      <c r="F11" s="150"/>
      <c r="G11" s="150"/>
      <c r="H11" s="48"/>
    </row>
    <row r="12" spans="1:11" ht="15.95" customHeight="1" x14ac:dyDescent="0.25">
      <c r="A12" s="149" t="s">
        <v>91</v>
      </c>
      <c r="B12" s="96">
        <v>303464</v>
      </c>
      <c r="C12" s="151"/>
      <c r="D12" s="150"/>
      <c r="E12" s="150"/>
      <c r="F12" s="150"/>
      <c r="G12" s="150"/>
      <c r="H12" s="48"/>
      <c r="K12" s="99"/>
    </row>
    <row r="13" spans="1:11" ht="15.95" customHeight="1" x14ac:dyDescent="0.25">
      <c r="A13" s="149" t="s">
        <v>92</v>
      </c>
      <c r="B13" s="96">
        <v>301751</v>
      </c>
      <c r="C13" s="151"/>
      <c r="D13" s="150"/>
      <c r="E13" s="150"/>
      <c r="F13" s="150"/>
      <c r="G13" s="150"/>
      <c r="H13" s="48"/>
    </row>
    <row r="14" spans="1:11" ht="15.95" customHeight="1" x14ac:dyDescent="0.25">
      <c r="A14" s="149" t="s">
        <v>87</v>
      </c>
      <c r="B14" s="96">
        <v>305246</v>
      </c>
      <c r="C14" s="151"/>
      <c r="D14" s="150"/>
      <c r="E14" s="150"/>
      <c r="F14" s="150"/>
      <c r="G14" s="150"/>
      <c r="H14" s="48"/>
    </row>
    <row r="15" spans="1:11" ht="15.95" customHeight="1" x14ac:dyDescent="0.25">
      <c r="A15" s="152" t="s">
        <v>94</v>
      </c>
      <c r="B15" s="153">
        <v>307921</v>
      </c>
      <c r="C15" s="151"/>
      <c r="D15" s="150"/>
      <c r="E15" s="150"/>
      <c r="F15" s="150"/>
      <c r="G15" s="150"/>
      <c r="H15" s="48"/>
    </row>
    <row r="16" spans="1:11" ht="17.25" customHeight="1" x14ac:dyDescent="0.25">
      <c r="A16" s="154" t="s">
        <v>81</v>
      </c>
      <c r="B16" s="155">
        <f>B15/B14-1</f>
        <v>8.7634235993263587E-3</v>
      </c>
      <c r="C16" s="156"/>
      <c r="D16" s="150"/>
      <c r="E16" s="150"/>
      <c r="F16" s="150"/>
      <c r="G16" s="150"/>
      <c r="H16" s="48"/>
      <c r="K16" s="142"/>
    </row>
    <row r="17" spans="1:18" ht="8.25" customHeight="1" x14ac:dyDescent="0.25">
      <c r="A17" s="157"/>
      <c r="B17" s="158">
        <v>1</v>
      </c>
      <c r="C17" s="159">
        <v>2</v>
      </c>
      <c r="D17" s="158">
        <v>3</v>
      </c>
      <c r="E17" s="159">
        <v>4</v>
      </c>
      <c r="F17" s="158">
        <v>5</v>
      </c>
      <c r="G17" s="159">
        <v>6</v>
      </c>
      <c r="H17" s="48"/>
    </row>
    <row r="18" spans="1:18" ht="28.5" customHeight="1" x14ac:dyDescent="0.25">
      <c r="A18" s="79" t="s">
        <v>75</v>
      </c>
      <c r="B18" s="79" t="s">
        <v>7</v>
      </c>
      <c r="C18" s="79" t="s">
        <v>8</v>
      </c>
      <c r="D18" s="79" t="s">
        <v>9</v>
      </c>
      <c r="E18" s="79" t="s">
        <v>10</v>
      </c>
      <c r="F18" s="79" t="s">
        <v>11</v>
      </c>
      <c r="G18" s="79" t="s">
        <v>12</v>
      </c>
      <c r="H18" s="79" t="s">
        <v>77</v>
      </c>
      <c r="I18" s="160" t="s">
        <v>97</v>
      </c>
      <c r="J18" s="160" t="s">
        <v>98</v>
      </c>
      <c r="K18" s="160" t="s">
        <v>99</v>
      </c>
      <c r="M18" s="1" t="s">
        <v>93</v>
      </c>
      <c r="N18" t="s">
        <v>100</v>
      </c>
    </row>
    <row r="19" spans="1:18" ht="14.1" customHeight="1" x14ac:dyDescent="0.25">
      <c r="A19" s="87" t="s">
        <v>18</v>
      </c>
      <c r="B19" s="96">
        <v>4767</v>
      </c>
      <c r="C19" s="96">
        <v>4876</v>
      </c>
      <c r="D19" s="96">
        <v>4724</v>
      </c>
      <c r="E19" s="96">
        <v>4702</v>
      </c>
      <c r="F19" s="96">
        <v>4664</v>
      </c>
      <c r="G19" s="153">
        <v>4628</v>
      </c>
      <c r="H19" s="95">
        <f t="shared" ref="H19:H47" si="0">G19/F19-1</f>
        <v>-7.718696397941649E-3</v>
      </c>
      <c r="I19" s="161">
        <f>SLOPE(Tabla1[[#This Row],[2011]:[2016]],$B$17:$G$17)</f>
        <v>-38.657142857142858</v>
      </c>
      <c r="J19" s="161">
        <f>AVERAGE(Tabla1[[#This Row],[2011]:[2016]])</f>
        <v>4726.833333333333</v>
      </c>
      <c r="K19" s="162">
        <f t="shared" ref="K19:K52" si="1">I19/J19</f>
        <v>-8.1782326837155656E-3</v>
      </c>
      <c r="L19" s="142"/>
      <c r="M19" s="1">
        <f t="shared" ref="M19:M48" si="2">RANK(H19,$H$19:$H$48)</f>
        <v>19</v>
      </c>
      <c r="N19" s="142">
        <f>Tabla1[[#This Row],[2016]]/$B$15</f>
        <v>1.5029829079536634E-2</v>
      </c>
      <c r="O19" s="142"/>
      <c r="P19" s="142"/>
      <c r="Q19" s="142"/>
      <c r="R19" s="163"/>
    </row>
    <row r="20" spans="1:18" ht="14.1" customHeight="1" x14ac:dyDescent="0.25">
      <c r="A20" s="87" t="s">
        <v>21</v>
      </c>
      <c r="B20" s="96">
        <v>8361</v>
      </c>
      <c r="C20" s="96">
        <v>8368</v>
      </c>
      <c r="D20" s="96">
        <v>7923</v>
      </c>
      <c r="E20" s="96">
        <v>8064</v>
      </c>
      <c r="F20" s="96">
        <v>8256</v>
      </c>
      <c r="G20" s="153">
        <v>8090</v>
      </c>
      <c r="H20" s="95">
        <f t="shared" si="0"/>
        <v>-2.0106589147286802E-2</v>
      </c>
      <c r="I20" s="141">
        <f>SLOPE(Tabla1[[#This Row],[2011]:[2016]],$B$17:$G$17)</f>
        <v>-44.285714285714285</v>
      </c>
      <c r="J20" s="141">
        <f>AVERAGE(Tabla1[[#This Row],[2011]:[2016]])</f>
        <v>8177</v>
      </c>
      <c r="K20" s="164">
        <f t="shared" si="1"/>
        <v>-5.4158877688289453E-3</v>
      </c>
      <c r="L20" s="142"/>
      <c r="M20" s="1">
        <f t="shared" si="2"/>
        <v>23</v>
      </c>
      <c r="N20" s="142">
        <f>Tabla1[[#This Row],[2016]]/$B$15</f>
        <v>2.6272972613105308E-2</v>
      </c>
      <c r="O20" s="142"/>
      <c r="P20" s="142"/>
      <c r="Q20" s="142"/>
      <c r="R20" s="163"/>
    </row>
    <row r="21" spans="1:18" ht="14.1" customHeight="1" x14ac:dyDescent="0.25">
      <c r="A21" s="87" t="s">
        <v>22</v>
      </c>
      <c r="B21" s="96">
        <v>1691</v>
      </c>
      <c r="C21" s="96">
        <v>1902</v>
      </c>
      <c r="D21" s="96">
        <v>2058</v>
      </c>
      <c r="E21" s="96">
        <v>1962</v>
      </c>
      <c r="F21" s="96">
        <v>1875</v>
      </c>
      <c r="G21" s="153">
        <v>1878</v>
      </c>
      <c r="H21" s="95">
        <f t="shared" si="0"/>
        <v>1.6000000000000458E-3</v>
      </c>
      <c r="I21" s="141">
        <f>SLOPE(Tabla1[[#This Row],[2011]:[2016]],$B$17:$G$17)</f>
        <v>21.657142857142858</v>
      </c>
      <c r="J21" s="141">
        <f>AVERAGE(Tabla1[[#This Row],[2011]:[2016]])</f>
        <v>1894.3333333333333</v>
      </c>
      <c r="K21" s="164">
        <f t="shared" si="1"/>
        <v>1.1432593449134009E-2</v>
      </c>
      <c r="L21" s="142"/>
      <c r="M21" s="1">
        <f t="shared" si="2"/>
        <v>15</v>
      </c>
      <c r="N21" s="142">
        <f>Tabla1[[#This Row],[2016]]/$B$15</f>
        <v>6.0989669428197493E-3</v>
      </c>
      <c r="O21" s="142"/>
      <c r="P21" s="142"/>
      <c r="Q21" s="142"/>
      <c r="R21" s="163"/>
    </row>
    <row r="22" spans="1:18" ht="14.1" customHeight="1" x14ac:dyDescent="0.25">
      <c r="A22" s="87" t="s">
        <v>23</v>
      </c>
      <c r="B22" s="96">
        <v>1773</v>
      </c>
      <c r="C22" s="96">
        <v>1864</v>
      </c>
      <c r="D22" s="96">
        <v>1930</v>
      </c>
      <c r="E22" s="96">
        <v>1918</v>
      </c>
      <c r="F22" s="96">
        <v>1890</v>
      </c>
      <c r="G22" s="153">
        <v>1835</v>
      </c>
      <c r="H22" s="95">
        <f t="shared" si="0"/>
        <v>-2.9100529100529071E-2</v>
      </c>
      <c r="I22" s="141">
        <f>SLOPE(Tabla1[[#This Row],[2011]:[2016]],$B$17:$G$17)</f>
        <v>10.742857142857142</v>
      </c>
      <c r="J22" s="141">
        <f>AVERAGE(Tabla1[[#This Row],[2011]:[2016]])</f>
        <v>1868.3333333333333</v>
      </c>
      <c r="K22" s="164">
        <f t="shared" si="1"/>
        <v>5.7499681406907093E-3</v>
      </c>
      <c r="L22" s="142"/>
      <c r="M22" s="1">
        <f t="shared" si="2"/>
        <v>25</v>
      </c>
      <c r="N22" s="142">
        <f>Tabla1[[#This Row],[2016]]/$B$15</f>
        <v>5.9593207348638128E-3</v>
      </c>
      <c r="O22" s="142"/>
      <c r="P22" s="142"/>
      <c r="Q22" s="142"/>
      <c r="R22" s="163"/>
    </row>
    <row r="23" spans="1:18" ht="14.1" customHeight="1" x14ac:dyDescent="0.25">
      <c r="A23" s="87" t="s">
        <v>24</v>
      </c>
      <c r="B23" s="96">
        <v>7326</v>
      </c>
      <c r="C23" s="96">
        <v>7730</v>
      </c>
      <c r="D23" s="96">
        <v>7916</v>
      </c>
      <c r="E23" s="96">
        <v>7561</v>
      </c>
      <c r="F23" s="96">
        <v>7432</v>
      </c>
      <c r="G23" s="153">
        <v>7553</v>
      </c>
      <c r="H23" s="95">
        <f t="shared" si="0"/>
        <v>1.6280947255113087E-2</v>
      </c>
      <c r="I23" s="141">
        <f>SLOPE(Tabla1[[#This Row],[2011]:[2016]],$B$17:$G$17)</f>
        <v>-3.2571428571428571</v>
      </c>
      <c r="J23" s="141">
        <f>AVERAGE(Tabla1[[#This Row],[2011]:[2016]])</f>
        <v>7586.333333333333</v>
      </c>
      <c r="K23" s="164">
        <f t="shared" si="1"/>
        <v>-4.2934349362575561E-4</v>
      </c>
      <c r="L23" s="142"/>
      <c r="M23" s="1">
        <f t="shared" si="2"/>
        <v>11</v>
      </c>
      <c r="N23" s="142">
        <f>Tabla1[[#This Row],[2016]]/$B$15</f>
        <v>2.4529018806771868E-2</v>
      </c>
      <c r="O23" s="142"/>
      <c r="P23" s="142"/>
      <c r="Q23" s="142"/>
      <c r="R23" s="163"/>
    </row>
    <row r="24" spans="1:18" ht="14.1" customHeight="1" x14ac:dyDescent="0.25">
      <c r="A24" s="87" t="s">
        <v>25</v>
      </c>
      <c r="B24" s="96">
        <v>8606</v>
      </c>
      <c r="C24" s="96">
        <v>9183</v>
      </c>
      <c r="D24" s="96">
        <v>9072</v>
      </c>
      <c r="E24" s="96">
        <v>9728</v>
      </c>
      <c r="F24" s="96">
        <v>9712</v>
      </c>
      <c r="G24" s="153">
        <v>9095</v>
      </c>
      <c r="H24" s="95">
        <f t="shared" si="0"/>
        <v>-6.3529654036243777E-2</v>
      </c>
      <c r="I24" s="141">
        <f>SLOPE(Tabla1[[#This Row],[2011]:[2016]],$B$17:$G$17)</f>
        <v>133.94285714285715</v>
      </c>
      <c r="J24" s="141">
        <f>AVERAGE(Tabla1[[#This Row],[2011]:[2016]])</f>
        <v>9232.6666666666661</v>
      </c>
      <c r="K24" s="164">
        <f t="shared" si="1"/>
        <v>1.4507494094467884E-2</v>
      </c>
      <c r="L24" s="142"/>
      <c r="M24" s="1">
        <f t="shared" si="2"/>
        <v>28</v>
      </c>
      <c r="N24" s="142">
        <f>Tabla1[[#This Row],[2016]]/$B$15</f>
        <v>2.953679677579639E-2</v>
      </c>
      <c r="O24" s="142"/>
      <c r="P24" s="142"/>
      <c r="Q24" s="142"/>
      <c r="R24" s="163"/>
    </row>
    <row r="25" spans="1:18" ht="14.1" customHeight="1" x14ac:dyDescent="0.25">
      <c r="A25" s="87" t="s">
        <v>26</v>
      </c>
      <c r="B25" s="96">
        <v>7911</v>
      </c>
      <c r="C25" s="96">
        <v>8071</v>
      </c>
      <c r="D25" s="96">
        <v>7891</v>
      </c>
      <c r="E25" s="96">
        <v>7918</v>
      </c>
      <c r="F25" s="96">
        <v>8924</v>
      </c>
      <c r="G25" s="153">
        <v>9358</v>
      </c>
      <c r="H25" s="95">
        <f t="shared" si="0"/>
        <v>4.8632900044822902E-2</v>
      </c>
      <c r="I25" s="141">
        <f>SLOPE(Tabla1[[#This Row],[2011]:[2016]],$B$17:$G$17)</f>
        <v>280.60000000000002</v>
      </c>
      <c r="J25" s="141">
        <f>AVERAGE(Tabla1[[#This Row],[2011]:[2016]])</f>
        <v>8345.5</v>
      </c>
      <c r="K25" s="164">
        <f t="shared" si="1"/>
        <v>3.362291055059613E-2</v>
      </c>
      <c r="L25" s="142"/>
      <c r="M25" s="1">
        <f t="shared" si="2"/>
        <v>6</v>
      </c>
      <c r="N25" s="142">
        <f>Tabla1[[#This Row],[2016]]/$B$15</f>
        <v>3.0390911954689678E-2</v>
      </c>
      <c r="O25" s="142"/>
      <c r="P25" s="142"/>
      <c r="Q25" s="142"/>
      <c r="R25" s="163"/>
    </row>
    <row r="26" spans="1:18" ht="14.1" customHeight="1" x14ac:dyDescent="0.25">
      <c r="A26" s="87" t="s">
        <v>27</v>
      </c>
      <c r="B26" s="96">
        <v>1765</v>
      </c>
      <c r="C26" s="96">
        <v>1864</v>
      </c>
      <c r="D26" s="96">
        <v>1883</v>
      </c>
      <c r="E26" s="96">
        <v>1906</v>
      </c>
      <c r="F26" s="96">
        <v>1904</v>
      </c>
      <c r="G26" s="153">
        <v>1986</v>
      </c>
      <c r="H26" s="95">
        <f t="shared" si="0"/>
        <v>4.3067226890756372E-2</v>
      </c>
      <c r="I26" s="165">
        <f>SLOPE(Tabla1[[#This Row],[2011]:[2016]],$B$17:$G$17)</f>
        <v>35.657142857142858</v>
      </c>
      <c r="J26" s="165">
        <f>AVERAGE(Tabla1[[#This Row],[2011]:[2016]])</f>
        <v>1884.6666666666667</v>
      </c>
      <c r="K26" s="166">
        <f t="shared" si="1"/>
        <v>1.8919601798979231E-2</v>
      </c>
      <c r="L26" s="142"/>
      <c r="M26" s="1">
        <f t="shared" si="2"/>
        <v>7</v>
      </c>
      <c r="N26" s="142">
        <f>Tabla1[[#This Row],[2016]]/$B$15</f>
        <v>6.4497062558253578E-3</v>
      </c>
      <c r="O26" s="142"/>
      <c r="P26" s="142"/>
      <c r="Q26" s="142"/>
      <c r="R26" s="163"/>
    </row>
    <row r="27" spans="1:18" ht="14.1" customHeight="1" x14ac:dyDescent="0.25">
      <c r="A27" s="87" t="s">
        <v>28</v>
      </c>
      <c r="B27" s="96">
        <v>2350</v>
      </c>
      <c r="C27" s="96">
        <v>2386</v>
      </c>
      <c r="D27" s="96">
        <v>2413</v>
      </c>
      <c r="E27" s="96">
        <v>2483</v>
      </c>
      <c r="F27" s="96">
        <v>2338</v>
      </c>
      <c r="G27" s="153">
        <v>2142</v>
      </c>
      <c r="H27" s="95">
        <f t="shared" si="0"/>
        <v>-8.3832335329341312E-2</v>
      </c>
      <c r="I27" s="141">
        <f>SLOPE(Tabla1[[#This Row],[2011]:[2016]],$B$17:$G$17)</f>
        <v>-31.828571428571429</v>
      </c>
      <c r="J27" s="141">
        <f>AVERAGE(Tabla1[[#This Row],[2011]:[2016]])</f>
        <v>2352</v>
      </c>
      <c r="K27" s="164">
        <f t="shared" si="1"/>
        <v>-1.3532555879494656E-2</v>
      </c>
      <c r="M27" s="1">
        <f t="shared" si="2"/>
        <v>30</v>
      </c>
      <c r="N27" s="142">
        <f>Tabla1[[#This Row],[2016]]/$B$15</f>
        <v>6.95632970794457E-3</v>
      </c>
      <c r="O27" s="142"/>
      <c r="P27" s="142"/>
      <c r="Q27" s="142"/>
      <c r="R27" s="163"/>
    </row>
    <row r="28" spans="1:18" ht="14.1" customHeight="1" x14ac:dyDescent="0.25">
      <c r="A28" s="87" t="s">
        <v>29</v>
      </c>
      <c r="B28" s="96">
        <v>15961</v>
      </c>
      <c r="C28" s="96">
        <v>16619</v>
      </c>
      <c r="D28" s="96">
        <v>18280</v>
      </c>
      <c r="E28" s="96">
        <v>17733</v>
      </c>
      <c r="F28" s="96">
        <v>17490</v>
      </c>
      <c r="G28" s="153">
        <v>17266</v>
      </c>
      <c r="H28" s="95">
        <f t="shared" si="0"/>
        <v>-1.2807318467695783E-2</v>
      </c>
      <c r="I28" s="165">
        <f>SLOPE(Tabla1[[#This Row],[2011]:[2016]],$B$17:$G$17)</f>
        <v>245.45714285714286</v>
      </c>
      <c r="J28" s="165">
        <f>AVERAGE(Tabla1[[#This Row],[2011]:[2016]])</f>
        <v>17224.833333333332</v>
      </c>
      <c r="K28" s="166">
        <f t="shared" si="1"/>
        <v>1.4250189717780117E-2</v>
      </c>
      <c r="M28" s="1">
        <f t="shared" si="2"/>
        <v>21</v>
      </c>
      <c r="N28" s="142">
        <f>Tabla1[[#This Row],[2016]]/$B$15</f>
        <v>5.6072823873655905E-2</v>
      </c>
      <c r="O28" s="142"/>
      <c r="P28" s="142"/>
      <c r="Q28" s="142"/>
      <c r="R28" s="163"/>
    </row>
    <row r="29" spans="1:18" ht="14.1" customHeight="1" x14ac:dyDescent="0.25">
      <c r="A29" s="87" t="s">
        <v>30</v>
      </c>
      <c r="B29" s="96">
        <v>7093</v>
      </c>
      <c r="C29" s="96">
        <v>7047</v>
      </c>
      <c r="D29" s="96">
        <v>6996</v>
      </c>
      <c r="E29" s="96">
        <v>6743</v>
      </c>
      <c r="F29" s="96">
        <v>6612</v>
      </c>
      <c r="G29" s="153">
        <v>6290</v>
      </c>
      <c r="H29" s="95">
        <f t="shared" si="0"/>
        <v>-4.8699334543254702E-2</v>
      </c>
      <c r="I29" s="141">
        <f>SLOPE(Tabla1[[#This Row],[2011]:[2016]],$B$17:$G$17)</f>
        <v>-159.22857142857143</v>
      </c>
      <c r="J29" s="141">
        <f>AVERAGE(Tabla1[[#This Row],[2011]:[2016]])</f>
        <v>6796.833333333333</v>
      </c>
      <c r="K29" s="164">
        <f t="shared" si="1"/>
        <v>-2.3426875961144372E-2</v>
      </c>
      <c r="M29" s="1">
        <f t="shared" si="2"/>
        <v>26</v>
      </c>
      <c r="N29" s="142">
        <f>Tabla1[[#This Row],[2016]]/$B$15</f>
        <v>2.0427317396345165E-2</v>
      </c>
      <c r="O29" s="142"/>
      <c r="P29" s="142"/>
      <c r="Q29" s="142"/>
      <c r="R29" s="163"/>
    </row>
    <row r="30" spans="1:18" ht="14.1" customHeight="1" x14ac:dyDescent="0.25">
      <c r="A30" s="87" t="s">
        <v>31</v>
      </c>
      <c r="B30" s="96">
        <v>3694</v>
      </c>
      <c r="C30" s="96">
        <v>3690</v>
      </c>
      <c r="D30" s="96">
        <v>3924</v>
      </c>
      <c r="E30" s="96">
        <v>3498</v>
      </c>
      <c r="F30" s="96">
        <v>3713</v>
      </c>
      <c r="G30" s="153">
        <v>3715</v>
      </c>
      <c r="H30" s="95">
        <f t="shared" si="0"/>
        <v>5.3864799353631199E-4</v>
      </c>
      <c r="I30" s="141">
        <f>SLOPE(Tabla1[[#This Row],[2011]:[2016]],$B$17:$G$17)</f>
        <v>-7.2</v>
      </c>
      <c r="J30" s="141">
        <f>AVERAGE(Tabla1[[#This Row],[2011]:[2016]])</f>
        <v>3705.6666666666665</v>
      </c>
      <c r="K30" s="164">
        <f t="shared" si="1"/>
        <v>-1.9429702257803365E-3</v>
      </c>
      <c r="M30" s="1">
        <f t="shared" si="2"/>
        <v>16</v>
      </c>
      <c r="N30" s="142">
        <f>Tabla1[[#This Row],[2016]]/$B$15</f>
        <v>1.2064782850146628E-2</v>
      </c>
      <c r="O30" s="142"/>
      <c r="P30" s="142"/>
      <c r="Q30" s="142"/>
      <c r="R30" s="163"/>
    </row>
    <row r="31" spans="1:18" ht="14.1" customHeight="1" x14ac:dyDescent="0.25">
      <c r="A31" s="87" t="s">
        <v>32</v>
      </c>
      <c r="B31" s="96">
        <v>15218</v>
      </c>
      <c r="C31" s="96">
        <v>15407</v>
      </c>
      <c r="D31" s="96">
        <v>14705</v>
      </c>
      <c r="E31" s="96">
        <v>14848</v>
      </c>
      <c r="F31" s="96">
        <v>14614</v>
      </c>
      <c r="G31" s="153">
        <v>14712</v>
      </c>
      <c r="H31" s="95">
        <f t="shared" si="0"/>
        <v>6.7058984535377508E-3</v>
      </c>
      <c r="I31" s="141">
        <f>SLOPE(Tabla1[[#This Row],[2011]:[2016]],$B$17:$G$17)</f>
        <v>-136.17142857142858</v>
      </c>
      <c r="J31" s="141">
        <f>AVERAGE(Tabla1[[#This Row],[2011]:[2016]])</f>
        <v>14917.333333333334</v>
      </c>
      <c r="K31" s="164">
        <f t="shared" si="1"/>
        <v>-9.1284028806374179E-3</v>
      </c>
      <c r="M31" s="1">
        <f t="shared" si="2"/>
        <v>14</v>
      </c>
      <c r="N31" s="142">
        <f>Tabla1[[#This Row],[2016]]/$B$15</f>
        <v>4.7778488638319572E-2</v>
      </c>
      <c r="O31" s="142"/>
      <c r="P31" s="142"/>
      <c r="Q31" s="142"/>
      <c r="R31" s="163"/>
    </row>
    <row r="32" spans="1:18" ht="14.1" customHeight="1" x14ac:dyDescent="0.25">
      <c r="A32" s="87" t="s">
        <v>33</v>
      </c>
      <c r="B32" s="96">
        <v>48565</v>
      </c>
      <c r="C32" s="96">
        <v>48217</v>
      </c>
      <c r="D32" s="96">
        <v>47473</v>
      </c>
      <c r="E32" s="96">
        <v>46706</v>
      </c>
      <c r="F32" s="96">
        <v>47574</v>
      </c>
      <c r="G32" s="153">
        <v>48274</v>
      </c>
      <c r="H32" s="95">
        <f t="shared" si="0"/>
        <v>1.4713919367721928E-2</v>
      </c>
      <c r="I32" s="141">
        <f>SLOPE(Tabla1[[#This Row],[2011]:[2016]],$B$17:$G$17)</f>
        <v>-118.6</v>
      </c>
      <c r="J32" s="141">
        <f>AVERAGE(Tabla1[[#This Row],[2011]:[2016]])</f>
        <v>47801.5</v>
      </c>
      <c r="K32" s="164">
        <f t="shared" si="1"/>
        <v>-2.4810936895285711E-3</v>
      </c>
      <c r="M32" s="1">
        <f t="shared" si="2"/>
        <v>12</v>
      </c>
      <c r="N32" s="142">
        <f>Tabla1[[#This Row],[2016]]/$B$15</f>
        <v>0.15677397774104396</v>
      </c>
      <c r="O32" s="142"/>
      <c r="P32" s="142"/>
      <c r="Q32" s="142"/>
      <c r="R32" s="163"/>
    </row>
    <row r="33" spans="1:18" ht="14.1" customHeight="1" x14ac:dyDescent="0.25">
      <c r="A33" s="87" t="s">
        <v>34</v>
      </c>
      <c r="B33" s="96">
        <v>12071</v>
      </c>
      <c r="C33" s="96">
        <v>12293</v>
      </c>
      <c r="D33" s="96">
        <v>11807</v>
      </c>
      <c r="E33" s="96">
        <v>11679</v>
      </c>
      <c r="F33" s="96">
        <v>11182</v>
      </c>
      <c r="G33" s="153">
        <v>11186</v>
      </c>
      <c r="H33" s="95">
        <f t="shared" si="0"/>
        <v>3.5771776068682648E-4</v>
      </c>
      <c r="I33" s="141">
        <f>SLOPE(Tabla1[[#This Row],[2011]:[2016]],$B$17:$G$17)</f>
        <v>-225.31428571428572</v>
      </c>
      <c r="J33" s="141">
        <f>AVERAGE(Tabla1[[#This Row],[2011]:[2016]])</f>
        <v>11703</v>
      </c>
      <c r="K33" s="164">
        <f t="shared" si="1"/>
        <v>-1.9252694669254528E-2</v>
      </c>
      <c r="M33" s="1">
        <f t="shared" si="2"/>
        <v>17</v>
      </c>
      <c r="N33" s="142">
        <f>Tabla1[[#This Row],[2016]]/$B$15</f>
        <v>3.6327499585932753E-2</v>
      </c>
      <c r="O33" s="142"/>
      <c r="P33" s="142"/>
      <c r="Q33" s="142"/>
      <c r="R33" s="163"/>
    </row>
    <row r="34" spans="1:18" ht="14.1" customHeight="1" x14ac:dyDescent="0.25">
      <c r="A34" s="87" t="s">
        <v>35</v>
      </c>
      <c r="B34" s="96">
        <v>5052</v>
      </c>
      <c r="C34" s="96">
        <v>5012</v>
      </c>
      <c r="D34" s="96">
        <v>4693</v>
      </c>
      <c r="E34" s="96">
        <v>4787</v>
      </c>
      <c r="F34" s="96">
        <v>4599</v>
      </c>
      <c r="G34" s="153">
        <v>4719</v>
      </c>
      <c r="H34" s="95">
        <f t="shared" si="0"/>
        <v>2.6092628832354858E-2</v>
      </c>
      <c r="I34" s="141">
        <f>SLOPE(Tabla1[[#This Row],[2011]:[2016]],$B$17:$G$17)</f>
        <v>-80.285714285714292</v>
      </c>
      <c r="J34" s="141">
        <f>AVERAGE(Tabla1[[#This Row],[2011]:[2016]])</f>
        <v>4810.333333333333</v>
      </c>
      <c r="K34" s="164">
        <f t="shared" si="1"/>
        <v>-1.6690260055238229E-2</v>
      </c>
      <c r="M34" s="1">
        <f t="shared" si="2"/>
        <v>9</v>
      </c>
      <c r="N34" s="142">
        <f>Tabla1[[#This Row],[2016]]/$B$15</f>
        <v>1.5325359426606174E-2</v>
      </c>
      <c r="O34" s="142"/>
      <c r="P34" s="142"/>
      <c r="Q34" s="142"/>
      <c r="R34" s="163"/>
    </row>
    <row r="35" spans="1:18" ht="14.1" customHeight="1" x14ac:dyDescent="0.25">
      <c r="A35" s="87" t="s">
        <v>36</v>
      </c>
      <c r="B35" s="96">
        <v>3029</v>
      </c>
      <c r="C35" s="96">
        <v>3043</v>
      </c>
      <c r="D35" s="96">
        <v>3037</v>
      </c>
      <c r="E35" s="96">
        <v>2901</v>
      </c>
      <c r="F35" s="96">
        <v>3019</v>
      </c>
      <c r="G35" s="153">
        <v>3195</v>
      </c>
      <c r="H35" s="95">
        <f t="shared" si="0"/>
        <v>5.8297449486584885E-2</v>
      </c>
      <c r="I35" s="141">
        <f>SLOPE(Tabla1[[#This Row],[2011]:[2016]],$B$17:$G$17)</f>
        <v>17.771428571428572</v>
      </c>
      <c r="J35" s="141">
        <f>AVERAGE(Tabla1[[#This Row],[2011]:[2016]])</f>
        <v>3037.3333333333335</v>
      </c>
      <c r="K35" s="164">
        <f t="shared" si="1"/>
        <v>5.8509971152640164E-3</v>
      </c>
      <c r="M35" s="1">
        <f t="shared" si="2"/>
        <v>4</v>
      </c>
      <c r="N35" s="142">
        <f>Tabla1[[#This Row],[2016]]/$B$15</f>
        <v>1.0376038009749254E-2</v>
      </c>
      <c r="O35" s="142"/>
      <c r="P35" s="142"/>
      <c r="Q35" s="142"/>
      <c r="R35" s="163"/>
    </row>
    <row r="36" spans="1:18" ht="14.1" customHeight="1" x14ac:dyDescent="0.25">
      <c r="A36" s="87" t="s">
        <v>37</v>
      </c>
      <c r="B36" s="96">
        <v>15337</v>
      </c>
      <c r="C36" s="96">
        <v>16396</v>
      </c>
      <c r="D36" s="96">
        <v>17191</v>
      </c>
      <c r="E36" s="96">
        <v>17771</v>
      </c>
      <c r="F36" s="96">
        <v>18667</v>
      </c>
      <c r="G36" s="153">
        <v>20067</v>
      </c>
      <c r="H36" s="95">
        <f t="shared" si="0"/>
        <v>7.4998660738201162E-2</v>
      </c>
      <c r="I36" s="141">
        <f>SLOPE(Tabla1[[#This Row],[2011]:[2016]],$B$17:$G$17)</f>
        <v>886.94285714285718</v>
      </c>
      <c r="J36" s="141">
        <f>AVERAGE(Tabla1[[#This Row],[2011]:[2016]])</f>
        <v>17571.5</v>
      </c>
      <c r="K36" s="164">
        <f t="shared" si="1"/>
        <v>5.0476217576351318E-2</v>
      </c>
      <c r="M36" s="1">
        <f t="shared" si="2"/>
        <v>2</v>
      </c>
      <c r="N36" s="142">
        <f>Tabla1[[#This Row],[2016]]/$B$15</f>
        <v>6.5169312908180996E-2</v>
      </c>
      <c r="O36" s="142"/>
      <c r="P36" s="142"/>
      <c r="Q36" s="142"/>
      <c r="R36" s="163"/>
    </row>
    <row r="37" spans="1:18" ht="14.1" customHeight="1" x14ac:dyDescent="0.25">
      <c r="A37" s="87" t="s">
        <v>38</v>
      </c>
      <c r="B37" s="96">
        <v>7684</v>
      </c>
      <c r="C37" s="96">
        <v>7539</v>
      </c>
      <c r="D37" s="96">
        <v>7277</v>
      </c>
      <c r="E37" s="96">
        <v>7170</v>
      </c>
      <c r="F37" s="96">
        <v>7128</v>
      </c>
      <c r="G37" s="153">
        <v>7260</v>
      </c>
      <c r="H37" s="95">
        <f t="shared" si="0"/>
        <v>1.8518518518518601E-2</v>
      </c>
      <c r="I37" s="141">
        <f>SLOPE(Tabla1[[#This Row],[2011]:[2016]],$B$17:$G$17)</f>
        <v>-98.857142857142861</v>
      </c>
      <c r="J37" s="141">
        <f>AVERAGE(Tabla1[[#This Row],[2011]:[2016]])</f>
        <v>7343</v>
      </c>
      <c r="K37" s="164">
        <f t="shared" si="1"/>
        <v>-1.3462773097799655E-2</v>
      </c>
      <c r="M37" s="1">
        <f t="shared" si="2"/>
        <v>10</v>
      </c>
      <c r="N37" s="142">
        <f>Tabla1[[#This Row],[2016]]/$B$15</f>
        <v>2.3577476040932577E-2</v>
      </c>
      <c r="O37" s="142"/>
      <c r="P37" s="142"/>
      <c r="Q37" s="142"/>
      <c r="R37" s="163"/>
    </row>
    <row r="38" spans="1:18" ht="14.1" customHeight="1" x14ac:dyDescent="0.25">
      <c r="A38" s="87" t="s">
        <v>39</v>
      </c>
      <c r="B38" s="96">
        <v>2914</v>
      </c>
      <c r="C38" s="96">
        <v>3014</v>
      </c>
      <c r="D38" s="96">
        <v>3224</v>
      </c>
      <c r="E38" s="96">
        <v>3442</v>
      </c>
      <c r="F38" s="96">
        <v>3482</v>
      </c>
      <c r="G38" s="153">
        <v>3418</v>
      </c>
      <c r="H38" s="95">
        <f t="shared" si="0"/>
        <v>-1.8380241240666284E-2</v>
      </c>
      <c r="I38" s="141">
        <f>SLOPE(Tabla1[[#This Row],[2011]:[2016]],$B$17:$G$17)</f>
        <v>118.34285714285714</v>
      </c>
      <c r="J38" s="141">
        <f>AVERAGE(Tabla1[[#This Row],[2011]:[2016]])</f>
        <v>3249</v>
      </c>
      <c r="K38" s="164">
        <f t="shared" si="1"/>
        <v>3.6424394319131158E-2</v>
      </c>
      <c r="M38" s="1">
        <f t="shared" si="2"/>
        <v>22</v>
      </c>
      <c r="N38" s="142">
        <f>Tabla1[[#This Row],[2016]]/$B$15</f>
        <v>1.1100249739381205E-2</v>
      </c>
      <c r="O38" s="142"/>
      <c r="P38" s="142"/>
      <c r="Q38" s="142"/>
      <c r="R38" s="163"/>
    </row>
    <row r="39" spans="1:18" ht="14.1" customHeight="1" x14ac:dyDescent="0.25">
      <c r="A39" s="87" t="s">
        <v>40</v>
      </c>
      <c r="B39" s="96">
        <v>8310</v>
      </c>
      <c r="C39" s="96">
        <v>8685</v>
      </c>
      <c r="D39" s="96">
        <v>8835</v>
      </c>
      <c r="E39" s="96">
        <v>8119</v>
      </c>
      <c r="F39" s="96">
        <v>8052</v>
      </c>
      <c r="G39" s="153">
        <v>8129</v>
      </c>
      <c r="H39" s="95">
        <f t="shared" si="0"/>
        <v>9.5628415300545999E-3</v>
      </c>
      <c r="I39" s="141">
        <f>SLOPE(Tabla1[[#This Row],[2011]:[2016]],$B$17:$G$17)</f>
        <v>-100.57142857142857</v>
      </c>
      <c r="J39" s="141">
        <f>AVERAGE(Tabla1[[#This Row],[2011]:[2016]])</f>
        <v>8355</v>
      </c>
      <c r="K39" s="164">
        <f t="shared" si="1"/>
        <v>-1.2037274514832863E-2</v>
      </c>
      <c r="M39" s="1">
        <f t="shared" si="2"/>
        <v>13</v>
      </c>
      <c r="N39" s="142">
        <f>Tabla1[[#This Row],[2016]]/$B$15</f>
        <v>2.6399628476135112E-2</v>
      </c>
      <c r="O39" s="142"/>
      <c r="P39" s="142"/>
      <c r="Q39" s="142"/>
      <c r="R39" s="163"/>
    </row>
    <row r="40" spans="1:18" ht="14.1" customHeight="1" x14ac:dyDescent="0.25">
      <c r="A40" s="87" t="s">
        <v>41</v>
      </c>
      <c r="B40" s="96">
        <v>5457</v>
      </c>
      <c r="C40" s="96">
        <v>5478</v>
      </c>
      <c r="D40" s="96">
        <v>5373</v>
      </c>
      <c r="E40" s="96">
        <v>5248</v>
      </c>
      <c r="F40" s="96">
        <v>5220</v>
      </c>
      <c r="G40" s="153">
        <v>5400</v>
      </c>
      <c r="H40" s="95">
        <f t="shared" si="0"/>
        <v>3.4482758620689724E-2</v>
      </c>
      <c r="I40" s="141">
        <f>SLOPE(Tabla1[[#This Row],[2011]:[2016]],$B$17:$G$17)</f>
        <v>-33.828571428571429</v>
      </c>
      <c r="J40" s="141">
        <f>AVERAGE(Tabla1[[#This Row],[2011]:[2016]])</f>
        <v>5362.666666666667</v>
      </c>
      <c r="K40" s="164">
        <f t="shared" si="1"/>
        <v>-6.3081622504795052E-3</v>
      </c>
      <c r="M40" s="1">
        <f t="shared" si="2"/>
        <v>8</v>
      </c>
      <c r="N40" s="142">
        <f>Tabla1[[#This Row],[2016]]/$B$15</f>
        <v>1.7536965650280428E-2</v>
      </c>
      <c r="O40" s="142"/>
      <c r="P40" s="142"/>
      <c r="Q40" s="142"/>
      <c r="R40" s="163"/>
    </row>
    <row r="41" spans="1:18" ht="14.1" customHeight="1" x14ac:dyDescent="0.25">
      <c r="A41" s="87" t="s">
        <v>42</v>
      </c>
      <c r="B41" s="96">
        <v>9080</v>
      </c>
      <c r="C41" s="96">
        <v>9564</v>
      </c>
      <c r="D41" s="96">
        <v>9306</v>
      </c>
      <c r="E41" s="96">
        <v>8710</v>
      </c>
      <c r="F41" s="96">
        <v>8506</v>
      </c>
      <c r="G41" s="153">
        <v>7854</v>
      </c>
      <c r="H41" s="95">
        <f t="shared" si="0"/>
        <v>-7.6651775217493556E-2</v>
      </c>
      <c r="I41" s="141">
        <f>SLOPE(Tabla1[[#This Row],[2011]:[2016]],$B$17:$G$17)</f>
        <v>-282.85714285714283</v>
      </c>
      <c r="J41" s="141">
        <f>AVERAGE(Tabla1[[#This Row],[2011]:[2016]])</f>
        <v>8836.6666666666661</v>
      </c>
      <c r="K41" s="164">
        <f t="shared" si="1"/>
        <v>-3.2009484291641965E-2</v>
      </c>
      <c r="M41" s="1">
        <f t="shared" si="2"/>
        <v>29</v>
      </c>
      <c r="N41" s="142">
        <f>Tabla1[[#This Row],[2016]]/$B$15</f>
        <v>2.5506542262463423E-2</v>
      </c>
      <c r="O41" s="142"/>
      <c r="P41" s="142"/>
      <c r="Q41" s="142"/>
      <c r="R41" s="163"/>
    </row>
    <row r="42" spans="1:18" ht="14.1" customHeight="1" x14ac:dyDescent="0.25">
      <c r="A42" s="87" t="s">
        <v>43</v>
      </c>
      <c r="B42" s="96">
        <v>13196</v>
      </c>
      <c r="C42" s="96">
        <v>12561</v>
      </c>
      <c r="D42" s="96">
        <v>12900</v>
      </c>
      <c r="E42" s="96">
        <v>13206</v>
      </c>
      <c r="F42" s="96">
        <v>14044</v>
      </c>
      <c r="G42" s="153">
        <v>15385</v>
      </c>
      <c r="H42" s="95">
        <f t="shared" si="0"/>
        <v>9.5485616633437687E-2</v>
      </c>
      <c r="I42" s="141">
        <f>SLOPE(Tabla1[[#This Row],[2011]:[2016]],$B$17:$G$17)</f>
        <v>448.57142857142856</v>
      </c>
      <c r="J42" s="141">
        <f>AVERAGE(Tabla1[[#This Row],[2011]:[2016]])</f>
        <v>13548.666666666666</v>
      </c>
      <c r="K42" s="164">
        <f t="shared" si="1"/>
        <v>3.3108160353153712E-2</v>
      </c>
      <c r="M42" s="1">
        <f t="shared" si="2"/>
        <v>1</v>
      </c>
      <c r="N42" s="142">
        <f>Tabla1[[#This Row],[2016]]/$B$15</f>
        <v>4.9964114172141555E-2</v>
      </c>
      <c r="O42" s="142"/>
      <c r="P42" s="142"/>
      <c r="Q42" s="142"/>
      <c r="R42" s="163"/>
    </row>
    <row r="43" spans="1:18" ht="14.1" customHeight="1" x14ac:dyDescent="0.25">
      <c r="A43" s="87" t="s">
        <v>44</v>
      </c>
      <c r="B43" s="96">
        <v>5040</v>
      </c>
      <c r="C43" s="96">
        <v>5305</v>
      </c>
      <c r="D43" s="96">
        <v>5452</v>
      </c>
      <c r="E43" s="96">
        <v>5650</v>
      </c>
      <c r="F43" s="96">
        <v>5739</v>
      </c>
      <c r="G43" s="153">
        <v>5584</v>
      </c>
      <c r="H43" s="95">
        <f t="shared" si="0"/>
        <v>-2.7008189580066233E-2</v>
      </c>
      <c r="I43" s="141">
        <f>SLOPE(Tabla1[[#This Row],[2011]:[2016]],$B$17:$G$17)</f>
        <v>120.57142857142857</v>
      </c>
      <c r="J43" s="141">
        <f>AVERAGE(Tabla1[[#This Row],[2011]:[2016]])</f>
        <v>5461.666666666667</v>
      </c>
      <c r="K43" s="164">
        <f t="shared" si="1"/>
        <v>2.2075940537948469E-2</v>
      </c>
      <c r="M43" s="1">
        <f t="shared" si="2"/>
        <v>24</v>
      </c>
      <c r="N43" s="142">
        <f>Tabla1[[#This Row],[2016]]/$B$15</f>
        <v>1.8134521516882576E-2</v>
      </c>
      <c r="O43" s="142"/>
      <c r="P43" s="142"/>
      <c r="Q43" s="142"/>
      <c r="R43" s="163"/>
    </row>
    <row r="44" spans="1:18" ht="14.1" customHeight="1" x14ac:dyDescent="0.25">
      <c r="A44" s="87" t="s">
        <v>45</v>
      </c>
      <c r="B44" s="96">
        <v>8177</v>
      </c>
      <c r="C44" s="96">
        <v>8923</v>
      </c>
      <c r="D44" s="96">
        <v>9144</v>
      </c>
      <c r="E44" s="96">
        <v>9281</v>
      </c>
      <c r="F44" s="96">
        <v>9004</v>
      </c>
      <c r="G44" s="153">
        <v>8929</v>
      </c>
      <c r="H44" s="95">
        <f t="shared" si="0"/>
        <v>-8.329631274988869E-3</v>
      </c>
      <c r="I44" s="141">
        <f>SLOPE(Tabla1[[#This Row],[2011]:[2016]],$B$17:$G$17)</f>
        <v>118.28571428571429</v>
      </c>
      <c r="J44" s="141">
        <f>AVERAGE(Tabla1[[#This Row],[2011]:[2016]])</f>
        <v>8909.6666666666661</v>
      </c>
      <c r="K44" s="164">
        <f t="shared" si="1"/>
        <v>1.327610995013442E-2</v>
      </c>
      <c r="M44" s="1">
        <f t="shared" si="2"/>
        <v>20</v>
      </c>
      <c r="N44" s="142">
        <f>Tabla1[[#This Row],[2016]]/$B$15</f>
        <v>2.8997697461361844E-2</v>
      </c>
      <c r="O44" s="142"/>
      <c r="P44" s="142"/>
      <c r="Q44" s="142"/>
      <c r="R44" s="163"/>
    </row>
    <row r="45" spans="1:18" ht="14.1" customHeight="1" x14ac:dyDescent="0.25">
      <c r="A45" s="87" t="s">
        <v>46</v>
      </c>
      <c r="B45" s="96">
        <v>2587</v>
      </c>
      <c r="C45" s="96">
        <v>3109</v>
      </c>
      <c r="D45" s="96">
        <v>3098</v>
      </c>
      <c r="E45" s="96">
        <v>3081</v>
      </c>
      <c r="F45" s="96">
        <v>2848</v>
      </c>
      <c r="G45" s="153">
        <v>3036</v>
      </c>
      <c r="H45" s="95">
        <f t="shared" si="0"/>
        <v>6.6011235955056202E-2</v>
      </c>
      <c r="I45" s="141">
        <f>SLOPE(Tabla1[[#This Row],[2011]:[2016]],$B$17:$G$17)</f>
        <v>41.285714285714285</v>
      </c>
      <c r="J45" s="141">
        <f>AVERAGE(Tabla1[[#This Row],[2011]:[2016]])</f>
        <v>2959.8333333333335</v>
      </c>
      <c r="K45" s="164">
        <f t="shared" si="1"/>
        <v>1.3948661845502882E-2</v>
      </c>
      <c r="M45" s="1">
        <f t="shared" si="2"/>
        <v>3</v>
      </c>
      <c r="N45" s="142">
        <f>Tabla1[[#This Row],[2016]]/$B$15</f>
        <v>9.8596717989354408E-3</v>
      </c>
      <c r="O45" s="142"/>
      <c r="P45" s="142"/>
      <c r="Q45" s="142"/>
      <c r="R45" s="163"/>
    </row>
    <row r="46" spans="1:18" ht="14.1" customHeight="1" x14ac:dyDescent="0.25">
      <c r="A46" s="87" t="s">
        <v>47</v>
      </c>
      <c r="B46" s="96">
        <v>9257</v>
      </c>
      <c r="C46" s="96">
        <v>9255</v>
      </c>
      <c r="D46" s="96">
        <v>9096</v>
      </c>
      <c r="E46" s="96">
        <v>9124</v>
      </c>
      <c r="F46" s="96">
        <v>9327</v>
      </c>
      <c r="G46" s="153">
        <v>9302</v>
      </c>
      <c r="H46" s="95">
        <f t="shared" si="0"/>
        <v>-2.6803902648225852E-3</v>
      </c>
      <c r="I46" s="141">
        <f>SLOPE(Tabla1[[#This Row],[2011]:[2016]],$B$17:$G$17)</f>
        <v>13.4</v>
      </c>
      <c r="J46" s="141">
        <f>AVERAGE(Tabla1[[#This Row],[2011]:[2016]])</f>
        <v>9226.8333333333339</v>
      </c>
      <c r="K46" s="164">
        <f t="shared" si="1"/>
        <v>1.4522859052401511E-3</v>
      </c>
      <c r="M46" s="1">
        <f t="shared" si="2"/>
        <v>18</v>
      </c>
      <c r="N46" s="142">
        <f>Tabla1[[#This Row],[2016]]/$B$15</f>
        <v>3.0209047125723806E-2</v>
      </c>
      <c r="O46" s="142"/>
      <c r="P46" s="142"/>
      <c r="Q46" s="142"/>
      <c r="R46" s="163"/>
    </row>
    <row r="47" spans="1:18" ht="14.1" customHeight="1" x14ac:dyDescent="0.25">
      <c r="A47" s="87" t="s">
        <v>48</v>
      </c>
      <c r="B47" s="96">
        <v>4693</v>
      </c>
      <c r="C47" s="96">
        <v>4409</v>
      </c>
      <c r="D47" s="96">
        <v>4673</v>
      </c>
      <c r="E47" s="96">
        <v>4704</v>
      </c>
      <c r="F47" s="96">
        <v>4839</v>
      </c>
      <c r="G47" s="153">
        <v>5114</v>
      </c>
      <c r="H47" s="95">
        <f t="shared" si="0"/>
        <v>5.6829923537921045E-2</v>
      </c>
      <c r="I47" s="141">
        <f>SLOPE(Tabla1[[#This Row],[2011]:[2016]],$B$17:$G$17)</f>
        <v>97.885714285714286</v>
      </c>
      <c r="J47" s="141">
        <f>AVERAGE(Tabla1[[#This Row],[2011]:[2016]])</f>
        <v>4738.666666666667</v>
      </c>
      <c r="K47" s="164">
        <f t="shared" si="1"/>
        <v>2.0656805209421977E-2</v>
      </c>
      <c r="M47" s="1">
        <f t="shared" si="2"/>
        <v>5</v>
      </c>
      <c r="N47" s="142">
        <f>Tabla1[[#This Row],[2016]]/$B$15</f>
        <v>1.6608155988061871E-2</v>
      </c>
      <c r="O47" s="142"/>
      <c r="P47" s="142"/>
      <c r="Q47" s="142"/>
      <c r="R47" s="163"/>
    </row>
    <row r="48" spans="1:18" ht="14.1" customHeight="1" x14ac:dyDescent="0.25">
      <c r="A48" s="87" t="s">
        <v>49</v>
      </c>
      <c r="B48" s="96">
        <v>1588</v>
      </c>
      <c r="C48" s="96">
        <v>1722</v>
      </c>
      <c r="D48" s="96">
        <v>1759</v>
      </c>
      <c r="E48" s="96">
        <v>1694</v>
      </c>
      <c r="F48" s="96">
        <v>1719</v>
      </c>
      <c r="G48" s="153">
        <v>1610</v>
      </c>
      <c r="H48" s="95">
        <f>G48/F48-1</f>
        <v>-6.3408958696916762E-2</v>
      </c>
      <c r="I48" s="141">
        <f>SLOPE(Tabla1[[#This Row],[2011]:[2016]],$B$17:$G$17)</f>
        <v>1.0285714285714285</v>
      </c>
      <c r="J48" s="141">
        <f>AVERAGE(Tabla1[[#This Row],[2011]:[2016]])</f>
        <v>1682</v>
      </c>
      <c r="K48" s="167">
        <f>I48/J48</f>
        <v>6.1151690164769823E-4</v>
      </c>
      <c r="M48" s="1">
        <f t="shared" si="2"/>
        <v>27</v>
      </c>
      <c r="N48" s="142">
        <f>Tabla1[[#This Row],[2016]]/$B$15</f>
        <v>5.2286138327687949E-3</v>
      </c>
      <c r="O48" s="142"/>
      <c r="P48" s="142"/>
      <c r="Q48" s="142"/>
      <c r="R48" s="163"/>
    </row>
    <row r="49" spans="1:18" ht="14.1" customHeight="1" x14ac:dyDescent="0.25">
      <c r="A49" s="98" t="s">
        <v>50</v>
      </c>
      <c r="B49" s="97">
        <v>248553</v>
      </c>
      <c r="C49" s="97">
        <v>253532</v>
      </c>
      <c r="D49" s="97">
        <v>254053</v>
      </c>
      <c r="E49" s="97">
        <v>252337</v>
      </c>
      <c r="F49" s="97">
        <v>254373</v>
      </c>
      <c r="G49" s="97">
        <f t="shared" ref="G49" si="3">SUBTOTAL(109,G19:G48)</f>
        <v>257010</v>
      </c>
      <c r="H49" s="168">
        <f>G49/F49-1</f>
        <v>1.0366666273543101E-2</v>
      </c>
      <c r="I49" s="141">
        <f>SLOPE(Tabla1[[#This Row],[2011]:[2016]],$B$17:$G$17)</f>
        <v>1231.2</v>
      </c>
      <c r="J49" s="141">
        <f>AVERAGE(Tabla1[[#This Row],[2011]:[2016]])</f>
        <v>253309.66666666666</v>
      </c>
      <c r="K49" s="167">
        <f>I49/J49</f>
        <v>4.8604540687353691E-3</v>
      </c>
      <c r="M49" s="1"/>
      <c r="N49" s="142"/>
      <c r="O49" s="142"/>
      <c r="P49" s="142"/>
      <c r="Q49" s="142"/>
      <c r="R49" s="163"/>
    </row>
    <row r="50" spans="1:18" ht="14.1" customHeight="1" x14ac:dyDescent="0.25">
      <c r="A50" s="87" t="s">
        <v>51</v>
      </c>
      <c r="B50" s="96">
        <v>44765</v>
      </c>
      <c r="C50" s="96">
        <v>43673</v>
      </c>
      <c r="D50" s="96">
        <v>42808</v>
      </c>
      <c r="E50" s="96">
        <v>43160</v>
      </c>
      <c r="F50" s="96">
        <v>44572</v>
      </c>
      <c r="G50" s="153">
        <v>44532</v>
      </c>
      <c r="H50" s="95">
        <f>G50/F50-1</f>
        <v>-8.9742439199502755E-4</v>
      </c>
      <c r="I50" s="141">
        <f>SLOPE(Tabla1[[#This Row],[2011]:[2016]],$B$17:$G$17)</f>
        <v>53.828571428571429</v>
      </c>
      <c r="J50" s="141">
        <f>AVERAGE(Tabla1[[#This Row],[2011]:[2016]])</f>
        <v>43918.333333333336</v>
      </c>
      <c r="K50" s="167">
        <f>I50/J50</f>
        <v>1.2256515068552562E-3</v>
      </c>
      <c r="M50" s="1" t="e">
        <f>RANK(H50,$H$19:$H$48)</f>
        <v>#N/A</v>
      </c>
      <c r="N50" s="142">
        <f>Tabla1[[#This Row],[2016]]/$B$15</f>
        <v>0.14462151006264592</v>
      </c>
      <c r="O50" s="142"/>
      <c r="P50" s="142"/>
      <c r="Q50" s="142"/>
      <c r="R50" s="163"/>
    </row>
    <row r="51" spans="1:18" ht="14.1" customHeight="1" x14ac:dyDescent="0.25">
      <c r="A51" s="87" t="s">
        <v>52</v>
      </c>
      <c r="B51" s="96">
        <v>6489</v>
      </c>
      <c r="C51" s="96">
        <v>6750</v>
      </c>
      <c r="D51" s="96">
        <v>6603</v>
      </c>
      <c r="E51" s="96">
        <v>6254</v>
      </c>
      <c r="F51" s="96">
        <v>6301</v>
      </c>
      <c r="G51" s="153">
        <v>6379</v>
      </c>
      <c r="H51" s="95">
        <f>G51/F51-1</f>
        <v>1.2378987462307478E-2</v>
      </c>
      <c r="I51" s="141">
        <f>SLOPE(Tabla1[[#This Row],[2011]:[2016]],$B$17:$G$17)</f>
        <v>-64.171428571428578</v>
      </c>
      <c r="J51" s="141">
        <f>AVERAGE(Tabla1[[#This Row],[2011]:[2016]])</f>
        <v>6462.666666666667</v>
      </c>
      <c r="K51" s="167">
        <f>I51/J51</f>
        <v>-9.9295587845206167E-3</v>
      </c>
      <c r="M51" s="1" t="e">
        <f>RANK(H51,$H$19:$H$48)</f>
        <v>#N/A</v>
      </c>
      <c r="N51" s="142">
        <f>Tabla1[[#This Row],[2016]]/$B$15</f>
        <v>2.0716352570951641E-2</v>
      </c>
      <c r="O51" s="142"/>
      <c r="P51" s="142"/>
      <c r="Q51" s="142"/>
      <c r="R51" s="163"/>
    </row>
    <row r="52" spans="1:18" ht="14.1" customHeight="1" x14ac:dyDescent="0.25">
      <c r="A52" s="89" t="s">
        <v>53</v>
      </c>
      <c r="B52" s="94">
        <v>51254</v>
      </c>
      <c r="C52" s="94">
        <v>50423</v>
      </c>
      <c r="D52" s="94">
        <v>49411</v>
      </c>
      <c r="E52" s="94">
        <v>49414</v>
      </c>
      <c r="F52" s="94">
        <v>50873</v>
      </c>
      <c r="G52" s="94">
        <f t="shared" ref="G52" si="4">G50+G51</f>
        <v>50911</v>
      </c>
      <c r="H52" s="169">
        <f>G52/F52-1</f>
        <v>7.4695811137548418E-4</v>
      </c>
      <c r="I52" s="141">
        <f>SLOPE(Tabla1[[#This Row],[2011]:[2016]],$B$17:$G$17)</f>
        <v>-10.342857142857143</v>
      </c>
      <c r="J52" s="141">
        <f>AVERAGE(Tabla1[[#This Row],[2011]:[2016]])</f>
        <v>50381</v>
      </c>
      <c r="K52" s="164">
        <f t="shared" si="1"/>
        <v>-2.0529281163250319E-4</v>
      </c>
      <c r="M52" s="1"/>
      <c r="N52" s="142"/>
      <c r="O52" s="142"/>
      <c r="P52" s="142"/>
      <c r="Q52" s="142"/>
      <c r="R52" s="163"/>
    </row>
    <row r="53" spans="1:18" ht="28.5" customHeight="1" x14ac:dyDescent="0.25">
      <c r="A53" s="498"/>
      <c r="B53" s="498"/>
      <c r="C53" s="498"/>
      <c r="D53" s="498"/>
      <c r="E53" s="498"/>
      <c r="F53" s="498"/>
      <c r="G53" s="498"/>
      <c r="H53" s="498"/>
      <c r="I53" s="141" t="e">
        <f>SLOPE(Tabla1[[#This Row],[2011]:[2016]],$B$17:$G$17)</f>
        <v>#VALUE!</v>
      </c>
      <c r="J53" s="141" t="e">
        <f>AVERAGE(Tabla1[[#This Row],[2011]:[2016]])</f>
        <v>#VALUE!</v>
      </c>
      <c r="K53" s="141" t="e">
        <f>I53/J53</f>
        <v>#VALUE!</v>
      </c>
      <c r="M53" s="142"/>
      <c r="N53" s="142"/>
      <c r="O53" s="142"/>
      <c r="P53" s="142"/>
      <c r="Q53" s="142"/>
      <c r="R53" s="142"/>
    </row>
    <row r="54" spans="1:18" x14ac:dyDescent="0.25">
      <c r="A54" s="146"/>
      <c r="B54" s="165"/>
      <c r="C54" s="165"/>
      <c r="D54" s="165"/>
      <c r="E54" s="165"/>
      <c r="F54" s="165"/>
      <c r="G54" s="165"/>
      <c r="H54" s="170"/>
      <c r="M54" s="142"/>
      <c r="N54" s="142"/>
      <c r="O54" s="142"/>
      <c r="P54" s="142"/>
      <c r="Q54" s="142"/>
      <c r="R54" s="142"/>
    </row>
    <row r="55" spans="1:18" ht="15.75" x14ac:dyDescent="0.25">
      <c r="A55" s="48"/>
      <c r="B55" s="48"/>
      <c r="C55" s="48"/>
      <c r="D55" s="48"/>
      <c r="E55" s="48"/>
      <c r="F55" s="48"/>
      <c r="G55" s="48"/>
      <c r="H55" s="48"/>
      <c r="M55" s="142"/>
      <c r="N55" s="142"/>
      <c r="O55" s="142"/>
      <c r="P55" s="142"/>
      <c r="Q55" s="142"/>
      <c r="R55" s="142"/>
    </row>
    <row r="56" spans="1:18" ht="15.75" x14ac:dyDescent="0.25">
      <c r="A56" s="48"/>
      <c r="B56" s="48"/>
      <c r="C56" s="48"/>
      <c r="D56" s="48"/>
      <c r="E56" s="48"/>
      <c r="F56" s="48"/>
      <c r="G56" s="48"/>
      <c r="H56" s="48"/>
      <c r="M56" s="142"/>
      <c r="N56" s="142"/>
      <c r="O56" s="142"/>
      <c r="P56" s="142"/>
      <c r="Q56" s="142"/>
      <c r="R56" s="142"/>
    </row>
    <row r="57" spans="1:18" ht="15.75" x14ac:dyDescent="0.25">
      <c r="A57" s="48"/>
      <c r="B57" s="48"/>
      <c r="C57" s="48"/>
      <c r="D57" s="48"/>
      <c r="E57" s="48"/>
      <c r="F57" s="48"/>
      <c r="G57" s="48"/>
      <c r="H57" s="48"/>
      <c r="M57" s="142"/>
      <c r="N57" s="142"/>
      <c r="O57" s="142"/>
      <c r="P57" s="142"/>
      <c r="Q57" s="142"/>
      <c r="R57" s="142"/>
    </row>
    <row r="58" spans="1:18" ht="15.75" x14ac:dyDescent="0.25">
      <c r="A58" s="48"/>
      <c r="B58" s="48"/>
      <c r="C58" s="48"/>
      <c r="D58" s="48"/>
      <c r="E58" s="48"/>
      <c r="F58" s="48"/>
      <c r="G58" s="48"/>
      <c r="H58" s="48"/>
      <c r="M58" s="142"/>
      <c r="N58" s="142"/>
      <c r="O58" s="142"/>
      <c r="P58" s="142"/>
      <c r="Q58" s="142"/>
      <c r="R58" s="142"/>
    </row>
    <row r="59" spans="1:18" ht="15.75" x14ac:dyDescent="0.25">
      <c r="A59" s="48"/>
      <c r="B59" s="48"/>
      <c r="C59" s="48"/>
      <c r="D59" s="48"/>
      <c r="E59" s="48"/>
      <c r="F59" s="48"/>
      <c r="G59" s="48"/>
      <c r="H59" s="48"/>
      <c r="M59" s="142"/>
    </row>
    <row r="60" spans="1:18" ht="15.75" x14ac:dyDescent="0.25">
      <c r="A60" s="48"/>
      <c r="B60" s="48"/>
      <c r="C60" s="48"/>
      <c r="D60" s="48"/>
      <c r="E60" s="48"/>
      <c r="F60" s="48"/>
      <c r="G60" s="48"/>
      <c r="H60" s="48"/>
      <c r="M60" s="142"/>
    </row>
    <row r="61" spans="1:18" ht="15.75" x14ac:dyDescent="0.25">
      <c r="A61" s="48"/>
      <c r="B61" s="48"/>
      <c r="C61" s="48"/>
      <c r="D61" s="48"/>
      <c r="E61" s="48"/>
      <c r="F61" s="48"/>
      <c r="G61" s="48"/>
      <c r="H61" s="48"/>
      <c r="M61" s="142"/>
    </row>
    <row r="62" spans="1:18" ht="15.75" x14ac:dyDescent="0.25">
      <c r="A62" s="48"/>
      <c r="B62" s="48"/>
      <c r="C62" s="48"/>
      <c r="D62" s="48"/>
      <c r="E62" s="48"/>
      <c r="F62" s="48"/>
      <c r="G62" s="48"/>
      <c r="H62" s="48"/>
      <c r="M62" s="142"/>
    </row>
    <row r="63" spans="1:18" ht="15.75" x14ac:dyDescent="0.25">
      <c r="A63" s="48"/>
      <c r="B63" s="48"/>
      <c r="C63" s="48"/>
      <c r="D63" s="48"/>
      <c r="E63" s="48"/>
      <c r="F63" s="48"/>
      <c r="G63" s="48"/>
      <c r="H63" s="48"/>
      <c r="M63" s="142"/>
    </row>
    <row r="64" spans="1:18" ht="15.75" x14ac:dyDescent="0.25">
      <c r="A64" s="48"/>
      <c r="B64" s="48"/>
      <c r="C64" s="48"/>
      <c r="D64" s="48"/>
      <c r="E64" s="48"/>
      <c r="F64" s="48"/>
      <c r="G64" s="48"/>
      <c r="H64" s="48"/>
      <c r="M64" s="142"/>
    </row>
    <row r="65" spans="1:13" ht="15.75" x14ac:dyDescent="0.25">
      <c r="A65" s="48"/>
      <c r="B65" s="48"/>
      <c r="C65" s="48"/>
      <c r="D65" s="48"/>
      <c r="E65" s="48"/>
      <c r="F65" s="48"/>
      <c r="G65" s="48"/>
      <c r="H65" s="48"/>
      <c r="M65" s="142"/>
    </row>
    <row r="66" spans="1:13" ht="15.75" x14ac:dyDescent="0.25">
      <c r="A66" s="48"/>
      <c r="B66" s="48"/>
      <c r="C66" s="48"/>
      <c r="D66" s="48"/>
      <c r="E66" s="48"/>
      <c r="F66" s="48"/>
      <c r="G66" s="48"/>
      <c r="H66" s="48"/>
      <c r="M66" s="142"/>
    </row>
    <row r="67" spans="1:13" ht="15.75" x14ac:dyDescent="0.25">
      <c r="A67" s="48"/>
      <c r="B67" s="48"/>
      <c r="C67" s="48"/>
      <c r="D67" s="48"/>
      <c r="E67" s="48"/>
      <c r="F67" s="48"/>
      <c r="G67" s="48"/>
      <c r="H67" s="48"/>
      <c r="M67" s="142"/>
    </row>
    <row r="68" spans="1:13" ht="15.75" x14ac:dyDescent="0.25">
      <c r="A68" s="48"/>
      <c r="B68" s="48"/>
      <c r="C68" s="48"/>
      <c r="D68" s="48"/>
      <c r="E68" s="48"/>
      <c r="F68" s="48"/>
      <c r="G68" s="48"/>
      <c r="H68" s="48"/>
      <c r="M68" s="142"/>
    </row>
    <row r="69" spans="1:13" ht="15.75" x14ac:dyDescent="0.25">
      <c r="A69" s="48"/>
      <c r="B69" s="48"/>
      <c r="C69" s="48"/>
      <c r="D69" s="48"/>
      <c r="E69" s="48"/>
      <c r="F69" s="48"/>
      <c r="G69" s="48"/>
      <c r="H69" s="48"/>
      <c r="M69" s="142"/>
    </row>
    <row r="70" spans="1:13" ht="15.75" x14ac:dyDescent="0.25">
      <c r="A70" s="48"/>
      <c r="B70" s="48"/>
      <c r="C70" s="48"/>
      <c r="D70" s="48"/>
      <c r="E70" s="48"/>
      <c r="F70" s="48"/>
      <c r="G70" s="48"/>
      <c r="H70" s="48"/>
      <c r="M70" s="142"/>
    </row>
    <row r="71" spans="1:13" ht="15.75" x14ac:dyDescent="0.25">
      <c r="A71" s="48"/>
      <c r="B71" s="48"/>
      <c r="C71" s="48"/>
      <c r="D71" s="48"/>
      <c r="E71" s="48"/>
      <c r="F71" s="48"/>
      <c r="G71" s="48"/>
      <c r="H71" s="48"/>
      <c r="M71" s="142"/>
    </row>
    <row r="72" spans="1:13" ht="15.75" x14ac:dyDescent="0.25">
      <c r="A72" s="48"/>
      <c r="B72" s="48"/>
      <c r="C72" s="48"/>
      <c r="D72" s="48"/>
      <c r="E72" s="48"/>
      <c r="F72" s="48"/>
      <c r="G72" s="48"/>
      <c r="H72" s="48"/>
      <c r="M72" s="142"/>
    </row>
    <row r="73" spans="1:13" ht="15.75" x14ac:dyDescent="0.25">
      <c r="A73" s="48"/>
      <c r="B73" s="48"/>
      <c r="C73" s="48"/>
      <c r="D73" s="48"/>
      <c r="E73" s="48"/>
      <c r="F73" s="48"/>
      <c r="G73" s="48"/>
      <c r="H73" s="48"/>
      <c r="M73" s="142"/>
    </row>
    <row r="74" spans="1:13" ht="15.75" x14ac:dyDescent="0.25">
      <c r="A74" s="48"/>
      <c r="B74" s="48"/>
      <c r="C74" s="48"/>
      <c r="D74" s="48"/>
      <c r="E74" s="48"/>
      <c r="F74" s="48"/>
      <c r="G74" s="48"/>
      <c r="H74" s="48"/>
      <c r="M74" s="142"/>
    </row>
    <row r="75" spans="1:13" ht="15.75" x14ac:dyDescent="0.25">
      <c r="A75" s="48"/>
      <c r="B75" s="48"/>
      <c r="C75" s="48"/>
      <c r="D75" s="48"/>
      <c r="E75" s="48"/>
      <c r="F75" s="48"/>
      <c r="G75" s="48"/>
      <c r="H75" s="48"/>
      <c r="M75" s="142"/>
    </row>
    <row r="76" spans="1:13" ht="15.75" x14ac:dyDescent="0.25">
      <c r="A76" s="48"/>
      <c r="B76" s="48"/>
      <c r="C76" s="48"/>
      <c r="D76" s="48"/>
      <c r="E76" s="48"/>
      <c r="F76" s="48"/>
      <c r="G76" s="48"/>
      <c r="H76" s="48"/>
      <c r="M76" s="142"/>
    </row>
    <row r="77" spans="1:13" ht="15.75" x14ac:dyDescent="0.25">
      <c r="A77" s="48"/>
      <c r="B77" s="48"/>
      <c r="C77" s="48"/>
      <c r="D77" s="48"/>
      <c r="E77" s="48"/>
      <c r="F77" s="48"/>
      <c r="G77" s="48"/>
      <c r="H77" s="48"/>
      <c r="M77" s="142"/>
    </row>
    <row r="78" spans="1:13" ht="15.75" x14ac:dyDescent="0.25">
      <c r="A78" s="48"/>
      <c r="B78" s="48"/>
      <c r="C78" s="48"/>
      <c r="D78" s="48"/>
      <c r="E78" s="48"/>
      <c r="F78" s="48"/>
      <c r="G78" s="48"/>
      <c r="H78" s="48"/>
      <c r="M78" s="142"/>
    </row>
    <row r="79" spans="1:13" ht="15.75" x14ac:dyDescent="0.25">
      <c r="A79" s="48"/>
      <c r="B79" s="48"/>
      <c r="C79" s="48"/>
      <c r="D79" s="48"/>
      <c r="E79" s="48"/>
      <c r="F79" s="48"/>
      <c r="G79" s="48"/>
      <c r="H79" s="48"/>
      <c r="M79" s="142"/>
    </row>
    <row r="80" spans="1:13" ht="15.75" x14ac:dyDescent="0.25">
      <c r="A80" s="48"/>
      <c r="B80" s="48"/>
      <c r="C80" s="48"/>
      <c r="D80" s="48"/>
      <c r="E80" s="48"/>
      <c r="F80" s="48"/>
      <c r="G80" s="48"/>
      <c r="H80" s="48"/>
      <c r="M80" s="142"/>
    </row>
    <row r="81" spans="1:13" ht="15.75" x14ac:dyDescent="0.25">
      <c r="A81" s="48"/>
      <c r="B81" s="48"/>
      <c r="C81" s="48"/>
      <c r="D81" s="48"/>
      <c r="E81" s="48"/>
      <c r="F81" s="48"/>
      <c r="G81" s="48"/>
      <c r="H81" s="48"/>
      <c r="M81" s="142"/>
    </row>
    <row r="82" spans="1:13" ht="15.75" x14ac:dyDescent="0.25">
      <c r="A82" s="48"/>
      <c r="B82" s="48"/>
      <c r="C82" s="48"/>
      <c r="D82" s="48"/>
      <c r="E82" s="48"/>
      <c r="F82" s="48"/>
      <c r="G82" s="48"/>
      <c r="H82" s="48"/>
      <c r="M82" s="142"/>
    </row>
    <row r="83" spans="1:13" ht="15.75" x14ac:dyDescent="0.25">
      <c r="A83" s="48"/>
      <c r="B83" s="48"/>
      <c r="C83" s="48"/>
      <c r="D83" s="48"/>
      <c r="E83" s="48"/>
      <c r="F83" s="48"/>
      <c r="G83" s="48"/>
      <c r="H83" s="48"/>
      <c r="M83" s="142"/>
    </row>
    <row r="84" spans="1:13" ht="15.75" x14ac:dyDescent="0.25">
      <c r="A84" s="48"/>
      <c r="B84" s="48"/>
      <c r="C84" s="48"/>
      <c r="D84" s="48"/>
      <c r="E84" s="48"/>
      <c r="F84" s="48"/>
      <c r="G84" s="48"/>
      <c r="H84" s="48"/>
      <c r="M84" s="142"/>
    </row>
    <row r="85" spans="1:13" ht="15.75" x14ac:dyDescent="0.25">
      <c r="A85" s="48"/>
      <c r="B85" s="48"/>
      <c r="C85" s="48"/>
      <c r="D85" s="48"/>
      <c r="E85" s="48"/>
      <c r="F85" s="48"/>
      <c r="G85" s="48"/>
      <c r="H85" s="48"/>
      <c r="M85" s="142"/>
    </row>
    <row r="86" spans="1:13" ht="15.75" x14ac:dyDescent="0.25">
      <c r="A86" s="48"/>
      <c r="B86" s="48"/>
      <c r="C86" s="48"/>
      <c r="D86" s="48"/>
      <c r="E86" s="48"/>
      <c r="F86" s="48"/>
      <c r="G86" s="48"/>
      <c r="H86" s="48"/>
      <c r="M86" s="142"/>
    </row>
    <row r="87" spans="1:13" ht="15.75" x14ac:dyDescent="0.25">
      <c r="A87" s="48"/>
      <c r="B87" s="48"/>
      <c r="C87" s="48"/>
      <c r="D87" s="48"/>
      <c r="E87" s="48"/>
      <c r="F87" s="48"/>
      <c r="G87" s="48"/>
      <c r="H87" s="48"/>
      <c r="M87" s="142"/>
    </row>
    <row r="88" spans="1:13" ht="15.75" x14ac:dyDescent="0.25">
      <c r="A88" s="48"/>
      <c r="B88" s="48"/>
      <c r="C88" s="48"/>
      <c r="D88" s="48"/>
      <c r="E88" s="48"/>
      <c r="F88" s="48"/>
      <c r="G88" s="48"/>
      <c r="H88" s="48"/>
      <c r="M88" s="142"/>
    </row>
    <row r="89" spans="1:13" ht="15.75" x14ac:dyDescent="0.25">
      <c r="A89" s="48"/>
      <c r="B89" s="48"/>
      <c r="C89" s="48"/>
      <c r="D89" s="48"/>
      <c r="E89" s="48"/>
      <c r="F89" s="48"/>
      <c r="G89" s="48"/>
      <c r="H89" s="48"/>
      <c r="M89" s="142"/>
    </row>
    <row r="90" spans="1:13" ht="15.75" x14ac:dyDescent="0.25">
      <c r="A90" s="48"/>
      <c r="B90" s="48"/>
      <c r="C90" s="48"/>
      <c r="D90" s="48"/>
      <c r="E90" s="48"/>
      <c r="F90" s="48"/>
      <c r="G90" s="48"/>
      <c r="H90" s="48"/>
      <c r="M90" s="142"/>
    </row>
    <row r="91" spans="1:13" ht="15.75" x14ac:dyDescent="0.25">
      <c r="A91" s="48"/>
      <c r="B91" s="48"/>
      <c r="C91" s="48"/>
      <c r="D91" s="48"/>
      <c r="E91" s="48"/>
      <c r="F91" s="48"/>
      <c r="G91" s="48"/>
      <c r="H91" s="48"/>
      <c r="M91" s="142"/>
    </row>
    <row r="92" spans="1:13" ht="15.75" x14ac:dyDescent="0.25">
      <c r="A92" s="48"/>
      <c r="B92" s="48"/>
      <c r="C92" s="48"/>
      <c r="D92" s="48"/>
      <c r="E92" s="48"/>
      <c r="F92" s="48"/>
      <c r="G92" s="48"/>
      <c r="H92" s="48"/>
      <c r="M92" s="142"/>
    </row>
    <row r="93" spans="1:13" ht="15.75" x14ac:dyDescent="0.25">
      <c r="A93" s="48"/>
      <c r="B93" s="48"/>
      <c r="C93" s="48"/>
      <c r="D93" s="48"/>
      <c r="E93" s="48"/>
      <c r="F93" s="48"/>
      <c r="G93" s="48"/>
      <c r="H93" s="48"/>
      <c r="M93" s="142"/>
    </row>
    <row r="94" spans="1:13" ht="15.75" x14ac:dyDescent="0.25">
      <c r="A94" s="48"/>
      <c r="B94" s="48"/>
      <c r="C94" s="48"/>
      <c r="D94" s="48"/>
      <c r="E94" s="48"/>
      <c r="F94" s="48"/>
      <c r="G94" s="48"/>
      <c r="H94" s="48"/>
      <c r="M94" s="142"/>
    </row>
    <row r="95" spans="1:13" ht="15.75" x14ac:dyDescent="0.25">
      <c r="A95" s="48"/>
      <c r="B95" s="48"/>
      <c r="C95" s="48"/>
      <c r="D95" s="48"/>
      <c r="E95" s="48"/>
      <c r="F95" s="48"/>
      <c r="G95" s="48"/>
      <c r="H95" s="48"/>
      <c r="M95" s="142"/>
    </row>
    <row r="96" spans="1:13" ht="15.75" x14ac:dyDescent="0.25">
      <c r="A96" s="48"/>
      <c r="B96" s="48"/>
      <c r="C96" s="48"/>
      <c r="D96" s="48"/>
      <c r="E96" s="48"/>
      <c r="F96" s="48"/>
      <c r="G96" s="48"/>
      <c r="H96" s="48"/>
      <c r="M96" s="142"/>
    </row>
    <row r="97" spans="1:13" ht="15.75" x14ac:dyDescent="0.25">
      <c r="A97" s="48"/>
      <c r="B97" s="48"/>
      <c r="C97" s="48"/>
      <c r="D97" s="48"/>
      <c r="E97" s="48"/>
      <c r="F97" s="48"/>
      <c r="G97" s="48"/>
      <c r="H97" s="48"/>
      <c r="M97" s="142"/>
    </row>
    <row r="98" spans="1:13" ht="15.75" x14ac:dyDescent="0.25">
      <c r="A98" s="48"/>
      <c r="B98" s="48"/>
      <c r="C98" s="48"/>
      <c r="D98" s="48"/>
      <c r="E98" s="48"/>
      <c r="F98" s="48"/>
      <c r="G98" s="48"/>
      <c r="H98" s="48"/>
      <c r="M98" s="142"/>
    </row>
    <row r="99" spans="1:13" ht="15.75" x14ac:dyDescent="0.25">
      <c r="A99" s="48"/>
      <c r="B99" s="48"/>
      <c r="C99" s="48"/>
      <c r="D99" s="48"/>
      <c r="E99" s="48"/>
      <c r="F99" s="48"/>
      <c r="G99" s="48"/>
      <c r="H99" s="48"/>
      <c r="M99" s="142"/>
    </row>
    <row r="100" spans="1:13" ht="15.75" x14ac:dyDescent="0.25">
      <c r="A100" s="48"/>
      <c r="B100" s="48"/>
      <c r="C100" s="48"/>
      <c r="D100" s="48"/>
      <c r="E100" s="48"/>
      <c r="F100" s="48"/>
      <c r="G100" s="48"/>
      <c r="H100" s="48"/>
      <c r="M100" s="142"/>
    </row>
    <row r="101" spans="1:13" ht="15.75" x14ac:dyDescent="0.25">
      <c r="A101" s="48"/>
      <c r="B101" s="48"/>
      <c r="C101" s="48"/>
      <c r="D101" s="48"/>
      <c r="E101" s="48"/>
      <c r="F101" s="48"/>
      <c r="G101" s="48"/>
      <c r="H101" s="48"/>
      <c r="M101" s="142"/>
    </row>
    <row r="102" spans="1:13" ht="15.75" x14ac:dyDescent="0.25">
      <c r="A102" s="48"/>
      <c r="B102" s="48"/>
      <c r="C102" s="48"/>
      <c r="D102" s="48"/>
      <c r="E102" s="48"/>
      <c r="F102" s="48"/>
      <c r="G102" s="48"/>
      <c r="H102" s="48"/>
      <c r="M102" s="142"/>
    </row>
    <row r="103" spans="1:13" ht="15.75" x14ac:dyDescent="0.25">
      <c r="A103" s="48"/>
      <c r="B103" s="48"/>
      <c r="C103" s="48"/>
      <c r="D103" s="48"/>
      <c r="E103" s="48"/>
      <c r="F103" s="48"/>
      <c r="G103" s="48"/>
      <c r="H103" s="48"/>
      <c r="M103" s="142"/>
    </row>
    <row r="104" spans="1:13" ht="15.75" x14ac:dyDescent="0.25">
      <c r="A104" s="48"/>
      <c r="B104" s="48"/>
      <c r="C104" s="48"/>
      <c r="D104" s="48"/>
      <c r="E104" s="48"/>
      <c r="F104" s="48"/>
      <c r="G104" s="48"/>
      <c r="H104" s="48"/>
      <c r="M104" s="142"/>
    </row>
    <row r="105" spans="1:13" ht="15.75" x14ac:dyDescent="0.25">
      <c r="A105" s="48"/>
      <c r="B105" s="48"/>
      <c r="C105" s="48"/>
      <c r="D105" s="48"/>
      <c r="E105" s="48"/>
      <c r="F105" s="48"/>
      <c r="G105" s="48"/>
      <c r="H105" s="48"/>
      <c r="M105" s="142"/>
    </row>
    <row r="106" spans="1:13" ht="15.75" x14ac:dyDescent="0.25">
      <c r="A106" s="48"/>
      <c r="B106" s="48"/>
      <c r="C106" s="48"/>
      <c r="D106" s="48"/>
      <c r="E106" s="48"/>
      <c r="F106" s="48"/>
      <c r="G106" s="48"/>
      <c r="H106" s="48"/>
      <c r="M106" s="142"/>
    </row>
    <row r="107" spans="1:13" ht="15.75" x14ac:dyDescent="0.25">
      <c r="A107" s="48"/>
      <c r="B107" s="48"/>
      <c r="C107" s="48"/>
      <c r="D107" s="48"/>
      <c r="E107" s="48"/>
      <c r="F107" s="48"/>
      <c r="G107" s="48"/>
      <c r="H107" s="48"/>
      <c r="M107" s="142"/>
    </row>
    <row r="108" spans="1:13" ht="15.75" x14ac:dyDescent="0.25">
      <c r="A108" s="48"/>
      <c r="B108" s="48"/>
      <c r="C108" s="48"/>
      <c r="D108" s="48"/>
      <c r="E108" s="48"/>
      <c r="F108" s="48"/>
      <c r="G108" s="48"/>
      <c r="H108" s="48"/>
      <c r="M108" s="142"/>
    </row>
    <row r="109" spans="1:13" ht="15.75" x14ac:dyDescent="0.25">
      <c r="A109" s="48"/>
      <c r="B109" s="48"/>
      <c r="C109" s="48"/>
      <c r="D109" s="48"/>
      <c r="E109" s="48"/>
      <c r="F109" s="48"/>
      <c r="G109" s="48"/>
      <c r="H109" s="48"/>
      <c r="M109" s="142"/>
    </row>
    <row r="110" spans="1:13" ht="15.75" x14ac:dyDescent="0.25">
      <c r="A110" s="48"/>
      <c r="B110" s="48"/>
      <c r="C110" s="48"/>
      <c r="D110" s="48"/>
      <c r="E110" s="48"/>
      <c r="F110" s="48"/>
      <c r="G110" s="48"/>
      <c r="H110" s="48"/>
      <c r="M110" s="142"/>
    </row>
    <row r="111" spans="1:13" ht="15.75" x14ac:dyDescent="0.25">
      <c r="A111" s="48"/>
      <c r="B111" s="48"/>
      <c r="C111" s="48"/>
      <c r="D111" s="48"/>
      <c r="E111" s="48"/>
      <c r="F111" s="48"/>
      <c r="G111" s="48"/>
      <c r="H111" s="48"/>
      <c r="M111" s="142"/>
    </row>
    <row r="112" spans="1:13" ht="15.75" x14ac:dyDescent="0.25">
      <c r="A112" s="48"/>
      <c r="B112" s="48"/>
      <c r="C112" s="48"/>
      <c r="D112" s="48"/>
      <c r="E112" s="48"/>
      <c r="F112" s="48"/>
      <c r="G112" s="48"/>
      <c r="H112" s="48"/>
      <c r="M112" s="142"/>
    </row>
    <row r="113" spans="1:13" ht="15.75" x14ac:dyDescent="0.25">
      <c r="A113" s="48"/>
      <c r="B113" s="48"/>
      <c r="C113" s="48"/>
      <c r="D113" s="48"/>
      <c r="E113" s="48"/>
      <c r="F113" s="48"/>
      <c r="G113" s="48"/>
      <c r="H113" s="48"/>
      <c r="M113" s="142"/>
    </row>
    <row r="114" spans="1:13" ht="15.75" x14ac:dyDescent="0.25">
      <c r="A114" s="48"/>
      <c r="B114" s="48"/>
      <c r="C114" s="48"/>
      <c r="D114" s="48"/>
      <c r="E114" s="48"/>
      <c r="F114" s="48"/>
      <c r="G114" s="48"/>
      <c r="H114" s="48"/>
      <c r="M114" s="142"/>
    </row>
    <row r="115" spans="1:13" ht="15.75" x14ac:dyDescent="0.25">
      <c r="A115" s="48"/>
      <c r="B115" s="48"/>
      <c r="C115" s="48"/>
      <c r="D115" s="48"/>
      <c r="E115" s="48"/>
      <c r="F115" s="48"/>
      <c r="G115" s="48"/>
      <c r="H115" s="48"/>
      <c r="M115" s="142"/>
    </row>
    <row r="116" spans="1:13" ht="15.75" x14ac:dyDescent="0.25">
      <c r="A116" s="48"/>
      <c r="B116" s="48"/>
      <c r="C116" s="48"/>
      <c r="D116" s="48"/>
      <c r="E116" s="48"/>
      <c r="F116" s="48"/>
      <c r="G116" s="48"/>
      <c r="H116" s="48"/>
      <c r="M116" s="142"/>
    </row>
    <row r="117" spans="1:13" ht="15.75" x14ac:dyDescent="0.25">
      <c r="A117" s="48"/>
      <c r="B117" s="48"/>
      <c r="C117" s="48"/>
      <c r="D117" s="48"/>
      <c r="E117" s="48"/>
      <c r="F117" s="48"/>
      <c r="G117" s="48"/>
      <c r="H117" s="48"/>
      <c r="M117" s="142"/>
    </row>
    <row r="118" spans="1:13" ht="15.75" x14ac:dyDescent="0.25">
      <c r="A118" s="48"/>
      <c r="B118" s="48"/>
      <c r="C118" s="48"/>
      <c r="D118" s="48"/>
      <c r="E118" s="48"/>
      <c r="F118" s="48"/>
      <c r="G118" s="48"/>
      <c r="H118" s="48"/>
      <c r="M118" s="142"/>
    </row>
    <row r="119" spans="1:13" ht="15.75" x14ac:dyDescent="0.25">
      <c r="A119" s="48"/>
      <c r="B119" s="48"/>
      <c r="C119" s="48"/>
      <c r="D119" s="48"/>
      <c r="E119" s="48"/>
      <c r="F119" s="48"/>
      <c r="G119" s="48"/>
      <c r="H119" s="48"/>
      <c r="M119" s="142"/>
    </row>
    <row r="120" spans="1:13" ht="15.75" x14ac:dyDescent="0.25">
      <c r="A120" s="48"/>
      <c r="B120" s="48"/>
      <c r="C120" s="48"/>
      <c r="D120" s="48"/>
      <c r="E120" s="48"/>
      <c r="F120" s="48"/>
      <c r="G120" s="48"/>
      <c r="H120" s="48"/>
      <c r="M120" s="142"/>
    </row>
    <row r="121" spans="1:13" ht="15.75" x14ac:dyDescent="0.25">
      <c r="A121" s="48"/>
      <c r="B121" s="48"/>
      <c r="C121" s="48"/>
      <c r="D121" s="48"/>
      <c r="E121" s="48"/>
      <c r="F121" s="48"/>
      <c r="G121" s="48"/>
      <c r="H121" s="48"/>
      <c r="M121" s="142"/>
    </row>
    <row r="122" spans="1:13" ht="15.75" x14ac:dyDescent="0.25">
      <c r="A122" s="48"/>
      <c r="B122" s="48"/>
      <c r="C122" s="48"/>
      <c r="D122" s="48"/>
      <c r="E122" s="48"/>
      <c r="F122" s="48"/>
      <c r="G122" s="48"/>
      <c r="H122" s="48"/>
      <c r="M122" s="142"/>
    </row>
    <row r="123" spans="1:13" ht="15.75" x14ac:dyDescent="0.25">
      <c r="A123" s="48"/>
      <c r="B123" s="48"/>
      <c r="C123" s="48"/>
      <c r="D123" s="48"/>
      <c r="E123" s="48"/>
      <c r="F123" s="48"/>
      <c r="G123" s="48"/>
      <c r="H123" s="48"/>
    </row>
    <row r="124" spans="1:13" ht="15.75" x14ac:dyDescent="0.25">
      <c r="A124" s="48"/>
      <c r="B124" s="48"/>
      <c r="C124" s="48"/>
      <c r="D124" s="48"/>
      <c r="E124" s="48"/>
      <c r="F124" s="48"/>
      <c r="G124" s="48"/>
      <c r="H124" s="48"/>
    </row>
    <row r="125" spans="1:13" ht="15.75" x14ac:dyDescent="0.25">
      <c r="A125" s="48"/>
      <c r="B125" s="48"/>
      <c r="C125" s="48"/>
      <c r="D125" s="48"/>
      <c r="E125" s="48"/>
      <c r="F125" s="48"/>
      <c r="G125" s="48"/>
      <c r="H125" s="48"/>
    </row>
    <row r="126" spans="1:13" ht="15.75" x14ac:dyDescent="0.25">
      <c r="A126" s="48"/>
      <c r="B126" s="48"/>
      <c r="C126" s="48"/>
      <c r="D126" s="48"/>
      <c r="E126" s="48"/>
      <c r="F126" s="48"/>
      <c r="G126" s="48"/>
      <c r="H126" s="48"/>
    </row>
    <row r="127" spans="1:13" ht="15.75" x14ac:dyDescent="0.25">
      <c r="A127" s="48"/>
      <c r="B127" s="48"/>
      <c r="C127" s="48"/>
      <c r="D127" s="48"/>
      <c r="E127" s="48"/>
      <c r="F127" s="48"/>
      <c r="G127" s="48"/>
      <c r="H127" s="48"/>
    </row>
    <row r="128" spans="1:13" ht="15.75" x14ac:dyDescent="0.25">
      <c r="A128" s="48"/>
      <c r="B128" s="48"/>
      <c r="C128" s="48"/>
      <c r="D128" s="48"/>
      <c r="E128" s="48"/>
      <c r="F128" s="48"/>
      <c r="G128" s="48"/>
      <c r="H128" s="48"/>
    </row>
    <row r="129" spans="1:8" ht="15.75" x14ac:dyDescent="0.25">
      <c r="A129" s="48"/>
      <c r="B129" s="48"/>
      <c r="C129" s="48"/>
      <c r="D129" s="48"/>
      <c r="E129" s="48"/>
      <c r="F129" s="48"/>
      <c r="G129" s="48"/>
      <c r="H129" s="48"/>
    </row>
    <row r="130" spans="1:8" ht="15.75" x14ac:dyDescent="0.25">
      <c r="A130" s="48"/>
      <c r="B130" s="48"/>
      <c r="C130" s="48"/>
      <c r="D130" s="48"/>
      <c r="E130" s="48"/>
      <c r="F130" s="48"/>
      <c r="G130" s="48"/>
      <c r="H130" s="48"/>
    </row>
    <row r="131" spans="1:8" ht="15.75" x14ac:dyDescent="0.25">
      <c r="A131" s="48"/>
      <c r="B131" s="48"/>
      <c r="C131" s="48"/>
      <c r="D131" s="48"/>
      <c r="E131" s="48"/>
      <c r="F131" s="48"/>
      <c r="G131" s="48"/>
      <c r="H131" s="48"/>
    </row>
    <row r="132" spans="1:8" ht="15.75" x14ac:dyDescent="0.25">
      <c r="A132" s="48"/>
      <c r="B132" s="48"/>
      <c r="C132" s="48"/>
      <c r="D132" s="48"/>
      <c r="E132" s="48"/>
      <c r="F132" s="48"/>
      <c r="G132" s="48"/>
      <c r="H132" s="48"/>
    </row>
    <row r="133" spans="1:8" ht="15.75" x14ac:dyDescent="0.25">
      <c r="A133" s="48"/>
      <c r="B133" s="48"/>
      <c r="C133" s="48"/>
      <c r="D133" s="48"/>
      <c r="E133" s="48"/>
      <c r="F133" s="48"/>
      <c r="G133" s="48"/>
      <c r="H133" s="48"/>
    </row>
    <row r="134" spans="1:8" ht="15.75" x14ac:dyDescent="0.25">
      <c r="A134" s="48"/>
      <c r="B134" s="48"/>
      <c r="C134" s="48"/>
      <c r="D134" s="48"/>
      <c r="E134" s="48"/>
      <c r="F134" s="48"/>
      <c r="G134" s="48"/>
      <c r="H134" s="48"/>
    </row>
    <row r="135" spans="1:8" ht="15.75" x14ac:dyDescent="0.25">
      <c r="A135" s="48"/>
      <c r="B135" s="48"/>
      <c r="C135" s="48"/>
      <c r="D135" s="48"/>
      <c r="E135" s="48"/>
      <c r="F135" s="48"/>
      <c r="G135" s="48"/>
      <c r="H135" s="48"/>
    </row>
    <row r="136" spans="1:8" ht="15.75" x14ac:dyDescent="0.25">
      <c r="A136" s="48"/>
      <c r="B136" s="48"/>
      <c r="C136" s="48"/>
      <c r="D136" s="48"/>
      <c r="E136" s="48"/>
      <c r="F136" s="48"/>
      <c r="G136" s="48"/>
      <c r="H136" s="48"/>
    </row>
    <row r="137" spans="1:8" ht="15.75" x14ac:dyDescent="0.25">
      <c r="A137" s="48"/>
      <c r="B137" s="48"/>
      <c r="C137" s="48"/>
      <c r="D137" s="48"/>
      <c r="E137" s="48"/>
      <c r="F137" s="48"/>
      <c r="G137" s="48"/>
      <c r="H137" s="48"/>
    </row>
    <row r="138" spans="1:8" ht="15.75" x14ac:dyDescent="0.25">
      <c r="A138" s="48"/>
      <c r="B138" s="48"/>
      <c r="C138" s="48"/>
      <c r="D138" s="48"/>
      <c r="E138" s="48"/>
      <c r="F138" s="48"/>
      <c r="G138" s="48"/>
      <c r="H138" s="48"/>
    </row>
    <row r="139" spans="1:8" ht="15.75" x14ac:dyDescent="0.25">
      <c r="A139" s="48"/>
      <c r="B139" s="48"/>
      <c r="C139" s="48"/>
      <c r="D139" s="48"/>
      <c r="E139" s="48"/>
      <c r="F139" s="48"/>
      <c r="G139" s="48"/>
      <c r="H139" s="48"/>
    </row>
    <row r="140" spans="1:8" ht="15.75" x14ac:dyDescent="0.25">
      <c r="A140" s="48"/>
      <c r="B140" s="48"/>
      <c r="C140" s="48"/>
      <c r="D140" s="48"/>
      <c r="E140" s="48"/>
      <c r="F140" s="48"/>
      <c r="G140" s="48"/>
      <c r="H140" s="48"/>
    </row>
    <row r="141" spans="1:8" ht="15.75" x14ac:dyDescent="0.25">
      <c r="A141" s="48"/>
      <c r="B141" s="48"/>
      <c r="C141" s="48"/>
      <c r="D141" s="48"/>
      <c r="E141" s="48"/>
      <c r="F141" s="48"/>
      <c r="G141" s="48"/>
      <c r="H141" s="48"/>
    </row>
    <row r="142" spans="1:8" ht="15.75" x14ac:dyDescent="0.25">
      <c r="A142" s="48"/>
      <c r="B142" s="48"/>
      <c r="C142" s="48"/>
      <c r="D142" s="48"/>
      <c r="E142" s="48"/>
      <c r="F142" s="48"/>
      <c r="G142" s="48"/>
      <c r="H142" s="48"/>
    </row>
    <row r="143" spans="1:8" ht="15.75" x14ac:dyDescent="0.25">
      <c r="A143" s="48"/>
      <c r="B143" s="48"/>
      <c r="C143" s="48"/>
      <c r="D143" s="48"/>
      <c r="E143" s="48"/>
      <c r="F143" s="48"/>
      <c r="G143" s="48"/>
      <c r="H143" s="48"/>
    </row>
    <row r="144" spans="1:8" ht="15.75" x14ac:dyDescent="0.25">
      <c r="A144" s="48"/>
      <c r="B144" s="48"/>
      <c r="C144" s="48"/>
      <c r="D144" s="48"/>
      <c r="E144" s="48"/>
      <c r="F144" s="48"/>
      <c r="G144" s="48"/>
      <c r="H144" s="48"/>
    </row>
    <row r="145" spans="1:8" ht="15.75" x14ac:dyDescent="0.25">
      <c r="A145" s="48"/>
      <c r="B145" s="48"/>
      <c r="C145" s="48"/>
      <c r="D145" s="48"/>
      <c r="E145" s="48"/>
      <c r="F145" s="48"/>
      <c r="G145" s="48"/>
      <c r="H145" s="48"/>
    </row>
    <row r="146" spans="1:8" ht="15.75" x14ac:dyDescent="0.25">
      <c r="A146" s="48"/>
      <c r="B146" s="48"/>
      <c r="C146" s="48"/>
      <c r="D146" s="48"/>
      <c r="E146" s="48"/>
      <c r="F146" s="48"/>
      <c r="G146" s="48"/>
      <c r="H146" s="48"/>
    </row>
    <row r="147" spans="1:8" ht="15.75" x14ac:dyDescent="0.25">
      <c r="A147" s="48"/>
      <c r="B147" s="48"/>
      <c r="C147" s="48"/>
      <c r="D147" s="48"/>
      <c r="E147" s="48"/>
      <c r="F147" s="48"/>
      <c r="G147" s="48"/>
      <c r="H147" s="48"/>
    </row>
    <row r="148" spans="1:8" ht="15.75" x14ac:dyDescent="0.25">
      <c r="A148" s="48"/>
      <c r="B148" s="48"/>
      <c r="C148" s="48"/>
      <c r="D148" s="48"/>
      <c r="E148" s="48"/>
      <c r="F148" s="48"/>
      <c r="G148" s="48"/>
      <c r="H148" s="48"/>
    </row>
    <row r="149" spans="1:8" ht="15.75" x14ac:dyDescent="0.25">
      <c r="A149" s="48"/>
      <c r="B149" s="48"/>
      <c r="C149" s="48"/>
      <c r="D149" s="48"/>
      <c r="E149" s="48"/>
      <c r="F149" s="48"/>
      <c r="G149" s="48"/>
      <c r="H149" s="48"/>
    </row>
    <row r="150" spans="1:8" ht="15.75" x14ac:dyDescent="0.25">
      <c r="A150" s="48"/>
      <c r="B150" s="48"/>
      <c r="C150" s="48"/>
      <c r="D150" s="48"/>
      <c r="E150" s="48"/>
      <c r="F150" s="48"/>
      <c r="G150" s="48"/>
      <c r="H150" s="48"/>
    </row>
    <row r="151" spans="1:8" ht="15.75" x14ac:dyDescent="0.25">
      <c r="A151" s="48"/>
      <c r="B151" s="48"/>
      <c r="C151" s="48"/>
      <c r="D151" s="48"/>
      <c r="E151" s="48"/>
      <c r="F151" s="48"/>
      <c r="G151" s="48"/>
      <c r="H151" s="48"/>
    </row>
    <row r="152" spans="1:8" ht="15.75" x14ac:dyDescent="0.25">
      <c r="A152" s="48"/>
      <c r="B152" s="48"/>
      <c r="C152" s="48"/>
      <c r="D152" s="48"/>
      <c r="E152" s="48"/>
      <c r="F152" s="48"/>
      <c r="G152" s="48"/>
      <c r="H152" s="48"/>
    </row>
    <row r="153" spans="1:8" ht="15.75" x14ac:dyDescent="0.25">
      <c r="A153" s="48"/>
      <c r="B153" s="48"/>
      <c r="C153" s="48"/>
      <c r="D153" s="48"/>
      <c r="E153" s="48"/>
      <c r="F153" s="48"/>
      <c r="G153" s="48"/>
      <c r="H153" s="48"/>
    </row>
    <row r="154" spans="1:8" ht="15.75" x14ac:dyDescent="0.25">
      <c r="A154" s="48"/>
      <c r="B154" s="48"/>
      <c r="C154" s="48"/>
      <c r="D154" s="48"/>
      <c r="E154" s="48"/>
      <c r="F154" s="48"/>
      <c r="G154" s="48"/>
      <c r="H154" s="48"/>
    </row>
    <row r="155" spans="1:8" ht="15.75" x14ac:dyDescent="0.25">
      <c r="A155" s="48"/>
      <c r="B155" s="48"/>
      <c r="C155" s="48"/>
      <c r="D155" s="48"/>
      <c r="E155" s="48"/>
      <c r="F155" s="48"/>
      <c r="G155" s="48"/>
      <c r="H155" s="48"/>
    </row>
    <row r="156" spans="1:8" ht="15.75" x14ac:dyDescent="0.25">
      <c r="A156" s="48"/>
      <c r="B156" s="48"/>
      <c r="C156" s="48"/>
      <c r="D156" s="48"/>
      <c r="E156" s="48"/>
      <c r="F156" s="48"/>
      <c r="G156" s="48"/>
      <c r="H156" s="48"/>
    </row>
    <row r="157" spans="1:8" ht="15.75" x14ac:dyDescent="0.25">
      <c r="A157" s="48"/>
      <c r="B157" s="48"/>
      <c r="C157" s="48"/>
      <c r="D157" s="48"/>
      <c r="E157" s="48"/>
      <c r="F157" s="48"/>
      <c r="G157" s="48"/>
      <c r="H157" s="48"/>
    </row>
    <row r="158" spans="1:8" ht="15.75" x14ac:dyDescent="0.25">
      <c r="A158" s="48"/>
      <c r="B158" s="48"/>
      <c r="C158" s="48"/>
      <c r="D158" s="48"/>
      <c r="E158" s="48"/>
      <c r="F158" s="48"/>
      <c r="G158" s="48"/>
      <c r="H158" s="48"/>
    </row>
    <row r="159" spans="1:8" ht="15.75" x14ac:dyDescent="0.25">
      <c r="A159" s="48"/>
      <c r="B159" s="48"/>
      <c r="C159" s="48"/>
      <c r="D159" s="48"/>
      <c r="E159" s="48"/>
      <c r="F159" s="48"/>
      <c r="G159" s="48"/>
      <c r="H159" s="48"/>
    </row>
    <row r="160" spans="1:8" ht="15.75" x14ac:dyDescent="0.25">
      <c r="A160" s="48"/>
      <c r="B160" s="48"/>
      <c r="C160" s="48"/>
      <c r="D160" s="48"/>
      <c r="E160" s="48"/>
      <c r="F160" s="48"/>
      <c r="G160" s="48"/>
      <c r="H160" s="48"/>
    </row>
    <row r="161" spans="1:8" ht="15.75" x14ac:dyDescent="0.25">
      <c r="A161" s="48"/>
      <c r="B161" s="48"/>
      <c r="C161" s="48"/>
      <c r="D161" s="48"/>
      <c r="E161" s="48"/>
      <c r="F161" s="48"/>
      <c r="G161" s="48"/>
      <c r="H161" s="48"/>
    </row>
    <row r="162" spans="1:8" ht="15.75" x14ac:dyDescent="0.25">
      <c r="A162" s="48"/>
      <c r="B162" s="48"/>
      <c r="C162" s="48"/>
      <c r="D162" s="48"/>
      <c r="E162" s="48"/>
      <c r="F162" s="48"/>
      <c r="G162" s="48"/>
      <c r="H162" s="48"/>
    </row>
    <row r="163" spans="1:8" ht="15.75" x14ac:dyDescent="0.25">
      <c r="A163" s="48"/>
      <c r="B163" s="48"/>
      <c r="C163" s="48"/>
      <c r="D163" s="48"/>
      <c r="E163" s="48"/>
      <c r="F163" s="48"/>
      <c r="G163" s="48"/>
      <c r="H163" s="48"/>
    </row>
  </sheetData>
  <dataConsolidate/>
  <mergeCells count="2">
    <mergeCell ref="A7:H7"/>
    <mergeCell ref="A53:H53"/>
  </mergeCells>
  <conditionalFormatting sqref="K19:K52">
    <cfRule type="colorScale" priority="2">
      <colorScale>
        <cfvo type="min"/>
        <cfvo type="percentile" val="50"/>
        <cfvo type="max"/>
        <color rgb="FFF8696B"/>
        <color rgb="FFFFEB84"/>
        <color rgb="FF63BE7B"/>
      </colorScale>
    </cfRule>
  </conditionalFormatting>
  <conditionalFormatting sqref="H19:H48 H50:H51">
    <cfRule type="colorScale" priority="1">
      <colorScale>
        <cfvo type="min"/>
        <cfvo type="percentile" val="50"/>
        <cfvo type="max"/>
        <color rgb="FFF8696B"/>
        <color rgb="FFFFEB84"/>
        <color rgb="FF63BE7B"/>
      </colorScale>
    </cfRule>
  </conditionalFormatting>
  <printOptions horizontalCentered="1"/>
  <pageMargins left="0.59055118110236227" right="0.59055118110236227" top="0.35433070866141736" bottom="0.35433070866141736" header="0" footer="0"/>
  <pageSetup scale="98" orientation="portrait" r:id="rId1"/>
  <drawing r:id="rId2"/>
  <legacyDrawingHF r:id="rId3"/>
  <tableParts count="2">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
  <sheetViews>
    <sheetView topLeftCell="A22" zoomScaleNormal="100" zoomScaleSheetLayoutView="90" workbookViewId="0">
      <selection activeCell="B16" sqref="B16"/>
    </sheetView>
  </sheetViews>
  <sheetFormatPr baseColWidth="10" defaultRowHeight="15" x14ac:dyDescent="0.25"/>
  <cols>
    <col min="1" max="1" width="20.7109375" customWidth="1"/>
    <col min="2" max="7" width="9.7109375" customWidth="1"/>
    <col min="8" max="8" width="12.7109375" customWidth="1"/>
    <col min="253" max="253" width="8.28515625" customWidth="1"/>
    <col min="254" max="254" width="12.140625" customWidth="1"/>
    <col min="255" max="260" width="7.28515625" customWidth="1"/>
    <col min="261" max="261" width="7.7109375" customWidth="1"/>
    <col min="509" max="509" width="8.28515625" customWidth="1"/>
    <col min="510" max="510" width="12.140625" customWidth="1"/>
    <col min="511" max="516" width="7.28515625" customWidth="1"/>
    <col min="517" max="517" width="7.7109375" customWidth="1"/>
    <col min="765" max="765" width="8.28515625" customWidth="1"/>
    <col min="766" max="766" width="12.140625" customWidth="1"/>
    <col min="767" max="772" width="7.28515625" customWidth="1"/>
    <col min="773" max="773" width="7.7109375" customWidth="1"/>
    <col min="1021" max="1021" width="8.28515625" customWidth="1"/>
    <col min="1022" max="1022" width="12.140625" customWidth="1"/>
    <col min="1023" max="1028" width="7.28515625" customWidth="1"/>
    <col min="1029" max="1029" width="7.7109375" customWidth="1"/>
    <col min="1277" max="1277" width="8.28515625" customWidth="1"/>
    <col min="1278" max="1278" width="12.140625" customWidth="1"/>
    <col min="1279" max="1284" width="7.28515625" customWidth="1"/>
    <col min="1285" max="1285" width="7.7109375" customWidth="1"/>
    <col min="1533" max="1533" width="8.28515625" customWidth="1"/>
    <col min="1534" max="1534" width="12.140625" customWidth="1"/>
    <col min="1535" max="1540" width="7.28515625" customWidth="1"/>
    <col min="1541" max="1541" width="7.7109375" customWidth="1"/>
    <col min="1789" max="1789" width="8.28515625" customWidth="1"/>
    <col min="1790" max="1790" width="12.140625" customWidth="1"/>
    <col min="1791" max="1796" width="7.28515625" customWidth="1"/>
    <col min="1797" max="1797" width="7.7109375" customWidth="1"/>
    <col min="2045" max="2045" width="8.28515625" customWidth="1"/>
    <col min="2046" max="2046" width="12.140625" customWidth="1"/>
    <col min="2047" max="2052" width="7.28515625" customWidth="1"/>
    <col min="2053" max="2053" width="7.7109375" customWidth="1"/>
    <col min="2301" max="2301" width="8.28515625" customWidth="1"/>
    <col min="2302" max="2302" width="12.140625" customWidth="1"/>
    <col min="2303" max="2308" width="7.28515625" customWidth="1"/>
    <col min="2309" max="2309" width="7.7109375" customWidth="1"/>
    <col min="2557" max="2557" width="8.28515625" customWidth="1"/>
    <col min="2558" max="2558" width="12.140625" customWidth="1"/>
    <col min="2559" max="2564" width="7.28515625" customWidth="1"/>
    <col min="2565" max="2565" width="7.7109375" customWidth="1"/>
    <col min="2813" max="2813" width="8.28515625" customWidth="1"/>
    <col min="2814" max="2814" width="12.140625" customWidth="1"/>
    <col min="2815" max="2820" width="7.28515625" customWidth="1"/>
    <col min="2821" max="2821" width="7.7109375" customWidth="1"/>
    <col min="3069" max="3069" width="8.28515625" customWidth="1"/>
    <col min="3070" max="3070" width="12.140625" customWidth="1"/>
    <col min="3071" max="3076" width="7.28515625" customWidth="1"/>
    <col min="3077" max="3077" width="7.7109375" customWidth="1"/>
    <col min="3325" max="3325" width="8.28515625" customWidth="1"/>
    <col min="3326" max="3326" width="12.140625" customWidth="1"/>
    <col min="3327" max="3332" width="7.28515625" customWidth="1"/>
    <col min="3333" max="3333" width="7.7109375" customWidth="1"/>
    <col min="3581" max="3581" width="8.28515625" customWidth="1"/>
    <col min="3582" max="3582" width="12.140625" customWidth="1"/>
    <col min="3583" max="3588" width="7.28515625" customWidth="1"/>
    <col min="3589" max="3589" width="7.7109375" customWidth="1"/>
    <col min="3837" max="3837" width="8.28515625" customWidth="1"/>
    <col min="3838" max="3838" width="12.140625" customWidth="1"/>
    <col min="3839" max="3844" width="7.28515625" customWidth="1"/>
    <col min="3845" max="3845" width="7.7109375" customWidth="1"/>
    <col min="4093" max="4093" width="8.28515625" customWidth="1"/>
    <col min="4094" max="4094" width="12.140625" customWidth="1"/>
    <col min="4095" max="4100" width="7.28515625" customWidth="1"/>
    <col min="4101" max="4101" width="7.7109375" customWidth="1"/>
    <col min="4349" max="4349" width="8.28515625" customWidth="1"/>
    <col min="4350" max="4350" width="12.140625" customWidth="1"/>
    <col min="4351" max="4356" width="7.28515625" customWidth="1"/>
    <col min="4357" max="4357" width="7.7109375" customWidth="1"/>
    <col min="4605" max="4605" width="8.28515625" customWidth="1"/>
    <col min="4606" max="4606" width="12.140625" customWidth="1"/>
    <col min="4607" max="4612" width="7.28515625" customWidth="1"/>
    <col min="4613" max="4613" width="7.7109375" customWidth="1"/>
    <col min="4861" max="4861" width="8.28515625" customWidth="1"/>
    <col min="4862" max="4862" width="12.140625" customWidth="1"/>
    <col min="4863" max="4868" width="7.28515625" customWidth="1"/>
    <col min="4869" max="4869" width="7.7109375" customWidth="1"/>
    <col min="5117" max="5117" width="8.28515625" customWidth="1"/>
    <col min="5118" max="5118" width="12.140625" customWidth="1"/>
    <col min="5119" max="5124" width="7.28515625" customWidth="1"/>
    <col min="5125" max="5125" width="7.7109375" customWidth="1"/>
    <col min="5373" max="5373" width="8.28515625" customWidth="1"/>
    <col min="5374" max="5374" width="12.140625" customWidth="1"/>
    <col min="5375" max="5380" width="7.28515625" customWidth="1"/>
    <col min="5381" max="5381" width="7.7109375" customWidth="1"/>
    <col min="5629" max="5629" width="8.28515625" customWidth="1"/>
    <col min="5630" max="5630" width="12.140625" customWidth="1"/>
    <col min="5631" max="5636" width="7.28515625" customWidth="1"/>
    <col min="5637" max="5637" width="7.7109375" customWidth="1"/>
    <col min="5885" max="5885" width="8.28515625" customWidth="1"/>
    <col min="5886" max="5886" width="12.140625" customWidth="1"/>
    <col min="5887" max="5892" width="7.28515625" customWidth="1"/>
    <col min="5893" max="5893" width="7.7109375" customWidth="1"/>
    <col min="6141" max="6141" width="8.28515625" customWidth="1"/>
    <col min="6142" max="6142" width="12.140625" customWidth="1"/>
    <col min="6143" max="6148" width="7.28515625" customWidth="1"/>
    <col min="6149" max="6149" width="7.7109375" customWidth="1"/>
    <col min="6397" max="6397" width="8.28515625" customWidth="1"/>
    <col min="6398" max="6398" width="12.140625" customWidth="1"/>
    <col min="6399" max="6404" width="7.28515625" customWidth="1"/>
    <col min="6405" max="6405" width="7.7109375" customWidth="1"/>
    <col min="6653" max="6653" width="8.28515625" customWidth="1"/>
    <col min="6654" max="6654" width="12.140625" customWidth="1"/>
    <col min="6655" max="6660" width="7.28515625" customWidth="1"/>
    <col min="6661" max="6661" width="7.7109375" customWidth="1"/>
    <col min="6909" max="6909" width="8.28515625" customWidth="1"/>
    <col min="6910" max="6910" width="12.140625" customWidth="1"/>
    <col min="6911" max="6916" width="7.28515625" customWidth="1"/>
    <col min="6917" max="6917" width="7.7109375" customWidth="1"/>
    <col min="7165" max="7165" width="8.28515625" customWidth="1"/>
    <col min="7166" max="7166" width="12.140625" customWidth="1"/>
    <col min="7167" max="7172" width="7.28515625" customWidth="1"/>
    <col min="7173" max="7173" width="7.7109375" customWidth="1"/>
    <col min="7421" max="7421" width="8.28515625" customWidth="1"/>
    <col min="7422" max="7422" width="12.140625" customWidth="1"/>
    <col min="7423" max="7428" width="7.28515625" customWidth="1"/>
    <col min="7429" max="7429" width="7.7109375" customWidth="1"/>
    <col min="7677" max="7677" width="8.28515625" customWidth="1"/>
    <col min="7678" max="7678" width="12.140625" customWidth="1"/>
    <col min="7679" max="7684" width="7.28515625" customWidth="1"/>
    <col min="7685" max="7685" width="7.7109375" customWidth="1"/>
    <col min="7933" max="7933" width="8.28515625" customWidth="1"/>
    <col min="7934" max="7934" width="12.140625" customWidth="1"/>
    <col min="7935" max="7940" width="7.28515625" customWidth="1"/>
    <col min="7941" max="7941" width="7.7109375" customWidth="1"/>
    <col min="8189" max="8189" width="8.28515625" customWidth="1"/>
    <col min="8190" max="8190" width="12.140625" customWidth="1"/>
    <col min="8191" max="8196" width="7.28515625" customWidth="1"/>
    <col min="8197" max="8197" width="7.7109375" customWidth="1"/>
    <col min="8445" max="8445" width="8.28515625" customWidth="1"/>
    <col min="8446" max="8446" width="12.140625" customWidth="1"/>
    <col min="8447" max="8452" width="7.28515625" customWidth="1"/>
    <col min="8453" max="8453" width="7.7109375" customWidth="1"/>
    <col min="8701" max="8701" width="8.28515625" customWidth="1"/>
    <col min="8702" max="8702" width="12.140625" customWidth="1"/>
    <col min="8703" max="8708" width="7.28515625" customWidth="1"/>
    <col min="8709" max="8709" width="7.7109375" customWidth="1"/>
    <col min="8957" max="8957" width="8.28515625" customWidth="1"/>
    <col min="8958" max="8958" width="12.140625" customWidth="1"/>
    <col min="8959" max="8964" width="7.28515625" customWidth="1"/>
    <col min="8965" max="8965" width="7.7109375" customWidth="1"/>
    <col min="9213" max="9213" width="8.28515625" customWidth="1"/>
    <col min="9214" max="9214" width="12.140625" customWidth="1"/>
    <col min="9215" max="9220" width="7.28515625" customWidth="1"/>
    <col min="9221" max="9221" width="7.7109375" customWidth="1"/>
    <col min="9469" max="9469" width="8.28515625" customWidth="1"/>
    <col min="9470" max="9470" width="12.140625" customWidth="1"/>
    <col min="9471" max="9476" width="7.28515625" customWidth="1"/>
    <col min="9477" max="9477" width="7.7109375" customWidth="1"/>
    <col min="9725" max="9725" width="8.28515625" customWidth="1"/>
    <col min="9726" max="9726" width="12.140625" customWidth="1"/>
    <col min="9727" max="9732" width="7.28515625" customWidth="1"/>
    <col min="9733" max="9733" width="7.7109375" customWidth="1"/>
    <col min="9981" max="9981" width="8.28515625" customWidth="1"/>
    <col min="9982" max="9982" width="12.140625" customWidth="1"/>
    <col min="9983" max="9988" width="7.28515625" customWidth="1"/>
    <col min="9989" max="9989" width="7.7109375" customWidth="1"/>
    <col min="10237" max="10237" width="8.28515625" customWidth="1"/>
    <col min="10238" max="10238" width="12.140625" customWidth="1"/>
    <col min="10239" max="10244" width="7.28515625" customWidth="1"/>
    <col min="10245" max="10245" width="7.7109375" customWidth="1"/>
    <col min="10493" max="10493" width="8.28515625" customWidth="1"/>
    <col min="10494" max="10494" width="12.140625" customWidth="1"/>
    <col min="10495" max="10500" width="7.28515625" customWidth="1"/>
    <col min="10501" max="10501" width="7.7109375" customWidth="1"/>
    <col min="10749" max="10749" width="8.28515625" customWidth="1"/>
    <col min="10750" max="10750" width="12.140625" customWidth="1"/>
    <col min="10751" max="10756" width="7.28515625" customWidth="1"/>
    <col min="10757" max="10757" width="7.7109375" customWidth="1"/>
    <col min="11005" max="11005" width="8.28515625" customWidth="1"/>
    <col min="11006" max="11006" width="12.140625" customWidth="1"/>
    <col min="11007" max="11012" width="7.28515625" customWidth="1"/>
    <col min="11013" max="11013" width="7.7109375" customWidth="1"/>
    <col min="11261" max="11261" width="8.28515625" customWidth="1"/>
    <col min="11262" max="11262" width="12.140625" customWidth="1"/>
    <col min="11263" max="11268" width="7.28515625" customWidth="1"/>
    <col min="11269" max="11269" width="7.7109375" customWidth="1"/>
    <col min="11517" max="11517" width="8.28515625" customWidth="1"/>
    <col min="11518" max="11518" width="12.140625" customWidth="1"/>
    <col min="11519" max="11524" width="7.28515625" customWidth="1"/>
    <col min="11525" max="11525" width="7.7109375" customWidth="1"/>
    <col min="11773" max="11773" width="8.28515625" customWidth="1"/>
    <col min="11774" max="11774" width="12.140625" customWidth="1"/>
    <col min="11775" max="11780" width="7.28515625" customWidth="1"/>
    <col min="11781" max="11781" width="7.7109375" customWidth="1"/>
    <col min="12029" max="12029" width="8.28515625" customWidth="1"/>
    <col min="12030" max="12030" width="12.140625" customWidth="1"/>
    <col min="12031" max="12036" width="7.28515625" customWidth="1"/>
    <col min="12037" max="12037" width="7.7109375" customWidth="1"/>
    <col min="12285" max="12285" width="8.28515625" customWidth="1"/>
    <col min="12286" max="12286" width="12.140625" customWidth="1"/>
    <col min="12287" max="12292" width="7.28515625" customWidth="1"/>
    <col min="12293" max="12293" width="7.7109375" customWidth="1"/>
    <col min="12541" max="12541" width="8.28515625" customWidth="1"/>
    <col min="12542" max="12542" width="12.140625" customWidth="1"/>
    <col min="12543" max="12548" width="7.28515625" customWidth="1"/>
    <col min="12549" max="12549" width="7.7109375" customWidth="1"/>
    <col min="12797" max="12797" width="8.28515625" customWidth="1"/>
    <col min="12798" max="12798" width="12.140625" customWidth="1"/>
    <col min="12799" max="12804" width="7.28515625" customWidth="1"/>
    <col min="12805" max="12805" width="7.7109375" customWidth="1"/>
    <col min="13053" max="13053" width="8.28515625" customWidth="1"/>
    <col min="13054" max="13054" width="12.140625" customWidth="1"/>
    <col min="13055" max="13060" width="7.28515625" customWidth="1"/>
    <col min="13061" max="13061" width="7.7109375" customWidth="1"/>
    <col min="13309" max="13309" width="8.28515625" customWidth="1"/>
    <col min="13310" max="13310" width="12.140625" customWidth="1"/>
    <col min="13311" max="13316" width="7.28515625" customWidth="1"/>
    <col min="13317" max="13317" width="7.7109375" customWidth="1"/>
    <col min="13565" max="13565" width="8.28515625" customWidth="1"/>
    <col min="13566" max="13566" width="12.140625" customWidth="1"/>
    <col min="13567" max="13572" width="7.28515625" customWidth="1"/>
    <col min="13573" max="13573" width="7.7109375" customWidth="1"/>
    <col min="13821" max="13821" width="8.28515625" customWidth="1"/>
    <col min="13822" max="13822" width="12.140625" customWidth="1"/>
    <col min="13823" max="13828" width="7.28515625" customWidth="1"/>
    <col min="13829" max="13829" width="7.7109375" customWidth="1"/>
    <col min="14077" max="14077" width="8.28515625" customWidth="1"/>
    <col min="14078" max="14078" width="12.140625" customWidth="1"/>
    <col min="14079" max="14084" width="7.28515625" customWidth="1"/>
    <col min="14085" max="14085" width="7.7109375" customWidth="1"/>
    <col min="14333" max="14333" width="8.28515625" customWidth="1"/>
    <col min="14334" max="14334" width="12.140625" customWidth="1"/>
    <col min="14335" max="14340" width="7.28515625" customWidth="1"/>
    <col min="14341" max="14341" width="7.7109375" customWidth="1"/>
    <col min="14589" max="14589" width="8.28515625" customWidth="1"/>
    <col min="14590" max="14590" width="12.140625" customWidth="1"/>
    <col min="14591" max="14596" width="7.28515625" customWidth="1"/>
    <col min="14597" max="14597" width="7.7109375" customWidth="1"/>
    <col min="14845" max="14845" width="8.28515625" customWidth="1"/>
    <col min="14846" max="14846" width="12.140625" customWidth="1"/>
    <col min="14847" max="14852" width="7.28515625" customWidth="1"/>
    <col min="14853" max="14853" width="7.7109375" customWidth="1"/>
    <col min="15101" max="15101" width="8.28515625" customWidth="1"/>
    <col min="15102" max="15102" width="12.140625" customWidth="1"/>
    <col min="15103" max="15108" width="7.28515625" customWidth="1"/>
    <col min="15109" max="15109" width="7.7109375" customWidth="1"/>
    <col min="15357" max="15357" width="8.28515625" customWidth="1"/>
    <col min="15358" max="15358" width="12.140625" customWidth="1"/>
    <col min="15359" max="15364" width="7.28515625" customWidth="1"/>
    <col min="15365" max="15365" width="7.7109375" customWidth="1"/>
    <col min="15613" max="15613" width="8.28515625" customWidth="1"/>
    <col min="15614" max="15614" width="12.140625" customWidth="1"/>
    <col min="15615" max="15620" width="7.28515625" customWidth="1"/>
    <col min="15621" max="15621" width="7.7109375" customWidth="1"/>
    <col min="15869" max="15869" width="8.28515625" customWidth="1"/>
    <col min="15870" max="15870" width="12.140625" customWidth="1"/>
    <col min="15871" max="15876" width="7.28515625" customWidth="1"/>
    <col min="15877" max="15877" width="7.7109375" customWidth="1"/>
    <col min="16125" max="16125" width="8.28515625" customWidth="1"/>
    <col min="16126" max="16126" width="12.140625" customWidth="1"/>
    <col min="16127" max="16132" width="7.28515625" customWidth="1"/>
    <col min="16133" max="16133" width="7.7109375" customWidth="1"/>
  </cols>
  <sheetData>
    <row r="1" spans="1:9" ht="15" customHeight="1" x14ac:dyDescent="0.25"/>
    <row r="2" spans="1:9" ht="15" customHeight="1" x14ac:dyDescent="0.25"/>
    <row r="3" spans="1:9" ht="15" customHeight="1" x14ac:dyDescent="0.25"/>
    <row r="4" spans="1:9" ht="15" customHeight="1" x14ac:dyDescent="0.25"/>
    <row r="5" spans="1:9" s="5" customFormat="1" ht="14.25" customHeight="1" x14ac:dyDescent="0.25">
      <c r="A5" s="2"/>
      <c r="B5" s="3"/>
      <c r="C5" s="3"/>
      <c r="D5" s="3"/>
      <c r="E5" s="3"/>
      <c r="F5" s="3"/>
      <c r="G5" s="3"/>
      <c r="H5" s="3"/>
      <c r="I5" s="3"/>
    </row>
    <row r="6" spans="1:9" s="5" customFormat="1" ht="14.25" customHeight="1" x14ac:dyDescent="0.25">
      <c r="A6" s="6"/>
      <c r="B6" s="3"/>
      <c r="C6" s="3"/>
      <c r="D6" s="3"/>
      <c r="E6" s="3"/>
      <c r="F6" s="3"/>
      <c r="G6" s="3"/>
      <c r="H6" s="3"/>
      <c r="I6" s="3"/>
    </row>
    <row r="7" spans="1:9" ht="21.95" customHeight="1" x14ac:dyDescent="0.25">
      <c r="A7" s="500" t="s">
        <v>74</v>
      </c>
      <c r="B7" s="500"/>
      <c r="C7" s="500"/>
      <c r="D7" s="500"/>
      <c r="E7" s="500"/>
      <c r="F7" s="500"/>
      <c r="G7" s="500"/>
      <c r="H7" s="500"/>
      <c r="I7" s="78"/>
    </row>
    <row r="8" spans="1:9" ht="6.75" customHeight="1" x14ac:dyDescent="0.25">
      <c r="A8" s="48"/>
      <c r="B8" s="48"/>
      <c r="C8" s="48"/>
      <c r="D8" s="48"/>
      <c r="E8" s="48"/>
      <c r="F8" s="48"/>
      <c r="G8" s="48"/>
      <c r="H8" s="48"/>
    </row>
    <row r="9" spans="1:9" ht="21.95" customHeight="1" x14ac:dyDescent="0.25">
      <c r="A9" s="79" t="s">
        <v>1</v>
      </c>
      <c r="B9" s="79" t="s">
        <v>2</v>
      </c>
      <c r="C9" s="48"/>
      <c r="D9" s="48"/>
      <c r="E9" s="48"/>
      <c r="F9" s="48"/>
      <c r="G9" s="48"/>
      <c r="H9" s="48"/>
    </row>
    <row r="10" spans="1:9" ht="15.95" customHeight="1" x14ac:dyDescent="0.25">
      <c r="A10" s="80">
        <v>2011</v>
      </c>
      <c r="B10" s="81">
        <v>84.177616801437566</v>
      </c>
      <c r="C10" s="48"/>
      <c r="D10" s="48"/>
      <c r="E10" s="48"/>
      <c r="F10" s="48"/>
      <c r="G10" s="48"/>
      <c r="H10" s="48"/>
    </row>
    <row r="11" spans="1:9" ht="15.95" customHeight="1" x14ac:dyDescent="0.25">
      <c r="A11" s="80">
        <v>2012</v>
      </c>
      <c r="B11" s="81">
        <v>83.984029619805483</v>
      </c>
      <c r="C11" s="82"/>
      <c r="D11" s="48"/>
      <c r="E11" s="48"/>
      <c r="F11" s="48"/>
      <c r="G11" s="48"/>
      <c r="H11" s="48"/>
    </row>
    <row r="12" spans="1:9" ht="15.95" customHeight="1" x14ac:dyDescent="0.25">
      <c r="A12" s="80">
        <v>2013</v>
      </c>
      <c r="B12" s="81">
        <v>79.092994161801499</v>
      </c>
      <c r="C12" s="48"/>
      <c r="D12" s="48"/>
      <c r="E12" s="48"/>
      <c r="F12" s="48"/>
      <c r="G12" s="48"/>
      <c r="H12" s="48"/>
    </row>
    <row r="13" spans="1:9" ht="15.95" customHeight="1" x14ac:dyDescent="0.25">
      <c r="A13" s="80">
        <v>2014</v>
      </c>
      <c r="B13" s="81">
        <v>78.466559184522566</v>
      </c>
      <c r="C13" s="82"/>
      <c r="D13" s="48"/>
      <c r="E13" s="48"/>
      <c r="F13" s="48"/>
      <c r="G13" s="48"/>
      <c r="H13" s="48"/>
    </row>
    <row r="14" spans="1:9" ht="15.95" customHeight="1" x14ac:dyDescent="0.25">
      <c r="A14" s="80">
        <v>2015</v>
      </c>
      <c r="B14" s="81">
        <v>74.912508896360464</v>
      </c>
      <c r="C14" s="48"/>
      <c r="D14" s="48"/>
      <c r="E14" s="48"/>
      <c r="F14" s="48"/>
      <c r="G14" s="48"/>
      <c r="H14" s="48"/>
    </row>
    <row r="15" spans="1:9" ht="15.95" customHeight="1" x14ac:dyDescent="0.25">
      <c r="A15" s="83">
        <v>2016</v>
      </c>
      <c r="B15" s="84">
        <v>74.400000000000006</v>
      </c>
      <c r="C15" s="48"/>
      <c r="D15" s="48"/>
      <c r="E15" s="48"/>
      <c r="F15" s="48"/>
      <c r="G15" s="48"/>
      <c r="H15" s="48"/>
    </row>
    <row r="16" spans="1:9" ht="17.25" customHeight="1" x14ac:dyDescent="0.25">
      <c r="A16" s="85" t="s">
        <v>3</v>
      </c>
      <c r="B16" s="86">
        <f>B15-B14</f>
        <v>-0.51250889636045827</v>
      </c>
      <c r="C16" s="48"/>
      <c r="D16" s="48"/>
      <c r="E16" s="48"/>
      <c r="F16" s="48"/>
      <c r="G16" s="48"/>
      <c r="H16" s="48"/>
    </row>
    <row r="17" spans="1:8" ht="8.25" customHeight="1" x14ac:dyDescent="0.25">
      <c r="A17" s="48"/>
      <c r="B17" s="48"/>
      <c r="C17" s="48"/>
      <c r="D17" s="48"/>
      <c r="E17" s="48"/>
      <c r="F17" s="48"/>
      <c r="G17" s="48"/>
      <c r="H17" s="48"/>
    </row>
    <row r="18" spans="1:8" ht="42" customHeight="1" x14ac:dyDescent="0.25">
      <c r="A18" s="79" t="s">
        <v>75</v>
      </c>
      <c r="B18" s="79" t="s">
        <v>7</v>
      </c>
      <c r="C18" s="79" t="s">
        <v>8</v>
      </c>
      <c r="D18" s="79" t="s">
        <v>9</v>
      </c>
      <c r="E18" s="79" t="s">
        <v>10</v>
      </c>
      <c r="F18" s="79" t="s">
        <v>11</v>
      </c>
      <c r="G18" s="79" t="s">
        <v>12</v>
      </c>
      <c r="H18" s="79" t="s">
        <v>76</v>
      </c>
    </row>
    <row r="19" spans="1:8" ht="14.1" customHeight="1" x14ac:dyDescent="0.25">
      <c r="A19" s="87" t="s">
        <v>18</v>
      </c>
      <c r="B19" s="88">
        <v>99.3125</v>
      </c>
      <c r="C19" s="88">
        <v>101.58333333333334</v>
      </c>
      <c r="D19" s="88">
        <v>70.297619047619037</v>
      </c>
      <c r="E19" s="88">
        <v>69.970238095238088</v>
      </c>
      <c r="F19" s="88">
        <v>69.404761904761898</v>
      </c>
      <c r="G19" s="88">
        <f>Capacidad_instalada!B14</f>
        <v>63.571428571428569</v>
      </c>
      <c r="H19" s="88">
        <f t="shared" ref="H19:H51" si="0">G19-F19</f>
        <v>-5.8333333333333286</v>
      </c>
    </row>
    <row r="20" spans="1:8" ht="14.1" customHeight="1" x14ac:dyDescent="0.25">
      <c r="A20" s="87" t="s">
        <v>21</v>
      </c>
      <c r="B20" s="88">
        <v>87.825630252100837</v>
      </c>
      <c r="C20" s="88">
        <v>87.899159663865547</v>
      </c>
      <c r="D20" s="88">
        <v>83.930084745762713</v>
      </c>
      <c r="E20" s="88">
        <v>85.423728813559322</v>
      </c>
      <c r="F20" s="88">
        <v>84.590163934426229</v>
      </c>
      <c r="G20" s="88">
        <f>Capacidad_instalada!B15</f>
        <v>82.215447154471548</v>
      </c>
      <c r="H20" s="88">
        <f t="shared" si="0"/>
        <v>-2.3747167799546816</v>
      </c>
    </row>
    <row r="21" spans="1:8" ht="14.1" customHeight="1" x14ac:dyDescent="0.25">
      <c r="A21" s="87" t="s">
        <v>22</v>
      </c>
      <c r="B21" s="88">
        <v>78.287037037037038</v>
      </c>
      <c r="C21" s="88">
        <v>81.982758620689651</v>
      </c>
      <c r="D21" s="88">
        <v>88.706896551724128</v>
      </c>
      <c r="E21" s="88">
        <v>144.26470588235293</v>
      </c>
      <c r="F21" s="88">
        <v>137.86764705882354</v>
      </c>
      <c r="G21" s="88">
        <f>Capacidad_instalada!B16</f>
        <v>130.41666666666666</v>
      </c>
      <c r="H21" s="88">
        <f t="shared" si="0"/>
        <v>-7.4509803921568789</v>
      </c>
    </row>
    <row r="22" spans="1:8" ht="14.1" customHeight="1" x14ac:dyDescent="0.25">
      <c r="A22" s="87" t="s">
        <v>23</v>
      </c>
      <c r="B22" s="88">
        <v>56.826923076923073</v>
      </c>
      <c r="C22" s="88">
        <v>62.972972972972975</v>
      </c>
      <c r="D22" s="88">
        <v>67.013888888888886</v>
      </c>
      <c r="E22" s="88">
        <v>63.09210526315789</v>
      </c>
      <c r="F22" s="88">
        <v>59.062499999999993</v>
      </c>
      <c r="G22" s="88">
        <f>Capacidad_instalada!B17</f>
        <v>57.343750000000007</v>
      </c>
      <c r="H22" s="88">
        <f t="shared" si="0"/>
        <v>-1.7187499999999858</v>
      </c>
    </row>
    <row r="23" spans="1:8" ht="14.1" customHeight="1" x14ac:dyDescent="0.25">
      <c r="A23" s="87" t="s">
        <v>24</v>
      </c>
      <c r="B23" s="88">
        <v>77.605932203389827</v>
      </c>
      <c r="C23" s="88">
        <v>81.885593220338976</v>
      </c>
      <c r="D23" s="88">
        <v>69.1958041958042</v>
      </c>
      <c r="E23" s="88">
        <v>63.859797297297291</v>
      </c>
      <c r="F23" s="88">
        <v>57.701863354037265</v>
      </c>
      <c r="G23" s="88">
        <f>Capacidad_instalada!B18</f>
        <v>56.534431137724553</v>
      </c>
      <c r="H23" s="88">
        <f t="shared" si="0"/>
        <v>-1.1674322163127115</v>
      </c>
    </row>
    <row r="24" spans="1:8" ht="14.1" customHeight="1" x14ac:dyDescent="0.25">
      <c r="A24" s="87" t="s">
        <v>25</v>
      </c>
      <c r="B24" s="88">
        <v>77.95289855072464</v>
      </c>
      <c r="C24" s="88">
        <v>84.402573529411768</v>
      </c>
      <c r="D24" s="88">
        <v>79.300699300699293</v>
      </c>
      <c r="E24" s="88">
        <v>78.961038961038966</v>
      </c>
      <c r="F24" s="88">
        <v>77.324840764331213</v>
      </c>
      <c r="G24" s="88">
        <f>Capacidad_instalada!B19</f>
        <v>72.412420382165607</v>
      </c>
      <c r="H24" s="88">
        <f t="shared" si="0"/>
        <v>-4.9124203821656067</v>
      </c>
    </row>
    <row r="25" spans="1:8" ht="14.1" customHeight="1" x14ac:dyDescent="0.25">
      <c r="A25" s="87" t="s">
        <v>26</v>
      </c>
      <c r="B25" s="88">
        <v>77.864173228346459</v>
      </c>
      <c r="C25" s="88">
        <v>75.85526315789474</v>
      </c>
      <c r="D25" s="88">
        <v>74.725378787878796</v>
      </c>
      <c r="E25" s="88">
        <v>78.551587301587304</v>
      </c>
      <c r="F25" s="88">
        <v>83.24626865671641</v>
      </c>
      <c r="G25" s="88">
        <f>Capacidad_instalada!B20</f>
        <v>87.294776119402982</v>
      </c>
      <c r="H25" s="88">
        <f t="shared" si="0"/>
        <v>4.0485074626865725</v>
      </c>
    </row>
    <row r="26" spans="1:8" ht="14.1" customHeight="1" x14ac:dyDescent="0.25">
      <c r="A26" s="87" t="s">
        <v>27</v>
      </c>
      <c r="B26" s="88">
        <v>68.9453125</v>
      </c>
      <c r="C26" s="88">
        <v>70.606060606060609</v>
      </c>
      <c r="D26" s="88">
        <v>57.408536585365852</v>
      </c>
      <c r="E26" s="88">
        <v>58.109756097560975</v>
      </c>
      <c r="F26" s="88">
        <v>47.599999999999994</v>
      </c>
      <c r="G26" s="88">
        <f>Capacidad_instalada!B21</f>
        <v>51.71875</v>
      </c>
      <c r="H26" s="88">
        <f t="shared" si="0"/>
        <v>4.1187500000000057</v>
      </c>
    </row>
    <row r="27" spans="1:8" ht="14.1" customHeight="1" x14ac:dyDescent="0.25">
      <c r="A27" s="87" t="s">
        <v>28</v>
      </c>
      <c r="B27" s="88">
        <v>69.94047619047619</v>
      </c>
      <c r="C27" s="88">
        <v>64.836956521739125</v>
      </c>
      <c r="D27" s="88">
        <v>67.027777777777771</v>
      </c>
      <c r="E27" s="88">
        <v>68.972222222222229</v>
      </c>
      <c r="F27" s="88">
        <v>56.20192307692308</v>
      </c>
      <c r="G27" s="88">
        <f>Capacidad_instalada!B23</f>
        <v>51.490384615384613</v>
      </c>
      <c r="H27" s="88">
        <f t="shared" si="0"/>
        <v>-4.711538461538467</v>
      </c>
    </row>
    <row r="28" spans="1:8" ht="14.1" customHeight="1" x14ac:dyDescent="0.25">
      <c r="A28" s="87" t="s">
        <v>29</v>
      </c>
      <c r="B28" s="88">
        <v>95.91947115384616</v>
      </c>
      <c r="C28" s="88">
        <v>95.292431192660558</v>
      </c>
      <c r="D28" s="88">
        <v>89.960629921259837</v>
      </c>
      <c r="E28" s="88">
        <v>93.135504201680675</v>
      </c>
      <c r="F28" s="88">
        <v>85.068093385213999</v>
      </c>
      <c r="G28" s="88">
        <f>Capacidad_instalada!B24</f>
        <v>74.939236111111114</v>
      </c>
      <c r="H28" s="88">
        <f t="shared" si="0"/>
        <v>-10.128857274102884</v>
      </c>
    </row>
    <row r="29" spans="1:8" ht="14.1" customHeight="1" x14ac:dyDescent="0.25">
      <c r="A29" s="87" t="s">
        <v>30</v>
      </c>
      <c r="B29" s="88">
        <v>75.779914529914521</v>
      </c>
      <c r="C29" s="88">
        <v>75.288461538461533</v>
      </c>
      <c r="D29" s="88">
        <v>74.110169491525426</v>
      </c>
      <c r="E29" s="88">
        <v>68.526422764227647</v>
      </c>
      <c r="F29" s="88">
        <v>64.069767441860463</v>
      </c>
      <c r="G29" s="88">
        <f>Capacidad_instalada!B25</f>
        <v>61.42578125</v>
      </c>
      <c r="H29" s="88">
        <f t="shared" si="0"/>
        <v>-2.6439861918604635</v>
      </c>
    </row>
    <row r="30" spans="1:8" ht="14.1" customHeight="1" x14ac:dyDescent="0.25">
      <c r="A30" s="87" t="s">
        <v>31</v>
      </c>
      <c r="B30" s="88">
        <v>72.1484375</v>
      </c>
      <c r="C30" s="88">
        <v>76.875</v>
      </c>
      <c r="D30" s="88">
        <v>75.461538461538453</v>
      </c>
      <c r="E30" s="88">
        <v>67.269230769230774</v>
      </c>
      <c r="F30" s="88">
        <v>65.369718309859167</v>
      </c>
      <c r="G30" s="88">
        <f>Capacidad_instalada!B26</f>
        <v>65.404929577464785</v>
      </c>
      <c r="H30" s="88">
        <f t="shared" si="0"/>
        <v>3.5211267605617991E-2</v>
      </c>
    </row>
    <row r="31" spans="1:8" ht="14.1" customHeight="1" x14ac:dyDescent="0.25">
      <c r="A31" s="87" t="s">
        <v>32</v>
      </c>
      <c r="B31" s="88">
        <v>76.395582329317264</v>
      </c>
      <c r="C31" s="88">
        <v>77.344377510040161</v>
      </c>
      <c r="D31" s="88">
        <v>72.083333333333329</v>
      </c>
      <c r="E31" s="88">
        <v>72.784313725490193</v>
      </c>
      <c r="F31" s="88">
        <v>66.427272727272722</v>
      </c>
      <c r="G31" s="88">
        <f>Capacidad_instalada!B27</f>
        <v>66.630434782608688</v>
      </c>
      <c r="H31" s="88">
        <f t="shared" si="0"/>
        <v>0.20316205533596587</v>
      </c>
    </row>
    <row r="32" spans="1:8" ht="14.1" customHeight="1" x14ac:dyDescent="0.25">
      <c r="A32" s="87" t="s">
        <v>33</v>
      </c>
      <c r="B32" s="88">
        <v>84.431502086230878</v>
      </c>
      <c r="C32" s="88">
        <v>83.362724757952975</v>
      </c>
      <c r="D32" s="88">
        <v>80.517299864314779</v>
      </c>
      <c r="E32" s="88">
        <v>78.788798920377872</v>
      </c>
      <c r="F32" s="88">
        <v>76.831395348837205</v>
      </c>
      <c r="G32" s="88">
        <f>Capacidad_instalada!B28</f>
        <v>77.660875160875165</v>
      </c>
      <c r="H32" s="88">
        <f t="shared" si="0"/>
        <v>0.82947981203795962</v>
      </c>
    </row>
    <row r="33" spans="1:8" ht="14.1" customHeight="1" x14ac:dyDescent="0.25">
      <c r="A33" s="87" t="s">
        <v>34</v>
      </c>
      <c r="B33" s="88">
        <v>68.58522727272728</v>
      </c>
      <c r="C33" s="88">
        <v>64.836497890295362</v>
      </c>
      <c r="D33" s="88">
        <v>65.304203539823007</v>
      </c>
      <c r="E33" s="88">
        <v>64.596238938053091</v>
      </c>
      <c r="F33" s="88">
        <v>63.824200913242009</v>
      </c>
      <c r="G33" s="88">
        <f>Capacidad_instalada!B29</f>
        <v>63.847031963470322</v>
      </c>
      <c r="H33" s="88">
        <f t="shared" si="0"/>
        <v>2.2831050228312222E-2</v>
      </c>
    </row>
    <row r="34" spans="1:8" ht="14.1" customHeight="1" x14ac:dyDescent="0.25">
      <c r="A34" s="87" t="s">
        <v>35</v>
      </c>
      <c r="B34" s="88">
        <v>105.25</v>
      </c>
      <c r="C34" s="88">
        <v>104.41666666666667</v>
      </c>
      <c r="D34" s="88">
        <v>99.427966101694921</v>
      </c>
      <c r="E34" s="88">
        <v>87.996323529411768</v>
      </c>
      <c r="F34" s="88">
        <v>79.430051813471508</v>
      </c>
      <c r="G34" s="88">
        <f>Capacidad_instalada!B30</f>
        <v>81.927083333333329</v>
      </c>
      <c r="H34" s="88">
        <f t="shared" si="0"/>
        <v>2.4970315198618209</v>
      </c>
    </row>
    <row r="35" spans="1:8" ht="14.1" customHeight="1" x14ac:dyDescent="0.25">
      <c r="A35" s="87" t="s">
        <v>36</v>
      </c>
      <c r="B35" s="88">
        <v>108.17857142857143</v>
      </c>
      <c r="C35" s="88">
        <v>108.67857142857143</v>
      </c>
      <c r="D35" s="88">
        <v>70.300925925925924</v>
      </c>
      <c r="E35" s="88">
        <v>67.152777777777771</v>
      </c>
      <c r="F35" s="88">
        <v>61.864754098360649</v>
      </c>
      <c r="G35" s="88">
        <f>Capacidad_instalada!B31</f>
        <v>65.471311475409834</v>
      </c>
      <c r="H35" s="88">
        <f t="shared" si="0"/>
        <v>3.6065573770491852</v>
      </c>
    </row>
    <row r="36" spans="1:8" ht="14.1" customHeight="1" x14ac:dyDescent="0.25">
      <c r="A36" s="87" t="s">
        <v>37</v>
      </c>
      <c r="B36" s="88">
        <v>104.19157608695653</v>
      </c>
      <c r="C36" s="88">
        <v>111.38586956521739</v>
      </c>
      <c r="D36" s="88">
        <v>85.954999999999998</v>
      </c>
      <c r="E36" s="88">
        <v>88.85499999999999</v>
      </c>
      <c r="F36" s="88">
        <v>87.392322097378269</v>
      </c>
      <c r="G36" s="88">
        <f>Capacidad_instalada!B32</f>
        <v>92.902777777777771</v>
      </c>
      <c r="H36" s="88">
        <f t="shared" si="0"/>
        <v>5.5104556803995024</v>
      </c>
    </row>
    <row r="37" spans="1:8" ht="14.1" customHeight="1" x14ac:dyDescent="0.25">
      <c r="A37" s="87" t="s">
        <v>38</v>
      </c>
      <c r="B37" s="88">
        <v>66.701388888888886</v>
      </c>
      <c r="C37" s="88">
        <v>65.442708333333329</v>
      </c>
      <c r="D37" s="88">
        <v>64.512411347517727</v>
      </c>
      <c r="E37" s="88">
        <v>62.239583333333336</v>
      </c>
      <c r="F37" s="88">
        <v>58.618421052631575</v>
      </c>
      <c r="G37" s="88">
        <f>Capacidad_instalada!B34</f>
        <v>56.366459627329192</v>
      </c>
      <c r="H37" s="88">
        <f t="shared" si="0"/>
        <v>-2.2519614253023832</v>
      </c>
    </row>
    <row r="38" spans="1:8" ht="14.1" customHeight="1" x14ac:dyDescent="0.25">
      <c r="A38" s="87" t="s">
        <v>39</v>
      </c>
      <c r="B38" s="88">
        <v>84.70930232558139</v>
      </c>
      <c r="C38" s="88">
        <v>85.625</v>
      </c>
      <c r="D38" s="88">
        <v>79.019607843137251</v>
      </c>
      <c r="E38" s="88">
        <v>78.22727272727272</v>
      </c>
      <c r="F38" s="88">
        <v>66.961538461538467</v>
      </c>
      <c r="G38" s="88">
        <f>Capacidad_instalada!B35</f>
        <v>64.734848484848484</v>
      </c>
      <c r="H38" s="88">
        <f t="shared" si="0"/>
        <v>-2.2266899766899826</v>
      </c>
    </row>
    <row r="39" spans="1:8" ht="14.1" customHeight="1" x14ac:dyDescent="0.25">
      <c r="A39" s="87" t="s">
        <v>40</v>
      </c>
      <c r="B39" s="88">
        <v>102.84653465346534</v>
      </c>
      <c r="C39" s="88">
        <v>104.38701923076923</v>
      </c>
      <c r="D39" s="88">
        <v>106.18990384615385</v>
      </c>
      <c r="E39" s="88">
        <v>97.584134615384613</v>
      </c>
      <c r="F39" s="88">
        <v>92.339449541284395</v>
      </c>
      <c r="G39" s="88">
        <f>Capacidad_instalada!B36</f>
        <v>93.222477064220186</v>
      </c>
      <c r="H39" s="88">
        <f t="shared" si="0"/>
        <v>0.8830275229357909</v>
      </c>
    </row>
    <row r="40" spans="1:8" ht="14.1" customHeight="1" x14ac:dyDescent="0.25">
      <c r="A40" s="87" t="s">
        <v>41</v>
      </c>
      <c r="B40" s="88">
        <v>81.205357142857139</v>
      </c>
      <c r="C40" s="88">
        <v>81.517857142857139</v>
      </c>
      <c r="D40" s="88">
        <v>79.955357142857139</v>
      </c>
      <c r="E40" s="88">
        <v>77.17647058823529</v>
      </c>
      <c r="F40" s="88">
        <v>72.5</v>
      </c>
      <c r="G40" s="88">
        <f>Capacidad_instalada!B37</f>
        <v>75</v>
      </c>
      <c r="H40" s="88">
        <f t="shared" si="0"/>
        <v>2.5</v>
      </c>
    </row>
    <row r="41" spans="1:8" ht="14.1" customHeight="1" x14ac:dyDescent="0.25">
      <c r="A41" s="87" t="s">
        <v>42</v>
      </c>
      <c r="B41" s="88">
        <v>72.756410256410248</v>
      </c>
      <c r="C41" s="88">
        <v>69.912280701754383</v>
      </c>
      <c r="D41" s="88">
        <v>64.625</v>
      </c>
      <c r="E41" s="88">
        <v>59.494535519125677</v>
      </c>
      <c r="F41" s="88">
        <v>49.684579439252339</v>
      </c>
      <c r="G41" s="88">
        <f>Capacidad_instalada!B38</f>
        <v>45.451388888888886</v>
      </c>
      <c r="H41" s="88">
        <f t="shared" si="0"/>
        <v>-4.233190550363453</v>
      </c>
    </row>
    <row r="42" spans="1:8" ht="14.1" customHeight="1" x14ac:dyDescent="0.25">
      <c r="A42" s="87" t="s">
        <v>43</v>
      </c>
      <c r="B42" s="88">
        <v>73.968609865470853</v>
      </c>
      <c r="C42" s="88">
        <v>70.409192825112115</v>
      </c>
      <c r="D42" s="88">
        <v>66.908713692946051</v>
      </c>
      <c r="E42" s="88">
        <v>67.932098765432102</v>
      </c>
      <c r="F42" s="88">
        <v>69.114173228346459</v>
      </c>
      <c r="G42" s="88">
        <f>Capacidad_instalada!B39</f>
        <v>74.539728682170548</v>
      </c>
      <c r="H42" s="88">
        <f t="shared" si="0"/>
        <v>5.4255554538240887</v>
      </c>
    </row>
    <row r="43" spans="1:8" ht="14.1" customHeight="1" x14ac:dyDescent="0.25">
      <c r="A43" s="87" t="s">
        <v>44</v>
      </c>
      <c r="B43" s="88">
        <v>82.89473684210526</v>
      </c>
      <c r="C43" s="88">
        <v>87.25328947368422</v>
      </c>
      <c r="D43" s="88">
        <v>86.265822784810126</v>
      </c>
      <c r="E43" s="88">
        <v>92.92763157894737</v>
      </c>
      <c r="F43" s="88">
        <v>94.391447368421055</v>
      </c>
      <c r="G43" s="88">
        <f>Capacidad_instalada!B40</f>
        <v>91.84210526315789</v>
      </c>
      <c r="H43" s="88">
        <f t="shared" si="0"/>
        <v>-2.5493421052631646</v>
      </c>
    </row>
    <row r="44" spans="1:8" ht="14.1" customHeight="1" x14ac:dyDescent="0.25">
      <c r="A44" s="87" t="s">
        <v>45</v>
      </c>
      <c r="B44" s="88">
        <v>74.06702898550725</v>
      </c>
      <c r="C44" s="88">
        <v>79.669642857142847</v>
      </c>
      <c r="D44" s="88">
        <v>79.930069930069919</v>
      </c>
      <c r="E44" s="88">
        <v>78.920068027210888</v>
      </c>
      <c r="F44" s="88">
        <v>71.687898089171981</v>
      </c>
      <c r="G44" s="88">
        <f>Capacidad_instalada!B41</f>
        <v>71.090764331210181</v>
      </c>
      <c r="H44" s="88">
        <f t="shared" si="0"/>
        <v>-0.59713375796179946</v>
      </c>
    </row>
    <row r="45" spans="1:8" ht="14.1" customHeight="1" x14ac:dyDescent="0.25">
      <c r="A45" s="87" t="s">
        <v>46</v>
      </c>
      <c r="B45" s="88">
        <v>76.99404761904762</v>
      </c>
      <c r="C45" s="88">
        <v>92.529761904761912</v>
      </c>
      <c r="D45" s="88">
        <v>90.058139534883722</v>
      </c>
      <c r="E45" s="88">
        <v>89.563953488372093</v>
      </c>
      <c r="F45" s="88">
        <v>72.653061224489804</v>
      </c>
      <c r="G45" s="88">
        <f>Capacidad_instalada!B42</f>
        <v>79.0625</v>
      </c>
      <c r="H45" s="88">
        <f t="shared" si="0"/>
        <v>6.4094387755101963</v>
      </c>
    </row>
    <row r="46" spans="1:8" ht="14.1" customHeight="1" x14ac:dyDescent="0.25">
      <c r="A46" s="87" t="s">
        <v>47</v>
      </c>
      <c r="B46" s="88">
        <v>70.556402439024396</v>
      </c>
      <c r="C46" s="88">
        <v>70.541158536585371</v>
      </c>
      <c r="D46" s="88">
        <v>64.971428571428575</v>
      </c>
      <c r="E46" s="88">
        <v>65.171428571428564</v>
      </c>
      <c r="F46" s="88">
        <v>66.242897727272734</v>
      </c>
      <c r="G46" s="88">
        <f>Capacidad_instalada!B43</f>
        <v>66.065340909090907</v>
      </c>
      <c r="H46" s="88">
        <f t="shared" si="0"/>
        <v>-0.17755681818182723</v>
      </c>
    </row>
    <row r="47" spans="1:8" ht="14.1" customHeight="1" x14ac:dyDescent="0.25">
      <c r="A47" s="87" t="s">
        <v>48</v>
      </c>
      <c r="B47" s="88">
        <v>104.75446428571429</v>
      </c>
      <c r="C47" s="88">
        <v>98.415178571428569</v>
      </c>
      <c r="D47" s="88">
        <v>85.900735294117652</v>
      </c>
      <c r="E47" s="88">
        <v>93.333333333333329</v>
      </c>
      <c r="F47" s="88">
        <v>88.952205882352942</v>
      </c>
      <c r="G47" s="88">
        <f>Capacidad_instalada!B44</f>
        <v>92.644927536231876</v>
      </c>
      <c r="H47" s="88">
        <f t="shared" si="0"/>
        <v>3.6927216538789338</v>
      </c>
    </row>
    <row r="48" spans="1:8" ht="14.1" customHeight="1" x14ac:dyDescent="0.25">
      <c r="A48" s="87" t="s">
        <v>49</v>
      </c>
      <c r="B48" s="88">
        <v>53.648648648648646</v>
      </c>
      <c r="C48" s="88">
        <v>58.175675675675677</v>
      </c>
      <c r="D48" s="88">
        <v>46.781914893617021</v>
      </c>
      <c r="E48" s="88">
        <v>46.032608695652172</v>
      </c>
      <c r="F48" s="88">
        <v>45.718085106382979</v>
      </c>
      <c r="G48" s="88">
        <f>Capacidad_instalada!B45</f>
        <v>39.46078431372549</v>
      </c>
      <c r="H48" s="88">
        <f t="shared" si="0"/>
        <v>-6.2573007926574888</v>
      </c>
    </row>
    <row r="49" spans="1:8" x14ac:dyDescent="0.25">
      <c r="A49" s="89" t="s">
        <v>50</v>
      </c>
      <c r="B49" s="90">
        <v>69.8</v>
      </c>
      <c r="C49" s="90">
        <v>70.099999999999994</v>
      </c>
      <c r="D49" s="90">
        <v>66.2</v>
      </c>
      <c r="E49" s="90">
        <v>70.400000000000006</v>
      </c>
      <c r="F49" s="90">
        <v>72.3</v>
      </c>
      <c r="G49" s="90">
        <v>71.900000000000006</v>
      </c>
      <c r="H49" s="91">
        <f t="shared" si="0"/>
        <v>-0.39999999999999147</v>
      </c>
    </row>
    <row r="50" spans="1:8" x14ac:dyDescent="0.25">
      <c r="A50" s="87" t="s">
        <v>51</v>
      </c>
      <c r="B50" s="88">
        <v>104.39598880597015</v>
      </c>
      <c r="C50" s="88">
        <v>101.65968342644321</v>
      </c>
      <c r="D50" s="88">
        <v>98.183486238532112</v>
      </c>
      <c r="E50" s="88">
        <v>98.990825688073386</v>
      </c>
      <c r="F50" s="88">
        <v>97.403846153846146</v>
      </c>
      <c r="G50" s="88">
        <f>Capacidad_instalada!B22</f>
        <v>96.306228373702425</v>
      </c>
      <c r="H50" s="88">
        <f t="shared" si="0"/>
        <v>-1.0976177801437217</v>
      </c>
    </row>
    <row r="51" spans="1:8" x14ac:dyDescent="0.25">
      <c r="A51" s="87" t="s">
        <v>52</v>
      </c>
      <c r="B51" s="88">
        <v>86.289893617021278</v>
      </c>
      <c r="C51" s="88">
        <v>78.125</v>
      </c>
      <c r="D51" s="88">
        <v>77.865566037735846</v>
      </c>
      <c r="E51" s="88">
        <v>73.06074766355141</v>
      </c>
      <c r="F51" s="88">
        <v>64.559426229508205</v>
      </c>
      <c r="G51" s="88">
        <f>Capacidad_instalada!B33</f>
        <v>62.785433070866134</v>
      </c>
      <c r="H51" s="88">
        <f t="shared" si="0"/>
        <v>-1.773993158642071</v>
      </c>
    </row>
    <row r="52" spans="1:8" x14ac:dyDescent="0.25">
      <c r="A52" s="89" t="s">
        <v>53</v>
      </c>
      <c r="B52" s="90">
        <v>101.7</v>
      </c>
      <c r="C52" s="90">
        <v>97.7</v>
      </c>
      <c r="D52" s="90">
        <v>94.9</v>
      </c>
      <c r="E52" s="90">
        <v>94.7</v>
      </c>
      <c r="F52" s="90">
        <v>91.6</v>
      </c>
      <c r="G52" s="90">
        <v>90.3</v>
      </c>
      <c r="H52" s="91">
        <f>G52-F52</f>
        <v>-1.2999999999999972</v>
      </c>
    </row>
    <row r="53" spans="1:8" ht="15.75" x14ac:dyDescent="0.25">
      <c r="A53" s="48"/>
      <c r="B53" s="48"/>
      <c r="C53" s="48"/>
      <c r="D53" s="48"/>
      <c r="E53" s="48"/>
      <c r="F53" s="48"/>
      <c r="G53" s="48"/>
      <c r="H53" s="48"/>
    </row>
    <row r="54" spans="1:8" ht="15.75" x14ac:dyDescent="0.25">
      <c r="A54" s="48"/>
      <c r="B54" s="48"/>
      <c r="C54" s="48"/>
      <c r="D54" s="48"/>
      <c r="E54" s="48"/>
      <c r="F54" s="48"/>
      <c r="G54" s="48"/>
      <c r="H54" s="48"/>
    </row>
    <row r="55" spans="1:8" ht="15.75" x14ac:dyDescent="0.25">
      <c r="A55" s="48"/>
      <c r="B55" s="48"/>
      <c r="C55" s="48"/>
      <c r="D55" s="48"/>
      <c r="E55" s="48"/>
      <c r="F55" s="48"/>
      <c r="G55" s="48"/>
      <c r="H55" s="48"/>
    </row>
    <row r="56" spans="1:8" ht="15.75" x14ac:dyDescent="0.25">
      <c r="A56" s="48"/>
      <c r="B56" s="48"/>
      <c r="C56" s="48"/>
      <c r="D56" s="48"/>
      <c r="E56" s="48"/>
      <c r="F56" s="48"/>
      <c r="G56" s="48"/>
      <c r="H56" s="48"/>
    </row>
    <row r="57" spans="1:8" ht="15.75" x14ac:dyDescent="0.25">
      <c r="A57" s="48"/>
      <c r="B57" s="48"/>
      <c r="C57" s="48"/>
      <c r="D57" s="48"/>
      <c r="E57" s="48"/>
      <c r="F57" s="48"/>
      <c r="G57" s="48"/>
      <c r="H57" s="48"/>
    </row>
    <row r="58" spans="1:8" ht="15.75" x14ac:dyDescent="0.25">
      <c r="A58" s="48"/>
      <c r="B58" s="48"/>
      <c r="C58" s="48"/>
      <c r="D58" s="48"/>
      <c r="E58" s="48"/>
      <c r="F58" s="48"/>
      <c r="G58" s="48"/>
      <c r="H58" s="48"/>
    </row>
    <row r="59" spans="1:8" ht="15.75" x14ac:dyDescent="0.25">
      <c r="A59" s="48"/>
      <c r="B59" s="48"/>
      <c r="C59" s="48"/>
      <c r="D59" s="48"/>
      <c r="E59" s="48"/>
      <c r="F59" s="48"/>
      <c r="G59" s="48"/>
      <c r="H59" s="48"/>
    </row>
    <row r="60" spans="1:8" ht="15.75" x14ac:dyDescent="0.25">
      <c r="A60" s="48"/>
      <c r="B60" s="48"/>
      <c r="C60" s="48"/>
      <c r="D60" s="48"/>
      <c r="E60" s="48"/>
      <c r="F60" s="48"/>
      <c r="G60" s="48"/>
      <c r="H60" s="48"/>
    </row>
    <row r="61" spans="1:8" ht="15.75" x14ac:dyDescent="0.25">
      <c r="A61" s="48"/>
      <c r="B61" s="48"/>
      <c r="C61" s="48"/>
      <c r="D61" s="48"/>
      <c r="E61" s="48"/>
      <c r="F61" s="48"/>
      <c r="G61" s="48"/>
      <c r="H61" s="48"/>
    </row>
    <row r="62" spans="1:8" ht="15.75" x14ac:dyDescent="0.25">
      <c r="A62" s="48"/>
      <c r="B62" s="48"/>
      <c r="C62" s="48"/>
      <c r="D62" s="48"/>
      <c r="E62" s="48"/>
      <c r="F62" s="48"/>
      <c r="G62" s="48"/>
      <c r="H62" s="48"/>
    </row>
    <row r="63" spans="1:8" ht="15.75" x14ac:dyDescent="0.25">
      <c r="A63" s="48"/>
      <c r="B63" s="48"/>
      <c r="C63" s="48"/>
      <c r="D63" s="48"/>
      <c r="E63" s="48"/>
      <c r="F63" s="48"/>
      <c r="G63" s="48"/>
      <c r="H63" s="48"/>
    </row>
    <row r="64" spans="1:8" ht="15.75" x14ac:dyDescent="0.25">
      <c r="A64" s="48"/>
      <c r="B64" s="48"/>
      <c r="C64" s="48"/>
      <c r="D64" s="48"/>
      <c r="E64" s="48"/>
      <c r="F64" s="48"/>
      <c r="G64" s="48"/>
      <c r="H64" s="48"/>
    </row>
    <row r="65" spans="1:8" ht="15.75" x14ac:dyDescent="0.25">
      <c r="A65" s="48"/>
      <c r="B65" s="48"/>
      <c r="C65" s="48"/>
      <c r="D65" s="48"/>
      <c r="E65" s="48"/>
      <c r="F65" s="48"/>
      <c r="G65" s="48"/>
      <c r="H65" s="48"/>
    </row>
    <row r="66" spans="1:8" ht="15.75" x14ac:dyDescent="0.25">
      <c r="A66" s="48"/>
      <c r="B66" s="48"/>
      <c r="C66" s="48"/>
      <c r="D66" s="48"/>
      <c r="E66" s="48"/>
      <c r="F66" s="48"/>
      <c r="G66" s="48"/>
      <c r="H66" s="48"/>
    </row>
    <row r="67" spans="1:8" ht="15.75" x14ac:dyDescent="0.25">
      <c r="A67" s="48"/>
      <c r="B67" s="48"/>
      <c r="C67" s="48"/>
      <c r="D67" s="48"/>
      <c r="E67" s="48"/>
      <c r="F67" s="48"/>
      <c r="G67" s="48"/>
      <c r="H67" s="48"/>
    </row>
    <row r="68" spans="1:8" ht="15.75" x14ac:dyDescent="0.25">
      <c r="A68" s="48"/>
      <c r="B68" s="48"/>
      <c r="C68" s="48"/>
      <c r="D68" s="48"/>
      <c r="E68" s="48"/>
      <c r="F68" s="48"/>
      <c r="G68" s="48"/>
      <c r="H68" s="48"/>
    </row>
    <row r="69" spans="1:8" ht="15.75" x14ac:dyDescent="0.25">
      <c r="A69" s="48"/>
      <c r="B69" s="48"/>
      <c r="C69" s="48"/>
      <c r="D69" s="48"/>
      <c r="E69" s="48"/>
      <c r="F69" s="48"/>
      <c r="G69" s="48"/>
      <c r="H69" s="48"/>
    </row>
    <row r="70" spans="1:8" ht="15.75" x14ac:dyDescent="0.25">
      <c r="A70" s="48"/>
      <c r="B70" s="48"/>
      <c r="C70" s="48"/>
      <c r="D70" s="48"/>
      <c r="E70" s="48"/>
      <c r="F70" s="48"/>
      <c r="G70" s="48"/>
      <c r="H70" s="48"/>
    </row>
    <row r="71" spans="1:8" ht="15.75" x14ac:dyDescent="0.25">
      <c r="A71" s="48"/>
      <c r="B71" s="48"/>
      <c r="C71" s="48"/>
      <c r="D71" s="48"/>
      <c r="E71" s="48"/>
      <c r="F71" s="48"/>
      <c r="G71" s="48"/>
      <c r="H71" s="48"/>
    </row>
    <row r="72" spans="1:8" ht="15.75" x14ac:dyDescent="0.25">
      <c r="A72" s="48"/>
      <c r="B72" s="48"/>
      <c r="C72" s="48"/>
      <c r="D72" s="48"/>
      <c r="E72" s="48"/>
      <c r="F72" s="48"/>
      <c r="G72" s="48"/>
      <c r="H72" s="48"/>
    </row>
    <row r="73" spans="1:8" ht="15.75" x14ac:dyDescent="0.25">
      <c r="A73" s="48"/>
      <c r="B73" s="48"/>
      <c r="C73" s="48"/>
      <c r="D73" s="48"/>
      <c r="E73" s="48"/>
      <c r="F73" s="48"/>
      <c r="G73" s="48"/>
      <c r="H73" s="48"/>
    </row>
    <row r="74" spans="1:8" ht="15.75" x14ac:dyDescent="0.25">
      <c r="A74" s="48"/>
      <c r="B74" s="48"/>
      <c r="C74" s="48"/>
      <c r="D74" s="48"/>
      <c r="E74" s="48"/>
      <c r="F74" s="48"/>
      <c r="G74" s="48"/>
      <c r="H74" s="48"/>
    </row>
    <row r="75" spans="1:8" ht="15.75" x14ac:dyDescent="0.25">
      <c r="A75" s="48"/>
      <c r="B75" s="48"/>
      <c r="C75" s="48"/>
      <c r="D75" s="48"/>
      <c r="E75" s="48"/>
      <c r="F75" s="48"/>
      <c r="G75" s="48"/>
      <c r="H75" s="48"/>
    </row>
    <row r="76" spans="1:8" ht="15.75" x14ac:dyDescent="0.25">
      <c r="A76" s="48"/>
      <c r="B76" s="48"/>
      <c r="C76" s="48"/>
      <c r="D76" s="48"/>
      <c r="E76" s="48"/>
      <c r="F76" s="48"/>
      <c r="G76" s="48"/>
      <c r="H76" s="48"/>
    </row>
    <row r="77" spans="1:8" ht="15.75" x14ac:dyDescent="0.25">
      <c r="A77" s="48"/>
      <c r="B77" s="48"/>
      <c r="C77" s="48"/>
      <c r="D77" s="48"/>
      <c r="E77" s="48"/>
      <c r="F77" s="48"/>
      <c r="G77" s="48"/>
      <c r="H77" s="48"/>
    </row>
    <row r="78" spans="1:8" ht="15.75" x14ac:dyDescent="0.25">
      <c r="A78" s="48"/>
      <c r="B78" s="48"/>
      <c r="C78" s="48"/>
      <c r="D78" s="48"/>
      <c r="E78" s="48"/>
      <c r="F78" s="48"/>
      <c r="G78" s="48"/>
      <c r="H78" s="48"/>
    </row>
    <row r="79" spans="1:8" ht="15.75" x14ac:dyDescent="0.25">
      <c r="A79" s="48"/>
      <c r="B79" s="48"/>
      <c r="C79" s="48"/>
      <c r="D79" s="48"/>
      <c r="E79" s="48"/>
      <c r="F79" s="48"/>
      <c r="G79" s="48"/>
      <c r="H79" s="48"/>
    </row>
    <row r="80" spans="1:8" ht="15.75" x14ac:dyDescent="0.25">
      <c r="A80" s="48"/>
      <c r="B80" s="48"/>
      <c r="C80" s="48"/>
      <c r="D80" s="48"/>
      <c r="E80" s="48"/>
      <c r="F80" s="48"/>
      <c r="G80" s="48"/>
      <c r="H80" s="48"/>
    </row>
    <row r="81" spans="1:8" ht="15.75" x14ac:dyDescent="0.25">
      <c r="A81" s="48"/>
      <c r="B81" s="48"/>
      <c r="C81" s="48"/>
      <c r="D81" s="48"/>
      <c r="E81" s="48"/>
      <c r="F81" s="48"/>
      <c r="G81" s="48"/>
      <c r="H81" s="48"/>
    </row>
    <row r="82" spans="1:8" ht="15.75" x14ac:dyDescent="0.25">
      <c r="A82" s="48"/>
      <c r="B82" s="48"/>
      <c r="C82" s="48"/>
      <c r="D82" s="48"/>
      <c r="E82" s="48"/>
      <c r="F82" s="48"/>
      <c r="G82" s="48"/>
      <c r="H82" s="48"/>
    </row>
    <row r="83" spans="1:8" ht="15.75" x14ac:dyDescent="0.25">
      <c r="A83" s="48"/>
      <c r="B83" s="48"/>
      <c r="C83" s="48"/>
      <c r="D83" s="48"/>
      <c r="E83" s="48"/>
      <c r="F83" s="48"/>
      <c r="G83" s="48"/>
      <c r="H83" s="48"/>
    </row>
    <row r="84" spans="1:8" ht="15.75" x14ac:dyDescent="0.25">
      <c r="A84" s="48"/>
      <c r="B84" s="48"/>
      <c r="C84" s="48"/>
      <c r="D84" s="48"/>
      <c r="E84" s="48"/>
      <c r="F84" s="48"/>
      <c r="G84" s="48"/>
      <c r="H84" s="48"/>
    </row>
    <row r="85" spans="1:8" ht="15.75" x14ac:dyDescent="0.25">
      <c r="A85" s="48"/>
      <c r="B85" s="48"/>
      <c r="C85" s="48"/>
      <c r="D85" s="48"/>
      <c r="E85" s="48"/>
      <c r="F85" s="48"/>
      <c r="G85" s="48"/>
      <c r="H85" s="48"/>
    </row>
    <row r="86" spans="1:8" ht="15.75" x14ac:dyDescent="0.25">
      <c r="A86" s="48"/>
      <c r="B86" s="48"/>
      <c r="C86" s="48"/>
      <c r="D86" s="48"/>
      <c r="E86" s="48"/>
      <c r="F86" s="48"/>
      <c r="G86" s="48"/>
      <c r="H86" s="48"/>
    </row>
    <row r="87" spans="1:8" ht="15.75" x14ac:dyDescent="0.25">
      <c r="A87" s="48"/>
      <c r="B87" s="48"/>
      <c r="C87" s="48"/>
      <c r="D87" s="48"/>
      <c r="E87" s="48"/>
      <c r="F87" s="48"/>
      <c r="G87" s="48"/>
      <c r="H87" s="48"/>
    </row>
    <row r="88" spans="1:8" ht="15.75" x14ac:dyDescent="0.25">
      <c r="A88" s="48"/>
      <c r="B88" s="48"/>
      <c r="C88" s="48"/>
      <c r="D88" s="48"/>
      <c r="E88" s="48"/>
      <c r="F88" s="48"/>
      <c r="G88" s="48"/>
      <c r="H88" s="48"/>
    </row>
    <row r="89" spans="1:8" ht="15.75" x14ac:dyDescent="0.25">
      <c r="A89" s="48"/>
      <c r="B89" s="48"/>
      <c r="C89" s="48"/>
      <c r="D89" s="48"/>
      <c r="E89" s="48"/>
      <c r="F89" s="48"/>
      <c r="G89" s="48"/>
      <c r="H89" s="48"/>
    </row>
    <row r="90" spans="1:8" ht="15.75" x14ac:dyDescent="0.25">
      <c r="A90" s="48"/>
      <c r="B90" s="48"/>
      <c r="C90" s="48"/>
      <c r="D90" s="48"/>
      <c r="E90" s="48"/>
      <c r="F90" s="48"/>
      <c r="G90" s="48"/>
      <c r="H90" s="48"/>
    </row>
    <row r="91" spans="1:8" ht="15.75" x14ac:dyDescent="0.25">
      <c r="A91" s="48"/>
      <c r="B91" s="48"/>
      <c r="C91" s="48"/>
      <c r="D91" s="48"/>
      <c r="E91" s="48"/>
      <c r="F91" s="48"/>
      <c r="G91" s="48"/>
      <c r="H91" s="48"/>
    </row>
    <row r="92" spans="1:8" ht="15.75" x14ac:dyDescent="0.25">
      <c r="A92" s="48"/>
      <c r="B92" s="48"/>
      <c r="C92" s="48"/>
      <c r="D92" s="48"/>
      <c r="E92" s="48"/>
      <c r="F92" s="48"/>
      <c r="G92" s="48"/>
      <c r="H92" s="48"/>
    </row>
    <row r="93" spans="1:8" ht="15.75" x14ac:dyDescent="0.25">
      <c r="A93" s="48"/>
      <c r="B93" s="48"/>
      <c r="C93" s="48"/>
      <c r="D93" s="48"/>
      <c r="E93" s="48"/>
      <c r="F93" s="48"/>
      <c r="G93" s="48"/>
      <c r="H93" s="48"/>
    </row>
    <row r="94" spans="1:8" ht="15.75" x14ac:dyDescent="0.25">
      <c r="A94" s="48"/>
      <c r="B94" s="48"/>
      <c r="C94" s="48"/>
      <c r="D94" s="48"/>
      <c r="E94" s="48"/>
      <c r="F94" s="48"/>
      <c r="G94" s="48"/>
      <c r="H94" s="48"/>
    </row>
    <row r="95" spans="1:8" ht="15.75" x14ac:dyDescent="0.25">
      <c r="A95" s="48"/>
      <c r="B95" s="48"/>
      <c r="C95" s="48"/>
      <c r="D95" s="48"/>
      <c r="E95" s="48"/>
      <c r="F95" s="48"/>
      <c r="G95" s="48"/>
      <c r="H95" s="48"/>
    </row>
    <row r="96" spans="1:8" ht="15.75" x14ac:dyDescent="0.25">
      <c r="A96" s="48"/>
      <c r="B96" s="48"/>
      <c r="C96" s="48"/>
      <c r="D96" s="48"/>
      <c r="E96" s="48"/>
      <c r="F96" s="48"/>
      <c r="G96" s="48"/>
      <c r="H96" s="48"/>
    </row>
    <row r="97" spans="1:8" ht="15.75" x14ac:dyDescent="0.25">
      <c r="A97" s="48"/>
      <c r="B97" s="48"/>
      <c r="C97" s="48"/>
      <c r="D97" s="48"/>
      <c r="E97" s="48"/>
      <c r="F97" s="48"/>
      <c r="G97" s="48"/>
      <c r="H97" s="48"/>
    </row>
    <row r="98" spans="1:8" ht="15.75" x14ac:dyDescent="0.25">
      <c r="A98" s="48"/>
      <c r="B98" s="48"/>
      <c r="C98" s="48"/>
      <c r="D98" s="48"/>
      <c r="E98" s="48"/>
      <c r="F98" s="48"/>
      <c r="G98" s="48"/>
      <c r="H98" s="48"/>
    </row>
    <row r="99" spans="1:8" ht="15.75" x14ac:dyDescent="0.25">
      <c r="A99" s="48"/>
      <c r="B99" s="48"/>
      <c r="C99" s="48"/>
      <c r="D99" s="48"/>
      <c r="E99" s="48"/>
      <c r="F99" s="48"/>
      <c r="G99" s="48"/>
      <c r="H99" s="48"/>
    </row>
    <row r="100" spans="1:8" ht="15.75" x14ac:dyDescent="0.25">
      <c r="A100" s="48"/>
      <c r="B100" s="48"/>
      <c r="C100" s="48"/>
      <c r="D100" s="48"/>
      <c r="E100" s="48"/>
      <c r="F100" s="48"/>
      <c r="G100" s="48"/>
      <c r="H100" s="48"/>
    </row>
    <row r="101" spans="1:8" ht="15.75" x14ac:dyDescent="0.25">
      <c r="A101" s="48"/>
      <c r="B101" s="48"/>
      <c r="C101" s="48"/>
      <c r="D101" s="48"/>
      <c r="E101" s="48"/>
      <c r="F101" s="48"/>
      <c r="G101" s="48"/>
      <c r="H101" s="48"/>
    </row>
    <row r="102" spans="1:8" ht="15.75" x14ac:dyDescent="0.25">
      <c r="A102" s="48"/>
      <c r="B102" s="48"/>
      <c r="C102" s="48"/>
      <c r="D102" s="48"/>
      <c r="E102" s="48"/>
      <c r="F102" s="48"/>
      <c r="G102" s="48"/>
      <c r="H102" s="48"/>
    </row>
    <row r="103" spans="1:8" ht="15.75" x14ac:dyDescent="0.25">
      <c r="A103" s="48"/>
      <c r="B103" s="48"/>
      <c r="C103" s="48"/>
      <c r="D103" s="48"/>
      <c r="E103" s="48"/>
      <c r="F103" s="48"/>
      <c r="G103" s="48"/>
      <c r="H103" s="48"/>
    </row>
    <row r="104" spans="1:8" ht="15.75" x14ac:dyDescent="0.25">
      <c r="A104" s="48"/>
      <c r="B104" s="48"/>
      <c r="C104" s="48"/>
      <c r="D104" s="48"/>
      <c r="E104" s="48"/>
      <c r="F104" s="48"/>
      <c r="G104" s="48"/>
      <c r="H104" s="48"/>
    </row>
    <row r="105" spans="1:8" ht="15.75" x14ac:dyDescent="0.25">
      <c r="A105" s="48"/>
      <c r="B105" s="48"/>
      <c r="C105" s="48"/>
      <c r="D105" s="48"/>
      <c r="E105" s="48"/>
      <c r="F105" s="48"/>
      <c r="G105" s="48"/>
      <c r="H105" s="48"/>
    </row>
    <row r="106" spans="1:8" ht="15.75" x14ac:dyDescent="0.25">
      <c r="A106" s="48"/>
      <c r="B106" s="48"/>
      <c r="C106" s="48"/>
      <c r="D106" s="48"/>
      <c r="E106" s="48"/>
      <c r="F106" s="48"/>
      <c r="G106" s="48"/>
      <c r="H106" s="48"/>
    </row>
    <row r="107" spans="1:8" ht="15.75" x14ac:dyDescent="0.25">
      <c r="A107" s="48"/>
      <c r="B107" s="48"/>
      <c r="C107" s="48"/>
      <c r="D107" s="48"/>
      <c r="E107" s="48"/>
      <c r="F107" s="48"/>
      <c r="G107" s="48"/>
      <c r="H107" s="48"/>
    </row>
    <row r="108" spans="1:8" ht="15.75" x14ac:dyDescent="0.25">
      <c r="A108" s="48"/>
      <c r="B108" s="48"/>
      <c r="C108" s="48"/>
      <c r="D108" s="48"/>
      <c r="E108" s="48"/>
      <c r="F108" s="48"/>
      <c r="G108" s="48"/>
      <c r="H108" s="48"/>
    </row>
    <row r="109" spans="1:8" ht="15.75" x14ac:dyDescent="0.25">
      <c r="A109" s="48"/>
      <c r="B109" s="48"/>
      <c r="C109" s="48"/>
      <c r="D109" s="48"/>
      <c r="E109" s="48"/>
      <c r="F109" s="48"/>
      <c r="G109" s="48"/>
      <c r="H109" s="48"/>
    </row>
    <row r="110" spans="1:8" ht="15.75" x14ac:dyDescent="0.25">
      <c r="A110" s="48"/>
      <c r="B110" s="48"/>
      <c r="C110" s="48"/>
      <c r="D110" s="48"/>
      <c r="E110" s="48"/>
      <c r="F110" s="48"/>
      <c r="G110" s="48"/>
      <c r="H110" s="48"/>
    </row>
    <row r="111" spans="1:8" ht="15.75" x14ac:dyDescent="0.25">
      <c r="A111" s="48"/>
      <c r="B111" s="48"/>
      <c r="C111" s="48"/>
      <c r="D111" s="48"/>
      <c r="E111" s="48"/>
      <c r="F111" s="48"/>
      <c r="G111" s="48"/>
      <c r="H111" s="48"/>
    </row>
    <row r="112" spans="1:8" ht="15.75" x14ac:dyDescent="0.25">
      <c r="A112" s="48"/>
      <c r="B112" s="48"/>
      <c r="C112" s="48"/>
      <c r="D112" s="48"/>
      <c r="E112" s="48"/>
      <c r="F112" s="48"/>
      <c r="G112" s="48"/>
      <c r="H112" s="48"/>
    </row>
    <row r="113" spans="1:8" ht="15.75" x14ac:dyDescent="0.25">
      <c r="A113" s="48"/>
      <c r="B113" s="48"/>
      <c r="C113" s="48"/>
      <c r="D113" s="48"/>
      <c r="E113" s="48"/>
      <c r="F113" s="48"/>
      <c r="G113" s="48"/>
      <c r="H113" s="48"/>
    </row>
    <row r="114" spans="1:8" ht="15.75" x14ac:dyDescent="0.25">
      <c r="A114" s="48"/>
      <c r="B114" s="48"/>
      <c r="C114" s="48"/>
      <c r="D114" s="48"/>
      <c r="E114" s="48"/>
      <c r="F114" s="48"/>
      <c r="G114" s="48"/>
      <c r="H114" s="48"/>
    </row>
    <row r="115" spans="1:8" ht="15.75" x14ac:dyDescent="0.25">
      <c r="A115" s="48"/>
      <c r="B115" s="48"/>
      <c r="C115" s="48"/>
      <c r="D115" s="48"/>
      <c r="E115" s="48"/>
      <c r="F115" s="48"/>
      <c r="G115" s="48"/>
      <c r="H115" s="48"/>
    </row>
    <row r="116" spans="1:8" ht="15.75" x14ac:dyDescent="0.25">
      <c r="A116" s="48"/>
      <c r="B116" s="48"/>
      <c r="C116" s="48"/>
      <c r="D116" s="48"/>
      <c r="E116" s="48"/>
      <c r="F116" s="48"/>
      <c r="G116" s="48"/>
      <c r="H116" s="48"/>
    </row>
    <row r="117" spans="1:8" ht="15.75" x14ac:dyDescent="0.25">
      <c r="A117" s="48"/>
      <c r="B117" s="48"/>
      <c r="C117" s="48"/>
      <c r="D117" s="48"/>
      <c r="E117" s="48"/>
      <c r="F117" s="48"/>
      <c r="G117" s="48"/>
      <c r="H117" s="48"/>
    </row>
    <row r="118" spans="1:8" ht="15.75" x14ac:dyDescent="0.25">
      <c r="A118" s="48"/>
      <c r="B118" s="48"/>
      <c r="C118" s="48"/>
      <c r="D118" s="48"/>
      <c r="E118" s="48"/>
      <c r="F118" s="48"/>
      <c r="G118" s="48"/>
      <c r="H118" s="48"/>
    </row>
    <row r="119" spans="1:8" ht="15.75" x14ac:dyDescent="0.25">
      <c r="A119" s="48"/>
      <c r="B119" s="48"/>
      <c r="C119" s="48"/>
      <c r="D119" s="48"/>
      <c r="E119" s="48"/>
      <c r="F119" s="48"/>
      <c r="G119" s="48"/>
      <c r="H119" s="48"/>
    </row>
    <row r="120" spans="1:8" ht="15.75" x14ac:dyDescent="0.25">
      <c r="A120" s="48"/>
      <c r="B120" s="48"/>
      <c r="C120" s="48"/>
      <c r="D120" s="48"/>
      <c r="E120" s="48"/>
      <c r="F120" s="48"/>
      <c r="G120" s="48"/>
      <c r="H120" s="48"/>
    </row>
    <row r="121" spans="1:8" ht="15.75" x14ac:dyDescent="0.25">
      <c r="A121" s="48"/>
      <c r="B121" s="48"/>
      <c r="C121" s="48"/>
      <c r="D121" s="48"/>
      <c r="E121" s="48"/>
      <c r="F121" s="48"/>
      <c r="G121" s="48"/>
      <c r="H121" s="48"/>
    </row>
    <row r="122" spans="1:8" ht="15.75" x14ac:dyDescent="0.25">
      <c r="A122" s="48"/>
      <c r="B122" s="48"/>
      <c r="C122" s="48"/>
      <c r="D122" s="48"/>
      <c r="E122" s="48"/>
      <c r="F122" s="48"/>
      <c r="G122" s="48"/>
      <c r="H122" s="48"/>
    </row>
    <row r="123" spans="1:8" ht="15.75" x14ac:dyDescent="0.25">
      <c r="A123" s="48"/>
      <c r="B123" s="48"/>
      <c r="C123" s="48"/>
      <c r="D123" s="48"/>
      <c r="E123" s="48"/>
      <c r="F123" s="48"/>
      <c r="G123" s="48"/>
      <c r="H123" s="48"/>
    </row>
    <row r="124" spans="1:8" ht="15.75" x14ac:dyDescent="0.25">
      <c r="A124" s="48"/>
      <c r="B124" s="48"/>
      <c r="C124" s="48"/>
      <c r="D124" s="48"/>
      <c r="E124" s="48"/>
      <c r="F124" s="48"/>
      <c r="G124" s="48"/>
      <c r="H124" s="48"/>
    </row>
    <row r="125" spans="1:8" ht="15.75" x14ac:dyDescent="0.25">
      <c r="A125" s="48"/>
      <c r="B125" s="48"/>
      <c r="C125" s="48"/>
      <c r="D125" s="48"/>
      <c r="E125" s="48"/>
      <c r="F125" s="48"/>
      <c r="G125" s="48"/>
      <c r="H125" s="48"/>
    </row>
    <row r="126" spans="1:8" ht="15.75" x14ac:dyDescent="0.25">
      <c r="A126" s="48"/>
      <c r="B126" s="48"/>
      <c r="C126" s="48"/>
      <c r="D126" s="48"/>
      <c r="E126" s="48"/>
      <c r="F126" s="48"/>
      <c r="G126" s="48"/>
      <c r="H126" s="48"/>
    </row>
    <row r="127" spans="1:8" ht="15.75" x14ac:dyDescent="0.25">
      <c r="A127" s="48"/>
      <c r="B127" s="48"/>
      <c r="C127" s="48"/>
      <c r="D127" s="48"/>
      <c r="E127" s="48"/>
      <c r="F127" s="48"/>
      <c r="G127" s="48"/>
      <c r="H127" s="48"/>
    </row>
    <row r="128" spans="1:8" ht="15.75" x14ac:dyDescent="0.25">
      <c r="A128" s="48"/>
      <c r="B128" s="48"/>
      <c r="C128" s="48"/>
      <c r="D128" s="48"/>
      <c r="E128" s="48"/>
      <c r="F128" s="48"/>
      <c r="G128" s="48"/>
      <c r="H128" s="48"/>
    </row>
    <row r="129" spans="1:8" ht="15.75" x14ac:dyDescent="0.25">
      <c r="A129" s="48"/>
      <c r="B129" s="48"/>
      <c r="C129" s="48"/>
      <c r="D129" s="48"/>
      <c r="E129" s="48"/>
      <c r="F129" s="48"/>
      <c r="G129" s="48"/>
      <c r="H129" s="48"/>
    </row>
    <row r="130" spans="1:8" ht="15.75" x14ac:dyDescent="0.25">
      <c r="A130" s="48"/>
      <c r="B130" s="48"/>
      <c r="C130" s="48"/>
      <c r="D130" s="48"/>
      <c r="E130" s="48"/>
      <c r="F130" s="48"/>
      <c r="G130" s="48"/>
      <c r="H130" s="48"/>
    </row>
    <row r="131" spans="1:8" ht="15.75" x14ac:dyDescent="0.25">
      <c r="A131" s="48"/>
      <c r="B131" s="48"/>
      <c r="C131" s="48"/>
      <c r="D131" s="48"/>
      <c r="E131" s="48"/>
      <c r="F131" s="48"/>
      <c r="G131" s="48"/>
      <c r="H131" s="48"/>
    </row>
    <row r="132" spans="1:8" ht="15.75" x14ac:dyDescent="0.25">
      <c r="A132" s="48"/>
      <c r="B132" s="48"/>
      <c r="C132" s="48"/>
      <c r="D132" s="48"/>
      <c r="E132" s="48"/>
      <c r="F132" s="48"/>
      <c r="G132" s="48"/>
      <c r="H132" s="48"/>
    </row>
    <row r="133" spans="1:8" ht="15.75" x14ac:dyDescent="0.25">
      <c r="A133" s="48"/>
      <c r="B133" s="48"/>
      <c r="C133" s="48"/>
      <c r="D133" s="48"/>
      <c r="E133" s="48"/>
      <c r="F133" s="48"/>
      <c r="G133" s="48"/>
      <c r="H133" s="48"/>
    </row>
    <row r="134" spans="1:8" ht="15.75" x14ac:dyDescent="0.25">
      <c r="A134" s="48"/>
      <c r="B134" s="48"/>
      <c r="C134" s="48"/>
      <c r="D134" s="48"/>
      <c r="E134" s="48"/>
      <c r="F134" s="48"/>
      <c r="G134" s="48"/>
      <c r="H134" s="48"/>
    </row>
    <row r="135" spans="1:8" ht="15.75" x14ac:dyDescent="0.25">
      <c r="A135" s="48"/>
      <c r="B135" s="48"/>
      <c r="C135" s="48"/>
      <c r="D135" s="48"/>
      <c r="E135" s="48"/>
      <c r="F135" s="48"/>
      <c r="G135" s="48"/>
      <c r="H135" s="48"/>
    </row>
    <row r="136" spans="1:8" ht="15.75" x14ac:dyDescent="0.25">
      <c r="A136" s="48"/>
      <c r="B136" s="48"/>
      <c r="C136" s="48"/>
      <c r="D136" s="48"/>
      <c r="E136" s="48"/>
      <c r="F136" s="48"/>
      <c r="G136" s="48"/>
      <c r="H136" s="48"/>
    </row>
    <row r="137" spans="1:8" ht="15.75" x14ac:dyDescent="0.25">
      <c r="A137" s="48"/>
      <c r="B137" s="48"/>
      <c r="C137" s="48"/>
      <c r="D137" s="48"/>
      <c r="E137" s="48"/>
      <c r="F137" s="48"/>
      <c r="G137" s="48"/>
      <c r="H137" s="48"/>
    </row>
    <row r="138" spans="1:8" ht="15.75" x14ac:dyDescent="0.25">
      <c r="A138" s="48"/>
      <c r="B138" s="48"/>
      <c r="C138" s="48"/>
      <c r="D138" s="48"/>
      <c r="E138" s="48"/>
      <c r="F138" s="48"/>
      <c r="G138" s="48"/>
      <c r="H138" s="48"/>
    </row>
    <row r="139" spans="1:8" ht="15.75" x14ac:dyDescent="0.25">
      <c r="A139" s="48"/>
      <c r="B139" s="48"/>
      <c r="C139" s="48"/>
      <c r="D139" s="48"/>
      <c r="E139" s="48"/>
      <c r="F139" s="48"/>
      <c r="G139" s="48"/>
      <c r="H139" s="48"/>
    </row>
    <row r="140" spans="1:8" ht="15.75" x14ac:dyDescent="0.25">
      <c r="A140" s="48"/>
      <c r="B140" s="48"/>
      <c r="C140" s="48"/>
      <c r="D140" s="48"/>
      <c r="E140" s="48"/>
      <c r="F140" s="48"/>
      <c r="G140" s="48"/>
      <c r="H140" s="48"/>
    </row>
    <row r="141" spans="1:8" ht="15.75" x14ac:dyDescent="0.25">
      <c r="A141" s="48"/>
      <c r="B141" s="48"/>
      <c r="C141" s="48"/>
      <c r="D141" s="48"/>
      <c r="E141" s="48"/>
      <c r="F141" s="48"/>
      <c r="G141" s="48"/>
      <c r="H141" s="48"/>
    </row>
    <row r="142" spans="1:8" ht="15.75" x14ac:dyDescent="0.25">
      <c r="A142" s="48"/>
      <c r="B142" s="48"/>
      <c r="C142" s="48"/>
      <c r="D142" s="48"/>
      <c r="E142" s="48"/>
      <c r="F142" s="48"/>
      <c r="G142" s="48"/>
      <c r="H142" s="48"/>
    </row>
    <row r="143" spans="1:8" ht="15.75" x14ac:dyDescent="0.25">
      <c r="A143" s="48"/>
      <c r="B143" s="48"/>
      <c r="C143" s="48"/>
      <c r="D143" s="48"/>
      <c r="E143" s="48"/>
      <c r="F143" s="48"/>
      <c r="G143" s="48"/>
      <c r="H143" s="48"/>
    </row>
    <row r="144" spans="1:8" ht="15.75" x14ac:dyDescent="0.25">
      <c r="A144" s="48"/>
      <c r="B144" s="48"/>
      <c r="C144" s="48"/>
      <c r="D144" s="48"/>
      <c r="E144" s="48"/>
      <c r="F144" s="48"/>
      <c r="G144" s="48"/>
      <c r="H144" s="48"/>
    </row>
    <row r="145" spans="1:8" ht="15.75" x14ac:dyDescent="0.25">
      <c r="A145" s="48"/>
      <c r="B145" s="48"/>
      <c r="C145" s="48"/>
      <c r="D145" s="48"/>
      <c r="E145" s="48"/>
      <c r="F145" s="48"/>
      <c r="G145" s="48"/>
      <c r="H145" s="48"/>
    </row>
    <row r="146" spans="1:8" ht="15.75" x14ac:dyDescent="0.25">
      <c r="A146" s="48"/>
      <c r="B146" s="48"/>
      <c r="C146" s="48"/>
      <c r="D146" s="48"/>
      <c r="E146" s="48"/>
      <c r="F146" s="48"/>
      <c r="G146" s="48"/>
      <c r="H146" s="48"/>
    </row>
    <row r="147" spans="1:8" ht="15.75" x14ac:dyDescent="0.25">
      <c r="A147" s="48"/>
      <c r="B147" s="48"/>
      <c r="C147" s="48"/>
      <c r="D147" s="48"/>
      <c r="E147" s="48"/>
      <c r="F147" s="48"/>
      <c r="G147" s="48"/>
      <c r="H147" s="48"/>
    </row>
    <row r="148" spans="1:8" ht="15.75" x14ac:dyDescent="0.25">
      <c r="A148" s="48"/>
      <c r="B148" s="48"/>
      <c r="C148" s="48"/>
      <c r="D148" s="48"/>
      <c r="E148" s="48"/>
      <c r="F148" s="48"/>
      <c r="G148" s="48"/>
      <c r="H148" s="48"/>
    </row>
    <row r="149" spans="1:8" ht="15.75" x14ac:dyDescent="0.25">
      <c r="A149" s="48"/>
      <c r="B149" s="48"/>
      <c r="C149" s="48"/>
      <c r="D149" s="48"/>
      <c r="E149" s="48"/>
      <c r="F149" s="48"/>
      <c r="G149" s="48"/>
      <c r="H149" s="48"/>
    </row>
    <row r="150" spans="1:8" ht="15.75" x14ac:dyDescent="0.25">
      <c r="A150" s="48"/>
      <c r="B150" s="48"/>
      <c r="C150" s="48"/>
      <c r="D150" s="48"/>
      <c r="E150" s="48"/>
      <c r="F150" s="48"/>
      <c r="G150" s="48"/>
      <c r="H150" s="48"/>
    </row>
    <row r="151" spans="1:8" ht="15.75" x14ac:dyDescent="0.25">
      <c r="A151" s="48"/>
      <c r="B151" s="48"/>
      <c r="C151" s="48"/>
      <c r="D151" s="48"/>
      <c r="E151" s="48"/>
      <c r="F151" s="48"/>
      <c r="G151" s="48"/>
      <c r="H151" s="48"/>
    </row>
    <row r="152" spans="1:8" ht="15.75" x14ac:dyDescent="0.25">
      <c r="A152" s="48"/>
      <c r="B152" s="48"/>
      <c r="C152" s="48"/>
      <c r="D152" s="48"/>
      <c r="E152" s="48"/>
      <c r="F152" s="48"/>
      <c r="G152" s="48"/>
      <c r="H152" s="48"/>
    </row>
    <row r="153" spans="1:8" ht="15.75" x14ac:dyDescent="0.25">
      <c r="A153" s="48"/>
      <c r="B153" s="48"/>
      <c r="C153" s="48"/>
      <c r="D153" s="48"/>
      <c r="E153" s="48"/>
      <c r="F153" s="48"/>
      <c r="G153" s="48"/>
      <c r="H153" s="48"/>
    </row>
    <row r="154" spans="1:8" ht="15.75" x14ac:dyDescent="0.25">
      <c r="A154" s="48"/>
      <c r="B154" s="48"/>
      <c r="C154" s="48"/>
      <c r="D154" s="48"/>
      <c r="E154" s="48"/>
      <c r="F154" s="48"/>
      <c r="G154" s="48"/>
      <c r="H154" s="48"/>
    </row>
    <row r="155" spans="1:8" ht="15.75" x14ac:dyDescent="0.25">
      <c r="A155" s="48"/>
      <c r="B155" s="48"/>
      <c r="C155" s="48"/>
      <c r="D155" s="48"/>
      <c r="E155" s="48"/>
      <c r="F155" s="48"/>
      <c r="G155" s="48"/>
      <c r="H155" s="48"/>
    </row>
    <row r="156" spans="1:8" ht="15.75" x14ac:dyDescent="0.25">
      <c r="A156" s="48"/>
      <c r="B156" s="48"/>
      <c r="C156" s="48"/>
      <c r="D156" s="48"/>
      <c r="E156" s="48"/>
      <c r="F156" s="48"/>
      <c r="G156" s="48"/>
      <c r="H156" s="48"/>
    </row>
    <row r="157" spans="1:8" ht="15.75" x14ac:dyDescent="0.25">
      <c r="A157" s="48"/>
      <c r="B157" s="48"/>
      <c r="C157" s="48"/>
      <c r="D157" s="48"/>
      <c r="E157" s="48"/>
      <c r="F157" s="48"/>
      <c r="G157" s="48"/>
      <c r="H157" s="48"/>
    </row>
    <row r="158" spans="1:8" ht="15.75" x14ac:dyDescent="0.25">
      <c r="A158" s="48"/>
      <c r="B158" s="48"/>
      <c r="C158" s="48"/>
      <c r="D158" s="48"/>
      <c r="E158" s="48"/>
      <c r="F158" s="48"/>
      <c r="G158" s="48"/>
      <c r="H158" s="48"/>
    </row>
    <row r="159" spans="1:8" ht="15.75" x14ac:dyDescent="0.25">
      <c r="A159" s="48"/>
      <c r="B159" s="48"/>
      <c r="C159" s="48"/>
      <c r="D159" s="48"/>
      <c r="E159" s="48"/>
      <c r="F159" s="48"/>
      <c r="G159" s="48"/>
      <c r="H159" s="48"/>
    </row>
    <row r="160" spans="1:8" ht="15.75" x14ac:dyDescent="0.25">
      <c r="A160" s="48"/>
      <c r="B160" s="48"/>
      <c r="C160" s="48"/>
      <c r="D160" s="48"/>
      <c r="E160" s="48"/>
      <c r="F160" s="48"/>
      <c r="G160" s="48"/>
      <c r="H160" s="48"/>
    </row>
  </sheetData>
  <dataConsolidate/>
  <mergeCells count="1">
    <mergeCell ref="A7:H7"/>
  </mergeCells>
  <conditionalFormatting sqref="H19:H48 H50:H51">
    <cfRule type="colorScale" priority="1">
      <colorScale>
        <cfvo type="min"/>
        <cfvo type="percentile" val="50"/>
        <cfvo type="max"/>
        <color rgb="FFF8696B"/>
        <color rgb="FFFFEB84"/>
        <color rgb="FF63BE7B"/>
      </colorScale>
    </cfRule>
  </conditionalFormatting>
  <printOptions horizontalCentered="1"/>
  <pageMargins left="0.59055118110236227" right="0.59055118110236227" top="0.35433070866141736" bottom="0.35433070866141736" header="0.31496062992125984" footer="0.31496062992125984"/>
  <pageSetup orientation="portrait" r:id="rId1"/>
  <drawing r:id="rId2"/>
  <legacyDrawingHF r:id="rId3"/>
  <tableParts count="2">
    <tablePart r:id="rId4"/>
    <tablePart r:id="rId5"/>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3"/>
  <sheetViews>
    <sheetView view="pageLayout" topLeftCell="A2" zoomScaleSheetLayoutView="100" workbookViewId="0">
      <selection activeCell="F14" sqref="F14"/>
    </sheetView>
  </sheetViews>
  <sheetFormatPr baseColWidth="10" defaultRowHeight="14.25" x14ac:dyDescent="0.2"/>
  <cols>
    <col min="1" max="2" width="15.42578125" style="51" customWidth="1"/>
    <col min="3" max="3" width="12.7109375" style="51" customWidth="1"/>
    <col min="4" max="9" width="12.7109375" style="50" customWidth="1"/>
    <col min="10" max="256" width="11.42578125" style="50"/>
    <col min="257" max="258" width="15.42578125" style="50" customWidth="1"/>
    <col min="259" max="265" width="12.7109375" style="50" customWidth="1"/>
    <col min="266" max="512" width="11.42578125" style="50"/>
    <col min="513" max="514" width="15.42578125" style="50" customWidth="1"/>
    <col min="515" max="521" width="12.7109375" style="50" customWidth="1"/>
    <col min="522" max="768" width="11.42578125" style="50"/>
    <col min="769" max="770" width="15.42578125" style="50" customWidth="1"/>
    <col min="771" max="777" width="12.7109375" style="50" customWidth="1"/>
    <col min="778" max="1024" width="11.42578125" style="50"/>
    <col min="1025" max="1026" width="15.42578125" style="50" customWidth="1"/>
    <col min="1027" max="1033" width="12.7109375" style="50" customWidth="1"/>
    <col min="1034" max="1280" width="11.42578125" style="50"/>
    <col min="1281" max="1282" width="15.42578125" style="50" customWidth="1"/>
    <col min="1283" max="1289" width="12.7109375" style="50" customWidth="1"/>
    <col min="1290" max="1536" width="11.42578125" style="50"/>
    <col min="1537" max="1538" width="15.42578125" style="50" customWidth="1"/>
    <col min="1539" max="1545" width="12.7109375" style="50" customWidth="1"/>
    <col min="1546" max="1792" width="11.42578125" style="50"/>
    <col min="1793" max="1794" width="15.42578125" style="50" customWidth="1"/>
    <col min="1795" max="1801" width="12.7109375" style="50" customWidth="1"/>
    <col min="1802" max="2048" width="11.42578125" style="50"/>
    <col min="2049" max="2050" width="15.42578125" style="50" customWidth="1"/>
    <col min="2051" max="2057" width="12.7109375" style="50" customWidth="1"/>
    <col min="2058" max="2304" width="11.42578125" style="50"/>
    <col min="2305" max="2306" width="15.42578125" style="50" customWidth="1"/>
    <col min="2307" max="2313" width="12.7109375" style="50" customWidth="1"/>
    <col min="2314" max="2560" width="11.42578125" style="50"/>
    <col min="2561" max="2562" width="15.42578125" style="50" customWidth="1"/>
    <col min="2563" max="2569" width="12.7109375" style="50" customWidth="1"/>
    <col min="2570" max="2816" width="11.42578125" style="50"/>
    <col min="2817" max="2818" width="15.42578125" style="50" customWidth="1"/>
    <col min="2819" max="2825" width="12.7109375" style="50" customWidth="1"/>
    <col min="2826" max="3072" width="11.42578125" style="50"/>
    <col min="3073" max="3074" width="15.42578125" style="50" customWidth="1"/>
    <col min="3075" max="3081" width="12.7109375" style="50" customWidth="1"/>
    <col min="3082" max="3328" width="11.42578125" style="50"/>
    <col min="3329" max="3330" width="15.42578125" style="50" customWidth="1"/>
    <col min="3331" max="3337" width="12.7109375" style="50" customWidth="1"/>
    <col min="3338" max="3584" width="11.42578125" style="50"/>
    <col min="3585" max="3586" width="15.42578125" style="50" customWidth="1"/>
    <col min="3587" max="3593" width="12.7109375" style="50" customWidth="1"/>
    <col min="3594" max="3840" width="11.42578125" style="50"/>
    <col min="3841" max="3842" width="15.42578125" style="50" customWidth="1"/>
    <col min="3843" max="3849" width="12.7109375" style="50" customWidth="1"/>
    <col min="3850" max="4096" width="11.42578125" style="50"/>
    <col min="4097" max="4098" width="15.42578125" style="50" customWidth="1"/>
    <col min="4099" max="4105" width="12.7109375" style="50" customWidth="1"/>
    <col min="4106" max="4352" width="11.42578125" style="50"/>
    <col min="4353" max="4354" width="15.42578125" style="50" customWidth="1"/>
    <col min="4355" max="4361" width="12.7109375" style="50" customWidth="1"/>
    <col min="4362" max="4608" width="11.42578125" style="50"/>
    <col min="4609" max="4610" width="15.42578125" style="50" customWidth="1"/>
    <col min="4611" max="4617" width="12.7109375" style="50" customWidth="1"/>
    <col min="4618" max="4864" width="11.42578125" style="50"/>
    <col min="4865" max="4866" width="15.42578125" style="50" customWidth="1"/>
    <col min="4867" max="4873" width="12.7109375" style="50" customWidth="1"/>
    <col min="4874" max="5120" width="11.42578125" style="50"/>
    <col min="5121" max="5122" width="15.42578125" style="50" customWidth="1"/>
    <col min="5123" max="5129" width="12.7109375" style="50" customWidth="1"/>
    <col min="5130" max="5376" width="11.42578125" style="50"/>
    <col min="5377" max="5378" width="15.42578125" style="50" customWidth="1"/>
    <col min="5379" max="5385" width="12.7109375" style="50" customWidth="1"/>
    <col min="5386" max="5632" width="11.42578125" style="50"/>
    <col min="5633" max="5634" width="15.42578125" style="50" customWidth="1"/>
    <col min="5635" max="5641" width="12.7109375" style="50" customWidth="1"/>
    <col min="5642" max="5888" width="11.42578125" style="50"/>
    <col min="5889" max="5890" width="15.42578125" style="50" customWidth="1"/>
    <col min="5891" max="5897" width="12.7109375" style="50" customWidth="1"/>
    <col min="5898" max="6144" width="11.42578125" style="50"/>
    <col min="6145" max="6146" width="15.42578125" style="50" customWidth="1"/>
    <col min="6147" max="6153" width="12.7109375" style="50" customWidth="1"/>
    <col min="6154" max="6400" width="11.42578125" style="50"/>
    <col min="6401" max="6402" width="15.42578125" style="50" customWidth="1"/>
    <col min="6403" max="6409" width="12.7109375" style="50" customWidth="1"/>
    <col min="6410" max="6656" width="11.42578125" style="50"/>
    <col min="6657" max="6658" width="15.42578125" style="50" customWidth="1"/>
    <col min="6659" max="6665" width="12.7109375" style="50" customWidth="1"/>
    <col min="6666" max="6912" width="11.42578125" style="50"/>
    <col min="6913" max="6914" width="15.42578125" style="50" customWidth="1"/>
    <col min="6915" max="6921" width="12.7109375" style="50" customWidth="1"/>
    <col min="6922" max="7168" width="11.42578125" style="50"/>
    <col min="7169" max="7170" width="15.42578125" style="50" customWidth="1"/>
    <col min="7171" max="7177" width="12.7109375" style="50" customWidth="1"/>
    <col min="7178" max="7424" width="11.42578125" style="50"/>
    <col min="7425" max="7426" width="15.42578125" style="50" customWidth="1"/>
    <col min="7427" max="7433" width="12.7109375" style="50" customWidth="1"/>
    <col min="7434" max="7680" width="11.42578125" style="50"/>
    <col min="7681" max="7682" width="15.42578125" style="50" customWidth="1"/>
    <col min="7683" max="7689" width="12.7109375" style="50" customWidth="1"/>
    <col min="7690" max="7936" width="11.42578125" style="50"/>
    <col min="7937" max="7938" width="15.42578125" style="50" customWidth="1"/>
    <col min="7939" max="7945" width="12.7109375" style="50" customWidth="1"/>
    <col min="7946" max="8192" width="11.42578125" style="50"/>
    <col min="8193" max="8194" width="15.42578125" style="50" customWidth="1"/>
    <col min="8195" max="8201" width="12.7109375" style="50" customWidth="1"/>
    <col min="8202" max="8448" width="11.42578125" style="50"/>
    <col min="8449" max="8450" width="15.42578125" style="50" customWidth="1"/>
    <col min="8451" max="8457" width="12.7109375" style="50" customWidth="1"/>
    <col min="8458" max="8704" width="11.42578125" style="50"/>
    <col min="8705" max="8706" width="15.42578125" style="50" customWidth="1"/>
    <col min="8707" max="8713" width="12.7109375" style="50" customWidth="1"/>
    <col min="8714" max="8960" width="11.42578125" style="50"/>
    <col min="8961" max="8962" width="15.42578125" style="50" customWidth="1"/>
    <col min="8963" max="8969" width="12.7109375" style="50" customWidth="1"/>
    <col min="8970" max="9216" width="11.42578125" style="50"/>
    <col min="9217" max="9218" width="15.42578125" style="50" customWidth="1"/>
    <col min="9219" max="9225" width="12.7109375" style="50" customWidth="1"/>
    <col min="9226" max="9472" width="11.42578125" style="50"/>
    <col min="9473" max="9474" width="15.42578125" style="50" customWidth="1"/>
    <col min="9475" max="9481" width="12.7109375" style="50" customWidth="1"/>
    <col min="9482" max="9728" width="11.42578125" style="50"/>
    <col min="9729" max="9730" width="15.42578125" style="50" customWidth="1"/>
    <col min="9731" max="9737" width="12.7109375" style="50" customWidth="1"/>
    <col min="9738" max="9984" width="11.42578125" style="50"/>
    <col min="9985" max="9986" width="15.42578125" style="50" customWidth="1"/>
    <col min="9987" max="9993" width="12.7109375" style="50" customWidth="1"/>
    <col min="9994" max="10240" width="11.42578125" style="50"/>
    <col min="10241" max="10242" width="15.42578125" style="50" customWidth="1"/>
    <col min="10243" max="10249" width="12.7109375" style="50" customWidth="1"/>
    <col min="10250" max="10496" width="11.42578125" style="50"/>
    <col min="10497" max="10498" width="15.42578125" style="50" customWidth="1"/>
    <col min="10499" max="10505" width="12.7109375" style="50" customWidth="1"/>
    <col min="10506" max="10752" width="11.42578125" style="50"/>
    <col min="10753" max="10754" width="15.42578125" style="50" customWidth="1"/>
    <col min="10755" max="10761" width="12.7109375" style="50" customWidth="1"/>
    <col min="10762" max="11008" width="11.42578125" style="50"/>
    <col min="11009" max="11010" width="15.42578125" style="50" customWidth="1"/>
    <col min="11011" max="11017" width="12.7109375" style="50" customWidth="1"/>
    <col min="11018" max="11264" width="11.42578125" style="50"/>
    <col min="11265" max="11266" width="15.42578125" style="50" customWidth="1"/>
    <col min="11267" max="11273" width="12.7109375" style="50" customWidth="1"/>
    <col min="11274" max="11520" width="11.42578125" style="50"/>
    <col min="11521" max="11522" width="15.42578125" style="50" customWidth="1"/>
    <col min="11523" max="11529" width="12.7109375" style="50" customWidth="1"/>
    <col min="11530" max="11776" width="11.42578125" style="50"/>
    <col min="11777" max="11778" width="15.42578125" style="50" customWidth="1"/>
    <col min="11779" max="11785" width="12.7109375" style="50" customWidth="1"/>
    <col min="11786" max="12032" width="11.42578125" style="50"/>
    <col min="12033" max="12034" width="15.42578125" style="50" customWidth="1"/>
    <col min="12035" max="12041" width="12.7109375" style="50" customWidth="1"/>
    <col min="12042" max="12288" width="11.42578125" style="50"/>
    <col min="12289" max="12290" width="15.42578125" style="50" customWidth="1"/>
    <col min="12291" max="12297" width="12.7109375" style="50" customWidth="1"/>
    <col min="12298" max="12544" width="11.42578125" style="50"/>
    <col min="12545" max="12546" width="15.42578125" style="50" customWidth="1"/>
    <col min="12547" max="12553" width="12.7109375" style="50" customWidth="1"/>
    <col min="12554" max="12800" width="11.42578125" style="50"/>
    <col min="12801" max="12802" width="15.42578125" style="50" customWidth="1"/>
    <col min="12803" max="12809" width="12.7109375" style="50" customWidth="1"/>
    <col min="12810" max="13056" width="11.42578125" style="50"/>
    <col min="13057" max="13058" width="15.42578125" style="50" customWidth="1"/>
    <col min="13059" max="13065" width="12.7109375" style="50" customWidth="1"/>
    <col min="13066" max="13312" width="11.42578125" style="50"/>
    <col min="13313" max="13314" width="15.42578125" style="50" customWidth="1"/>
    <col min="13315" max="13321" width="12.7109375" style="50" customWidth="1"/>
    <col min="13322" max="13568" width="11.42578125" style="50"/>
    <col min="13569" max="13570" width="15.42578125" style="50" customWidth="1"/>
    <col min="13571" max="13577" width="12.7109375" style="50" customWidth="1"/>
    <col min="13578" max="13824" width="11.42578125" style="50"/>
    <col min="13825" max="13826" width="15.42578125" style="50" customWidth="1"/>
    <col min="13827" max="13833" width="12.7109375" style="50" customWidth="1"/>
    <col min="13834" max="14080" width="11.42578125" style="50"/>
    <col min="14081" max="14082" width="15.42578125" style="50" customWidth="1"/>
    <col min="14083" max="14089" width="12.7109375" style="50" customWidth="1"/>
    <col min="14090" max="14336" width="11.42578125" style="50"/>
    <col min="14337" max="14338" width="15.42578125" style="50" customWidth="1"/>
    <col min="14339" max="14345" width="12.7109375" style="50" customWidth="1"/>
    <col min="14346" max="14592" width="11.42578125" style="50"/>
    <col min="14593" max="14594" width="15.42578125" style="50" customWidth="1"/>
    <col min="14595" max="14601" width="12.7109375" style="50" customWidth="1"/>
    <col min="14602" max="14848" width="11.42578125" style="50"/>
    <col min="14849" max="14850" width="15.42578125" style="50" customWidth="1"/>
    <col min="14851" max="14857" width="12.7109375" style="50" customWidth="1"/>
    <col min="14858" max="15104" width="11.42578125" style="50"/>
    <col min="15105" max="15106" width="15.42578125" style="50" customWidth="1"/>
    <col min="15107" max="15113" width="12.7109375" style="50" customWidth="1"/>
    <col min="15114" max="15360" width="11.42578125" style="50"/>
    <col min="15361" max="15362" width="15.42578125" style="50" customWidth="1"/>
    <col min="15363" max="15369" width="12.7109375" style="50" customWidth="1"/>
    <col min="15370" max="15616" width="11.42578125" style="50"/>
    <col min="15617" max="15618" width="15.42578125" style="50" customWidth="1"/>
    <col min="15619" max="15625" width="12.7109375" style="50" customWidth="1"/>
    <col min="15626" max="15872" width="11.42578125" style="50"/>
    <col min="15873" max="15874" width="15.42578125" style="50" customWidth="1"/>
    <col min="15875" max="15881" width="12.7109375" style="50" customWidth="1"/>
    <col min="15882" max="16128" width="11.42578125" style="50"/>
    <col min="16129" max="16130" width="15.42578125" style="50" customWidth="1"/>
    <col min="16131" max="16137" width="12.7109375" style="50" customWidth="1"/>
    <col min="16138" max="16384" width="11.42578125" style="50"/>
  </cols>
  <sheetData>
    <row r="1" spans="1:11" x14ac:dyDescent="0.2">
      <c r="A1" s="76"/>
      <c r="B1" s="77"/>
      <c r="C1" s="77"/>
      <c r="D1" s="76"/>
      <c r="E1" s="76"/>
      <c r="F1" s="76"/>
      <c r="G1" s="76"/>
      <c r="H1" s="76"/>
      <c r="I1" s="76"/>
    </row>
    <row r="2" spans="1:11" x14ac:dyDescent="0.2">
      <c r="A2" s="76"/>
      <c r="B2" s="77"/>
      <c r="C2" s="77"/>
      <c r="D2" s="76"/>
      <c r="E2" s="76"/>
      <c r="F2" s="76"/>
      <c r="G2" s="76"/>
      <c r="H2" s="76"/>
      <c r="I2" s="76"/>
    </row>
    <row r="3" spans="1:11" x14ac:dyDescent="0.2">
      <c r="A3" s="76"/>
      <c r="B3" s="75"/>
      <c r="C3" s="75"/>
      <c r="D3" s="73"/>
      <c r="E3" s="74"/>
      <c r="F3" s="74"/>
      <c r="G3" s="74"/>
      <c r="H3" s="73"/>
      <c r="I3" s="73"/>
    </row>
    <row r="4" spans="1:11" x14ac:dyDescent="0.2">
      <c r="A4" s="501"/>
      <c r="B4" s="501"/>
      <c r="C4" s="501"/>
      <c r="D4" s="501"/>
      <c r="E4" s="501"/>
      <c r="F4" s="501"/>
      <c r="G4" s="501"/>
      <c r="H4" s="501"/>
      <c r="I4" s="501"/>
    </row>
    <row r="5" spans="1:11" x14ac:dyDescent="0.2">
      <c r="A5" s="72"/>
      <c r="B5" s="72"/>
      <c r="C5" s="72"/>
      <c r="D5" s="72"/>
      <c r="E5" s="72"/>
      <c r="F5" s="72"/>
      <c r="G5" s="72"/>
      <c r="H5" s="72"/>
      <c r="I5" s="72"/>
    </row>
    <row r="6" spans="1:11" ht="17.25" customHeight="1" x14ac:dyDescent="0.2">
      <c r="A6" s="502" t="s">
        <v>73</v>
      </c>
      <c r="B6" s="502"/>
      <c r="C6" s="502"/>
      <c r="D6" s="502"/>
      <c r="E6" s="502"/>
      <c r="F6" s="502"/>
      <c r="G6" s="502"/>
      <c r="H6" s="502"/>
      <c r="I6" s="502"/>
      <c r="J6" s="502"/>
      <c r="K6" s="502"/>
    </row>
    <row r="7" spans="1:11" ht="8.25" customHeight="1" x14ac:dyDescent="0.2">
      <c r="A7" s="71"/>
      <c r="B7" s="71"/>
      <c r="C7" s="71"/>
      <c r="D7" s="71"/>
      <c r="E7" s="69"/>
      <c r="F7" s="71"/>
      <c r="G7" s="71"/>
      <c r="H7" s="71"/>
      <c r="I7" s="71"/>
    </row>
    <row r="8" spans="1:11" ht="15" customHeight="1" x14ac:dyDescent="0.2">
      <c r="A8" s="69"/>
      <c r="B8" s="69"/>
      <c r="C8" s="69"/>
      <c r="D8" s="68"/>
      <c r="E8" s="68"/>
      <c r="F8" s="68"/>
      <c r="G8" s="69"/>
      <c r="H8" s="69"/>
      <c r="I8" s="70"/>
    </row>
    <row r="9" spans="1:11" ht="10.5" customHeight="1" x14ac:dyDescent="0.2">
      <c r="A9" s="503" t="s">
        <v>72</v>
      </c>
      <c r="B9" s="505" t="s">
        <v>70</v>
      </c>
      <c r="C9" s="506"/>
      <c r="D9" s="69"/>
      <c r="E9" s="69"/>
      <c r="F9" s="69"/>
      <c r="G9" s="69"/>
      <c r="H9" s="69"/>
    </row>
    <row r="10" spans="1:11" ht="10.5" customHeight="1" x14ac:dyDescent="0.2">
      <c r="A10" s="504"/>
      <c r="B10" s="507"/>
      <c r="C10" s="508"/>
      <c r="D10" s="69"/>
      <c r="E10" s="69"/>
      <c r="F10" s="69"/>
      <c r="G10" s="69"/>
      <c r="H10" s="69"/>
      <c r="I10" s="56"/>
    </row>
    <row r="11" spans="1:11" ht="10.5" customHeight="1" x14ac:dyDescent="0.2">
      <c r="A11" s="69"/>
      <c r="B11" s="69"/>
      <c r="C11" s="69"/>
      <c r="D11" s="68"/>
      <c r="E11" s="68"/>
      <c r="F11" s="68"/>
      <c r="G11" s="68"/>
      <c r="H11" s="68"/>
    </row>
    <row r="12" spans="1:11" ht="45" customHeight="1" x14ac:dyDescent="0.2">
      <c r="A12" s="67" t="s">
        <v>71</v>
      </c>
      <c r="B12" s="66" t="s">
        <v>70</v>
      </c>
      <c r="C12" s="66" t="s">
        <v>69</v>
      </c>
      <c r="D12" s="66" t="s">
        <v>68</v>
      </c>
      <c r="E12" s="65" t="s">
        <v>67</v>
      </c>
      <c r="F12" s="65" t="s">
        <v>66</v>
      </c>
      <c r="G12" s="65" t="s">
        <v>65</v>
      </c>
      <c r="H12" s="65" t="s">
        <v>64</v>
      </c>
      <c r="I12" s="65" t="s">
        <v>63</v>
      </c>
      <c r="J12" s="65" t="s">
        <v>62</v>
      </c>
      <c r="K12" s="65" t="s">
        <v>61</v>
      </c>
    </row>
    <row r="13" spans="1:11" ht="15.75" customHeight="1" x14ac:dyDescent="0.2">
      <c r="A13" s="64" t="s">
        <v>60</v>
      </c>
      <c r="B13" s="63">
        <f>IF(D13=0,0,(C13/D13)*100)</f>
        <v>74.391428295322768</v>
      </c>
      <c r="C13" s="62">
        <f t="shared" ref="C13:K13" si="0">SUM(C14:C45)</f>
        <v>307921</v>
      </c>
      <c r="D13" s="62">
        <f t="shared" si="0"/>
        <v>413920</v>
      </c>
      <c r="E13" s="62">
        <f t="shared" si="0"/>
        <v>0</v>
      </c>
      <c r="F13" s="62">
        <f t="shared" si="0"/>
        <v>0</v>
      </c>
      <c r="G13" s="62">
        <f t="shared" si="0"/>
        <v>0</v>
      </c>
      <c r="H13" s="62">
        <f t="shared" si="0"/>
        <v>0</v>
      </c>
      <c r="I13" s="62">
        <f t="shared" si="0"/>
        <v>0</v>
      </c>
      <c r="J13" s="62">
        <f t="shared" si="0"/>
        <v>0</v>
      </c>
      <c r="K13" s="62">
        <f t="shared" si="0"/>
        <v>0</v>
      </c>
    </row>
    <row r="14" spans="1:11" x14ac:dyDescent="0.2">
      <c r="A14" s="61" t="s">
        <v>18</v>
      </c>
      <c r="B14" s="60">
        <f>IF(D14=0,0,(C14/D14)*100)</f>
        <v>63.571428571428569</v>
      </c>
      <c r="C14" s="58">
        <v>4628</v>
      </c>
      <c r="D14" s="59">
        <v>7280</v>
      </c>
      <c r="E14" s="58"/>
      <c r="F14" s="58"/>
      <c r="G14" s="58"/>
      <c r="H14" s="58"/>
      <c r="I14" s="58"/>
      <c r="J14" s="57"/>
      <c r="K14" s="57"/>
    </row>
    <row r="15" spans="1:11" x14ac:dyDescent="0.2">
      <c r="A15" s="61" t="s">
        <v>21</v>
      </c>
      <c r="B15" s="60">
        <f t="shared" ref="B15:B48" si="1">IF(D15=0,0,(C15/D15)*100)</f>
        <v>82.215447154471548</v>
      </c>
      <c r="C15" s="58">
        <v>8090</v>
      </c>
      <c r="D15" s="59">
        <v>9840</v>
      </c>
      <c r="E15" s="58"/>
      <c r="F15" s="58"/>
      <c r="G15" s="58"/>
      <c r="H15" s="58"/>
      <c r="I15" s="58"/>
      <c r="J15" s="57"/>
      <c r="K15" s="57"/>
    </row>
    <row r="16" spans="1:11" x14ac:dyDescent="0.2">
      <c r="A16" s="61" t="s">
        <v>22</v>
      </c>
      <c r="B16" s="60">
        <f t="shared" si="1"/>
        <v>130.41666666666666</v>
      </c>
      <c r="C16" s="58">
        <v>1878</v>
      </c>
      <c r="D16" s="59">
        <v>1440</v>
      </c>
      <c r="E16" s="58"/>
      <c r="F16" s="58"/>
      <c r="G16" s="58"/>
      <c r="H16" s="58"/>
      <c r="I16" s="58"/>
      <c r="J16" s="57"/>
      <c r="K16" s="57"/>
    </row>
    <row r="17" spans="1:11" x14ac:dyDescent="0.2">
      <c r="A17" s="61" t="s">
        <v>23</v>
      </c>
      <c r="B17" s="60">
        <f t="shared" si="1"/>
        <v>57.343750000000007</v>
      </c>
      <c r="C17" s="58">
        <v>1835</v>
      </c>
      <c r="D17" s="59">
        <v>3200</v>
      </c>
      <c r="E17" s="58"/>
      <c r="F17" s="58"/>
      <c r="G17" s="58"/>
      <c r="H17" s="58"/>
      <c r="I17" s="58"/>
      <c r="J17" s="57"/>
      <c r="K17" s="57"/>
    </row>
    <row r="18" spans="1:11" x14ac:dyDescent="0.2">
      <c r="A18" s="61" t="s">
        <v>24</v>
      </c>
      <c r="B18" s="60">
        <f t="shared" si="1"/>
        <v>56.534431137724553</v>
      </c>
      <c r="C18" s="58">
        <v>7553</v>
      </c>
      <c r="D18" s="59">
        <v>13360</v>
      </c>
      <c r="E18" s="58"/>
      <c r="F18" s="58"/>
      <c r="G18" s="58"/>
      <c r="H18" s="58"/>
      <c r="I18" s="58"/>
      <c r="J18" s="57"/>
      <c r="K18" s="57"/>
    </row>
    <row r="19" spans="1:11" x14ac:dyDescent="0.2">
      <c r="A19" s="61" t="s">
        <v>25</v>
      </c>
      <c r="B19" s="60">
        <f t="shared" si="1"/>
        <v>72.412420382165607</v>
      </c>
      <c r="C19" s="58">
        <v>9095</v>
      </c>
      <c r="D19" s="59">
        <v>12560</v>
      </c>
      <c r="E19" s="58"/>
      <c r="F19" s="58"/>
      <c r="G19" s="58"/>
      <c r="H19" s="58"/>
      <c r="I19" s="58"/>
      <c r="J19" s="57"/>
      <c r="K19" s="57"/>
    </row>
    <row r="20" spans="1:11" x14ac:dyDescent="0.2">
      <c r="A20" s="61" t="s">
        <v>59</v>
      </c>
      <c r="B20" s="60">
        <f t="shared" si="1"/>
        <v>87.294776119402982</v>
      </c>
      <c r="C20" s="58">
        <v>9358</v>
      </c>
      <c r="D20" s="59">
        <v>10720</v>
      </c>
      <c r="E20" s="58"/>
      <c r="F20" s="58"/>
      <c r="G20" s="58"/>
      <c r="H20" s="58"/>
      <c r="I20" s="58"/>
      <c r="J20" s="57"/>
      <c r="K20" s="57"/>
    </row>
    <row r="21" spans="1:11" x14ac:dyDescent="0.2">
      <c r="A21" s="61" t="s">
        <v>27</v>
      </c>
      <c r="B21" s="60">
        <f t="shared" si="1"/>
        <v>51.71875</v>
      </c>
      <c r="C21" s="58">
        <v>1986</v>
      </c>
      <c r="D21" s="59">
        <v>3840</v>
      </c>
      <c r="E21" s="58"/>
      <c r="F21" s="58"/>
      <c r="G21" s="58"/>
      <c r="H21" s="58"/>
      <c r="I21" s="58"/>
      <c r="J21" s="57"/>
      <c r="K21" s="57"/>
    </row>
    <row r="22" spans="1:11" x14ac:dyDescent="0.2">
      <c r="A22" s="61" t="s">
        <v>51</v>
      </c>
      <c r="B22" s="60">
        <f t="shared" si="1"/>
        <v>96.306228373702425</v>
      </c>
      <c r="C22" s="58">
        <v>44532</v>
      </c>
      <c r="D22" s="59">
        <v>46240</v>
      </c>
      <c r="E22" s="58"/>
      <c r="F22" s="58"/>
      <c r="G22" s="58"/>
      <c r="H22" s="58"/>
      <c r="I22" s="58"/>
      <c r="J22" s="57"/>
      <c r="K22" s="57"/>
    </row>
    <row r="23" spans="1:11" x14ac:dyDescent="0.2">
      <c r="A23" s="61" t="s">
        <v>28</v>
      </c>
      <c r="B23" s="60">
        <f t="shared" si="1"/>
        <v>51.490384615384613</v>
      </c>
      <c r="C23" s="58">
        <v>2142</v>
      </c>
      <c r="D23" s="59">
        <v>4160</v>
      </c>
      <c r="E23" s="58"/>
      <c r="F23" s="58"/>
      <c r="G23" s="58"/>
      <c r="H23" s="58"/>
      <c r="I23" s="58"/>
      <c r="J23" s="57"/>
      <c r="K23" s="57"/>
    </row>
    <row r="24" spans="1:11" x14ac:dyDescent="0.2">
      <c r="A24" s="61" t="s">
        <v>29</v>
      </c>
      <c r="B24" s="60">
        <f t="shared" si="1"/>
        <v>74.939236111111114</v>
      </c>
      <c r="C24" s="58">
        <v>17266</v>
      </c>
      <c r="D24" s="59">
        <v>23040</v>
      </c>
      <c r="E24" s="58"/>
      <c r="F24" s="58"/>
      <c r="G24" s="58"/>
      <c r="H24" s="58"/>
      <c r="I24" s="58"/>
      <c r="J24" s="57"/>
      <c r="K24" s="57"/>
    </row>
    <row r="25" spans="1:11" x14ac:dyDescent="0.2">
      <c r="A25" s="61" t="s">
        <v>30</v>
      </c>
      <c r="B25" s="60">
        <f t="shared" si="1"/>
        <v>61.42578125</v>
      </c>
      <c r="C25" s="58">
        <v>6290</v>
      </c>
      <c r="D25" s="59">
        <v>10240</v>
      </c>
      <c r="E25" s="58"/>
      <c r="F25" s="58"/>
      <c r="G25" s="58"/>
      <c r="H25" s="58"/>
      <c r="I25" s="58"/>
      <c r="J25" s="57"/>
      <c r="K25" s="57"/>
    </row>
    <row r="26" spans="1:11" x14ac:dyDescent="0.2">
      <c r="A26" s="61" t="s">
        <v>31</v>
      </c>
      <c r="B26" s="60">
        <f t="shared" si="1"/>
        <v>65.404929577464785</v>
      </c>
      <c r="C26" s="58">
        <v>3715</v>
      </c>
      <c r="D26" s="59">
        <v>5680</v>
      </c>
      <c r="E26" s="58"/>
      <c r="F26" s="58"/>
      <c r="G26" s="58"/>
      <c r="H26" s="58"/>
      <c r="I26" s="58"/>
      <c r="J26" s="57"/>
      <c r="K26" s="57"/>
    </row>
    <row r="27" spans="1:11" x14ac:dyDescent="0.2">
      <c r="A27" s="61" t="s">
        <v>32</v>
      </c>
      <c r="B27" s="60">
        <f t="shared" si="1"/>
        <v>66.630434782608688</v>
      </c>
      <c r="C27" s="58">
        <v>14712</v>
      </c>
      <c r="D27" s="59">
        <v>22080</v>
      </c>
      <c r="E27" s="58"/>
      <c r="F27" s="58"/>
      <c r="G27" s="58"/>
      <c r="H27" s="58"/>
      <c r="I27" s="58"/>
      <c r="J27" s="57"/>
      <c r="K27" s="57"/>
    </row>
    <row r="28" spans="1:11" x14ac:dyDescent="0.2">
      <c r="A28" s="61" t="s">
        <v>33</v>
      </c>
      <c r="B28" s="60">
        <f t="shared" si="1"/>
        <v>77.660875160875165</v>
      </c>
      <c r="C28" s="58">
        <v>48274</v>
      </c>
      <c r="D28" s="59">
        <v>62160</v>
      </c>
      <c r="E28" s="58"/>
      <c r="F28" s="58"/>
      <c r="G28" s="58"/>
      <c r="H28" s="58"/>
      <c r="I28" s="58"/>
      <c r="J28" s="57"/>
      <c r="K28" s="57"/>
    </row>
    <row r="29" spans="1:11" x14ac:dyDescent="0.2">
      <c r="A29" s="61" t="s">
        <v>58</v>
      </c>
      <c r="B29" s="60">
        <f t="shared" si="1"/>
        <v>63.847031963470322</v>
      </c>
      <c r="C29" s="58">
        <v>11186</v>
      </c>
      <c r="D29" s="59">
        <v>17520</v>
      </c>
      <c r="E29" s="58"/>
      <c r="F29" s="58"/>
      <c r="G29" s="58"/>
      <c r="H29" s="58"/>
      <c r="I29" s="58"/>
      <c r="J29" s="57"/>
      <c r="K29" s="57"/>
    </row>
    <row r="30" spans="1:11" x14ac:dyDescent="0.2">
      <c r="A30" s="61" t="s">
        <v>35</v>
      </c>
      <c r="B30" s="60">
        <f t="shared" si="1"/>
        <v>81.927083333333329</v>
      </c>
      <c r="C30" s="58">
        <v>4719</v>
      </c>
      <c r="D30" s="59">
        <v>5760</v>
      </c>
      <c r="E30" s="58"/>
      <c r="F30" s="58"/>
      <c r="G30" s="58"/>
      <c r="H30" s="58"/>
      <c r="I30" s="58"/>
      <c r="J30" s="57"/>
      <c r="K30" s="57"/>
    </row>
    <row r="31" spans="1:11" x14ac:dyDescent="0.2">
      <c r="A31" s="61" t="s">
        <v>36</v>
      </c>
      <c r="B31" s="60">
        <f t="shared" si="1"/>
        <v>65.471311475409834</v>
      </c>
      <c r="C31" s="58">
        <v>3195</v>
      </c>
      <c r="D31" s="59">
        <v>4880</v>
      </c>
      <c r="E31" s="58"/>
      <c r="F31" s="58"/>
      <c r="G31" s="58"/>
      <c r="H31" s="58"/>
      <c r="I31" s="58"/>
      <c r="J31" s="57"/>
      <c r="K31" s="57"/>
    </row>
    <row r="32" spans="1:11" x14ac:dyDescent="0.2">
      <c r="A32" s="61" t="s">
        <v>37</v>
      </c>
      <c r="B32" s="60">
        <f t="shared" si="1"/>
        <v>92.902777777777771</v>
      </c>
      <c r="C32" s="58">
        <v>20067</v>
      </c>
      <c r="D32" s="59">
        <v>21600</v>
      </c>
      <c r="E32" s="58"/>
      <c r="F32" s="58"/>
      <c r="G32" s="58"/>
      <c r="H32" s="58"/>
      <c r="I32" s="58"/>
      <c r="J32" s="57"/>
      <c r="K32" s="57"/>
    </row>
    <row r="33" spans="1:11" x14ac:dyDescent="0.2">
      <c r="A33" s="61" t="s">
        <v>52</v>
      </c>
      <c r="B33" s="60">
        <f t="shared" si="1"/>
        <v>62.785433070866134</v>
      </c>
      <c r="C33" s="58">
        <v>6379</v>
      </c>
      <c r="D33" s="59">
        <v>10160</v>
      </c>
      <c r="E33" s="58"/>
      <c r="F33" s="58"/>
      <c r="G33" s="58"/>
      <c r="H33" s="58"/>
      <c r="I33" s="58"/>
      <c r="J33" s="57"/>
      <c r="K33" s="57"/>
    </row>
    <row r="34" spans="1:11" x14ac:dyDescent="0.2">
      <c r="A34" s="61" t="s">
        <v>38</v>
      </c>
      <c r="B34" s="60">
        <f t="shared" si="1"/>
        <v>56.366459627329192</v>
      </c>
      <c r="C34" s="58">
        <v>7260</v>
      </c>
      <c r="D34" s="59">
        <v>12880</v>
      </c>
      <c r="E34" s="58"/>
      <c r="F34" s="58"/>
      <c r="G34" s="58"/>
      <c r="H34" s="58"/>
      <c r="I34" s="58"/>
      <c r="J34" s="57"/>
      <c r="K34" s="57"/>
    </row>
    <row r="35" spans="1:11" x14ac:dyDescent="0.2">
      <c r="A35" s="61" t="s">
        <v>57</v>
      </c>
      <c r="B35" s="60">
        <f t="shared" si="1"/>
        <v>64.734848484848484</v>
      </c>
      <c r="C35" s="58">
        <v>3418</v>
      </c>
      <c r="D35" s="59">
        <v>5280</v>
      </c>
      <c r="E35" s="58"/>
      <c r="F35" s="58"/>
      <c r="G35" s="58"/>
      <c r="H35" s="58"/>
      <c r="I35" s="58"/>
      <c r="J35" s="57"/>
      <c r="K35" s="57"/>
    </row>
    <row r="36" spans="1:11" x14ac:dyDescent="0.2">
      <c r="A36" s="61" t="s">
        <v>40</v>
      </c>
      <c r="B36" s="60">
        <f t="shared" si="1"/>
        <v>93.222477064220186</v>
      </c>
      <c r="C36" s="58">
        <v>8129</v>
      </c>
      <c r="D36" s="59">
        <v>8720</v>
      </c>
      <c r="E36" s="58"/>
      <c r="F36" s="58"/>
      <c r="G36" s="58"/>
      <c r="H36" s="58"/>
      <c r="I36" s="58"/>
      <c r="J36" s="57"/>
      <c r="K36" s="57"/>
    </row>
    <row r="37" spans="1:11" x14ac:dyDescent="0.2">
      <c r="A37" s="61" t="s">
        <v>41</v>
      </c>
      <c r="B37" s="60">
        <f t="shared" si="1"/>
        <v>75</v>
      </c>
      <c r="C37" s="58">
        <v>5400</v>
      </c>
      <c r="D37" s="59">
        <v>7200</v>
      </c>
      <c r="E37" s="58"/>
      <c r="F37" s="58"/>
      <c r="G37" s="58"/>
      <c r="H37" s="58"/>
      <c r="I37" s="58"/>
      <c r="J37" s="57"/>
      <c r="K37" s="57"/>
    </row>
    <row r="38" spans="1:11" x14ac:dyDescent="0.2">
      <c r="A38" s="61" t="s">
        <v>42</v>
      </c>
      <c r="B38" s="60">
        <f t="shared" si="1"/>
        <v>45.451388888888886</v>
      </c>
      <c r="C38" s="58">
        <v>7854</v>
      </c>
      <c r="D38" s="59">
        <v>17280</v>
      </c>
      <c r="E38" s="58"/>
      <c r="F38" s="58"/>
      <c r="G38" s="58"/>
      <c r="H38" s="58"/>
      <c r="I38" s="58"/>
      <c r="J38" s="57"/>
      <c r="K38" s="57"/>
    </row>
    <row r="39" spans="1:11" x14ac:dyDescent="0.2">
      <c r="A39" s="61" t="s">
        <v>43</v>
      </c>
      <c r="B39" s="60">
        <f t="shared" si="1"/>
        <v>74.539728682170548</v>
      </c>
      <c r="C39" s="58">
        <v>15385</v>
      </c>
      <c r="D39" s="59">
        <v>20640</v>
      </c>
      <c r="E39" s="58"/>
      <c r="F39" s="58"/>
      <c r="G39" s="58"/>
      <c r="H39" s="58"/>
      <c r="I39" s="58"/>
      <c r="J39" s="57"/>
      <c r="K39" s="57"/>
    </row>
    <row r="40" spans="1:11" x14ac:dyDescent="0.2">
      <c r="A40" s="61" t="s">
        <v>44</v>
      </c>
      <c r="B40" s="60">
        <f t="shared" si="1"/>
        <v>91.84210526315789</v>
      </c>
      <c r="C40" s="58">
        <v>5584</v>
      </c>
      <c r="D40" s="59">
        <v>6080</v>
      </c>
      <c r="E40" s="58"/>
      <c r="F40" s="58"/>
      <c r="G40" s="58"/>
      <c r="H40" s="58"/>
      <c r="I40" s="58"/>
      <c r="J40" s="57"/>
      <c r="K40" s="57"/>
    </row>
    <row r="41" spans="1:11" x14ac:dyDescent="0.2">
      <c r="A41" s="61" t="s">
        <v>45</v>
      </c>
      <c r="B41" s="60">
        <f t="shared" si="1"/>
        <v>71.090764331210181</v>
      </c>
      <c r="C41" s="58">
        <v>8929</v>
      </c>
      <c r="D41" s="59">
        <v>12560</v>
      </c>
      <c r="E41" s="58"/>
      <c r="F41" s="58"/>
      <c r="G41" s="58"/>
      <c r="H41" s="58"/>
      <c r="I41" s="58"/>
      <c r="J41" s="57"/>
      <c r="K41" s="57"/>
    </row>
    <row r="42" spans="1:11" x14ac:dyDescent="0.2">
      <c r="A42" s="61" t="s">
        <v>46</v>
      </c>
      <c r="B42" s="60">
        <f t="shared" si="1"/>
        <v>79.0625</v>
      </c>
      <c r="C42" s="58">
        <v>3036</v>
      </c>
      <c r="D42" s="59">
        <v>3840</v>
      </c>
      <c r="E42" s="58"/>
      <c r="F42" s="58"/>
      <c r="G42" s="58"/>
      <c r="H42" s="58"/>
      <c r="I42" s="58"/>
      <c r="J42" s="57"/>
      <c r="K42" s="57"/>
    </row>
    <row r="43" spans="1:11" x14ac:dyDescent="0.2">
      <c r="A43" s="61" t="s">
        <v>56</v>
      </c>
      <c r="B43" s="60">
        <f t="shared" si="1"/>
        <v>66.065340909090907</v>
      </c>
      <c r="C43" s="58">
        <v>9302</v>
      </c>
      <c r="D43" s="59">
        <v>14080</v>
      </c>
      <c r="E43" s="58"/>
      <c r="F43" s="58"/>
      <c r="G43" s="58"/>
      <c r="H43" s="58"/>
      <c r="I43" s="58"/>
      <c r="J43" s="57"/>
      <c r="K43" s="57"/>
    </row>
    <row r="44" spans="1:11" x14ac:dyDescent="0.2">
      <c r="A44" s="61" t="s">
        <v>48</v>
      </c>
      <c r="B44" s="60">
        <f t="shared" si="1"/>
        <v>92.644927536231876</v>
      </c>
      <c r="C44" s="58">
        <v>5114</v>
      </c>
      <c r="D44" s="59">
        <v>5520</v>
      </c>
      <c r="E44" s="58"/>
      <c r="F44" s="58"/>
      <c r="G44" s="58"/>
      <c r="H44" s="58"/>
      <c r="I44" s="58"/>
      <c r="J44" s="57"/>
      <c r="K44" s="57"/>
    </row>
    <row r="45" spans="1:11" x14ac:dyDescent="0.2">
      <c r="A45" s="61" t="s">
        <v>49</v>
      </c>
      <c r="B45" s="60">
        <f t="shared" si="1"/>
        <v>39.46078431372549</v>
      </c>
      <c r="C45" s="58">
        <v>1610</v>
      </c>
      <c r="D45" s="59">
        <v>4080</v>
      </c>
      <c r="E45" s="58"/>
      <c r="F45" s="58"/>
      <c r="G45" s="58"/>
      <c r="H45" s="58"/>
      <c r="I45" s="58"/>
      <c r="J45" s="57"/>
      <c r="K45" s="57"/>
    </row>
    <row r="46" spans="1:11" x14ac:dyDescent="0.2">
      <c r="A46" s="55"/>
      <c r="B46" s="60">
        <f t="shared" si="1"/>
        <v>96.306228373702425</v>
      </c>
      <c r="C46" s="58">
        <v>44532</v>
      </c>
      <c r="D46" s="59">
        <v>46240</v>
      </c>
      <c r="E46" s="54"/>
      <c r="F46" s="53"/>
      <c r="G46" s="53"/>
    </row>
    <row r="47" spans="1:11" x14ac:dyDescent="0.2">
      <c r="A47" s="55"/>
      <c r="B47" s="60">
        <f t="shared" si="1"/>
        <v>62.785433070866134</v>
      </c>
      <c r="C47" s="58">
        <v>6379</v>
      </c>
      <c r="D47" s="59">
        <v>10160</v>
      </c>
      <c r="E47" s="54"/>
      <c r="F47" s="53"/>
      <c r="G47" s="53"/>
    </row>
    <row r="48" spans="1:11" x14ac:dyDescent="0.2">
      <c r="A48" s="52" t="s">
        <v>55</v>
      </c>
      <c r="B48" s="60">
        <f t="shared" si="1"/>
        <v>90.267730496453908</v>
      </c>
      <c r="C48" s="246">
        <f>SUM(C46:C47)</f>
        <v>50911</v>
      </c>
      <c r="D48" s="246">
        <f>SUM(D46:D47)</f>
        <v>56400</v>
      </c>
    </row>
    <row r="49" spans="1:11" ht="14.25" customHeight="1" x14ac:dyDescent="0.2">
      <c r="A49" s="509"/>
      <c r="B49" s="510"/>
      <c r="C49" s="510"/>
      <c r="D49" s="510"/>
      <c r="E49" s="510"/>
      <c r="F49" s="510"/>
      <c r="G49" s="510"/>
      <c r="H49" s="510"/>
      <c r="I49" s="510"/>
      <c r="J49" s="510"/>
      <c r="K49" s="510"/>
    </row>
    <row r="50" spans="1:11" ht="14.25" customHeight="1" x14ac:dyDescent="0.2">
      <c r="A50" s="509"/>
      <c r="B50" s="510"/>
      <c r="C50" s="510"/>
      <c r="D50" s="510"/>
      <c r="E50" s="510"/>
      <c r="F50" s="510"/>
      <c r="G50" s="510"/>
      <c r="H50" s="510"/>
      <c r="I50" s="510"/>
      <c r="J50" s="510"/>
      <c r="K50" s="510"/>
    </row>
    <row r="51" spans="1:11" ht="14.25" customHeight="1" x14ac:dyDescent="0.2">
      <c r="A51" s="509"/>
      <c r="B51" s="510"/>
      <c r="C51" s="510"/>
      <c r="D51" s="510"/>
      <c r="E51" s="510"/>
      <c r="F51" s="510"/>
      <c r="G51" s="510"/>
      <c r="H51" s="510"/>
      <c r="I51" s="510"/>
      <c r="J51" s="510"/>
      <c r="K51" s="510"/>
    </row>
    <row r="52" spans="1:11" ht="14.25" customHeight="1" x14ac:dyDescent="0.2">
      <c r="A52" s="509"/>
      <c r="B52" s="510"/>
      <c r="C52" s="510"/>
      <c r="D52" s="510"/>
      <c r="E52" s="510"/>
      <c r="F52" s="510"/>
      <c r="G52" s="510"/>
      <c r="H52" s="510"/>
      <c r="I52" s="510"/>
      <c r="J52" s="510"/>
      <c r="K52" s="510"/>
    </row>
    <row r="53" spans="1:11" ht="14.25" customHeight="1" x14ac:dyDescent="0.2">
      <c r="A53" s="509"/>
      <c r="B53" s="510"/>
      <c r="C53" s="510"/>
      <c r="D53" s="510"/>
      <c r="E53" s="510"/>
      <c r="F53" s="510"/>
      <c r="G53" s="510"/>
      <c r="H53" s="510"/>
      <c r="I53" s="510"/>
      <c r="J53" s="510"/>
      <c r="K53" s="510"/>
    </row>
  </sheetData>
  <sheetProtection selectLockedCells="1"/>
  <mergeCells count="5">
    <mergeCell ref="A4:I4"/>
    <mergeCell ref="A6:K6"/>
    <mergeCell ref="A9:A10"/>
    <mergeCell ref="B9:C10"/>
    <mergeCell ref="A49:K53"/>
  </mergeCells>
  <printOptions horizontalCentered="1" verticalCentered="1"/>
  <pageMargins left="3.937007874015748E-2" right="3.937007874015748E-2" top="0.39370078740157483" bottom="0.39370078740157483" header="0.31496062992125984" footer="0.31496062992125984"/>
  <pageSetup scale="70"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5"/>
  <sheetViews>
    <sheetView zoomScaleNormal="100" zoomScaleSheetLayoutView="90" zoomScalePageLayoutView="118" workbookViewId="0">
      <selection activeCell="G59" sqref="G59"/>
    </sheetView>
  </sheetViews>
  <sheetFormatPr baseColWidth="10" defaultRowHeight="15" x14ac:dyDescent="0.25"/>
  <cols>
    <col min="1" max="1" width="20.7109375" customWidth="1"/>
    <col min="2" max="7" width="9.7109375" customWidth="1"/>
    <col min="8" max="8" width="11.7109375" customWidth="1"/>
    <col min="9" max="9" width="11.42578125" style="247"/>
    <col min="10" max="10" width="12.140625" style="247" hidden="1" customWidth="1"/>
    <col min="11" max="11" width="14.42578125" hidden="1" customWidth="1"/>
    <col min="250" max="250" width="8" customWidth="1"/>
    <col min="251" max="251" width="14.85546875" customWidth="1"/>
    <col min="252" max="252" width="8.140625" customWidth="1"/>
    <col min="253" max="253" width="7.42578125" customWidth="1"/>
    <col min="254" max="257" width="8.140625" customWidth="1"/>
    <col min="258" max="258" width="8.7109375" customWidth="1"/>
    <col min="261" max="261" width="13.28515625" customWidth="1"/>
    <col min="506" max="506" width="8" customWidth="1"/>
    <col min="507" max="507" width="14.85546875" customWidth="1"/>
    <col min="508" max="508" width="8.140625" customWidth="1"/>
    <col min="509" max="509" width="7.42578125" customWidth="1"/>
    <col min="510" max="513" width="8.140625" customWidth="1"/>
    <col min="514" max="514" width="8.7109375" customWidth="1"/>
    <col min="517" max="517" width="13.28515625" customWidth="1"/>
    <col min="762" max="762" width="8" customWidth="1"/>
    <col min="763" max="763" width="14.85546875" customWidth="1"/>
    <col min="764" max="764" width="8.140625" customWidth="1"/>
    <col min="765" max="765" width="7.42578125" customWidth="1"/>
    <col min="766" max="769" width="8.140625" customWidth="1"/>
    <col min="770" max="770" width="8.7109375" customWidth="1"/>
    <col min="773" max="773" width="13.28515625" customWidth="1"/>
    <col min="1018" max="1018" width="8" customWidth="1"/>
    <col min="1019" max="1019" width="14.85546875" customWidth="1"/>
    <col min="1020" max="1020" width="8.140625" customWidth="1"/>
    <col min="1021" max="1021" width="7.42578125" customWidth="1"/>
    <col min="1022" max="1025" width="8.140625" customWidth="1"/>
    <col min="1026" max="1026" width="8.7109375" customWidth="1"/>
    <col min="1029" max="1029" width="13.28515625" customWidth="1"/>
    <col min="1274" max="1274" width="8" customWidth="1"/>
    <col min="1275" max="1275" width="14.85546875" customWidth="1"/>
    <col min="1276" max="1276" width="8.140625" customWidth="1"/>
    <col min="1277" max="1277" width="7.42578125" customWidth="1"/>
    <col min="1278" max="1281" width="8.140625" customWidth="1"/>
    <col min="1282" max="1282" width="8.7109375" customWidth="1"/>
    <col min="1285" max="1285" width="13.28515625" customWidth="1"/>
    <col min="1530" max="1530" width="8" customWidth="1"/>
    <col min="1531" max="1531" width="14.85546875" customWidth="1"/>
    <col min="1532" max="1532" width="8.140625" customWidth="1"/>
    <col min="1533" max="1533" width="7.42578125" customWidth="1"/>
    <col min="1534" max="1537" width="8.140625" customWidth="1"/>
    <col min="1538" max="1538" width="8.7109375" customWidth="1"/>
    <col min="1541" max="1541" width="13.28515625" customWidth="1"/>
    <col min="1786" max="1786" width="8" customWidth="1"/>
    <col min="1787" max="1787" width="14.85546875" customWidth="1"/>
    <col min="1788" max="1788" width="8.140625" customWidth="1"/>
    <col min="1789" max="1789" width="7.42578125" customWidth="1"/>
    <col min="1790" max="1793" width="8.140625" customWidth="1"/>
    <col min="1794" max="1794" width="8.7109375" customWidth="1"/>
    <col min="1797" max="1797" width="13.28515625" customWidth="1"/>
    <col min="2042" max="2042" width="8" customWidth="1"/>
    <col min="2043" max="2043" width="14.85546875" customWidth="1"/>
    <col min="2044" max="2044" width="8.140625" customWidth="1"/>
    <col min="2045" max="2045" width="7.42578125" customWidth="1"/>
    <col min="2046" max="2049" width="8.140625" customWidth="1"/>
    <col min="2050" max="2050" width="8.7109375" customWidth="1"/>
    <col min="2053" max="2053" width="13.28515625" customWidth="1"/>
    <col min="2298" max="2298" width="8" customWidth="1"/>
    <col min="2299" max="2299" width="14.85546875" customWidth="1"/>
    <col min="2300" max="2300" width="8.140625" customWidth="1"/>
    <col min="2301" max="2301" width="7.42578125" customWidth="1"/>
    <col min="2302" max="2305" width="8.140625" customWidth="1"/>
    <col min="2306" max="2306" width="8.7109375" customWidth="1"/>
    <col min="2309" max="2309" width="13.28515625" customWidth="1"/>
    <col min="2554" max="2554" width="8" customWidth="1"/>
    <col min="2555" max="2555" width="14.85546875" customWidth="1"/>
    <col min="2556" max="2556" width="8.140625" customWidth="1"/>
    <col min="2557" max="2557" width="7.42578125" customWidth="1"/>
    <col min="2558" max="2561" width="8.140625" customWidth="1"/>
    <col min="2562" max="2562" width="8.7109375" customWidth="1"/>
    <col min="2565" max="2565" width="13.28515625" customWidth="1"/>
    <col min="2810" max="2810" width="8" customWidth="1"/>
    <col min="2811" max="2811" width="14.85546875" customWidth="1"/>
    <col min="2812" max="2812" width="8.140625" customWidth="1"/>
    <col min="2813" max="2813" width="7.42578125" customWidth="1"/>
    <col min="2814" max="2817" width="8.140625" customWidth="1"/>
    <col min="2818" max="2818" width="8.7109375" customWidth="1"/>
    <col min="2821" max="2821" width="13.28515625" customWidth="1"/>
    <col min="3066" max="3066" width="8" customWidth="1"/>
    <col min="3067" max="3067" width="14.85546875" customWidth="1"/>
    <col min="3068" max="3068" width="8.140625" customWidth="1"/>
    <col min="3069" max="3069" width="7.42578125" customWidth="1"/>
    <col min="3070" max="3073" width="8.140625" customWidth="1"/>
    <col min="3074" max="3074" width="8.7109375" customWidth="1"/>
    <col min="3077" max="3077" width="13.28515625" customWidth="1"/>
    <col min="3322" max="3322" width="8" customWidth="1"/>
    <col min="3323" max="3323" width="14.85546875" customWidth="1"/>
    <col min="3324" max="3324" width="8.140625" customWidth="1"/>
    <col min="3325" max="3325" width="7.42578125" customWidth="1"/>
    <col min="3326" max="3329" width="8.140625" customWidth="1"/>
    <col min="3330" max="3330" width="8.7109375" customWidth="1"/>
    <col min="3333" max="3333" width="13.28515625" customWidth="1"/>
    <col min="3578" max="3578" width="8" customWidth="1"/>
    <col min="3579" max="3579" width="14.85546875" customWidth="1"/>
    <col min="3580" max="3580" width="8.140625" customWidth="1"/>
    <col min="3581" max="3581" width="7.42578125" customWidth="1"/>
    <col min="3582" max="3585" width="8.140625" customWidth="1"/>
    <col min="3586" max="3586" width="8.7109375" customWidth="1"/>
    <col min="3589" max="3589" width="13.28515625" customWidth="1"/>
    <col min="3834" max="3834" width="8" customWidth="1"/>
    <col min="3835" max="3835" width="14.85546875" customWidth="1"/>
    <col min="3836" max="3836" width="8.140625" customWidth="1"/>
    <col min="3837" max="3837" width="7.42578125" customWidth="1"/>
    <col min="3838" max="3841" width="8.140625" customWidth="1"/>
    <col min="3842" max="3842" width="8.7109375" customWidth="1"/>
    <col min="3845" max="3845" width="13.28515625" customWidth="1"/>
    <col min="4090" max="4090" width="8" customWidth="1"/>
    <col min="4091" max="4091" width="14.85546875" customWidth="1"/>
    <col min="4092" max="4092" width="8.140625" customWidth="1"/>
    <col min="4093" max="4093" width="7.42578125" customWidth="1"/>
    <col min="4094" max="4097" width="8.140625" customWidth="1"/>
    <col min="4098" max="4098" width="8.7109375" customWidth="1"/>
    <col min="4101" max="4101" width="13.28515625" customWidth="1"/>
    <col min="4346" max="4346" width="8" customWidth="1"/>
    <col min="4347" max="4347" width="14.85546875" customWidth="1"/>
    <col min="4348" max="4348" width="8.140625" customWidth="1"/>
    <col min="4349" max="4349" width="7.42578125" customWidth="1"/>
    <col min="4350" max="4353" width="8.140625" customWidth="1"/>
    <col min="4354" max="4354" width="8.7109375" customWidth="1"/>
    <col min="4357" max="4357" width="13.28515625" customWidth="1"/>
    <col min="4602" max="4602" width="8" customWidth="1"/>
    <col min="4603" max="4603" width="14.85546875" customWidth="1"/>
    <col min="4604" max="4604" width="8.140625" customWidth="1"/>
    <col min="4605" max="4605" width="7.42578125" customWidth="1"/>
    <col min="4606" max="4609" width="8.140625" customWidth="1"/>
    <col min="4610" max="4610" width="8.7109375" customWidth="1"/>
    <col min="4613" max="4613" width="13.28515625" customWidth="1"/>
    <col min="4858" max="4858" width="8" customWidth="1"/>
    <col min="4859" max="4859" width="14.85546875" customWidth="1"/>
    <col min="4860" max="4860" width="8.140625" customWidth="1"/>
    <col min="4861" max="4861" width="7.42578125" customWidth="1"/>
    <col min="4862" max="4865" width="8.140625" customWidth="1"/>
    <col min="4866" max="4866" width="8.7109375" customWidth="1"/>
    <col min="4869" max="4869" width="13.28515625" customWidth="1"/>
    <col min="5114" max="5114" width="8" customWidth="1"/>
    <col min="5115" max="5115" width="14.85546875" customWidth="1"/>
    <col min="5116" max="5116" width="8.140625" customWidth="1"/>
    <col min="5117" max="5117" width="7.42578125" customWidth="1"/>
    <col min="5118" max="5121" width="8.140625" customWidth="1"/>
    <col min="5122" max="5122" width="8.7109375" customWidth="1"/>
    <col min="5125" max="5125" width="13.28515625" customWidth="1"/>
    <col min="5370" max="5370" width="8" customWidth="1"/>
    <col min="5371" max="5371" width="14.85546875" customWidth="1"/>
    <col min="5372" max="5372" width="8.140625" customWidth="1"/>
    <col min="5373" max="5373" width="7.42578125" customWidth="1"/>
    <col min="5374" max="5377" width="8.140625" customWidth="1"/>
    <col min="5378" max="5378" width="8.7109375" customWidth="1"/>
    <col min="5381" max="5381" width="13.28515625" customWidth="1"/>
    <col min="5626" max="5626" width="8" customWidth="1"/>
    <col min="5627" max="5627" width="14.85546875" customWidth="1"/>
    <col min="5628" max="5628" width="8.140625" customWidth="1"/>
    <col min="5629" max="5629" width="7.42578125" customWidth="1"/>
    <col min="5630" max="5633" width="8.140625" customWidth="1"/>
    <col min="5634" max="5634" width="8.7109375" customWidth="1"/>
    <col min="5637" max="5637" width="13.28515625" customWidth="1"/>
    <col min="5882" max="5882" width="8" customWidth="1"/>
    <col min="5883" max="5883" width="14.85546875" customWidth="1"/>
    <col min="5884" max="5884" width="8.140625" customWidth="1"/>
    <col min="5885" max="5885" width="7.42578125" customWidth="1"/>
    <col min="5886" max="5889" width="8.140625" customWidth="1"/>
    <col min="5890" max="5890" width="8.7109375" customWidth="1"/>
    <col min="5893" max="5893" width="13.28515625" customWidth="1"/>
    <col min="6138" max="6138" width="8" customWidth="1"/>
    <col min="6139" max="6139" width="14.85546875" customWidth="1"/>
    <col min="6140" max="6140" width="8.140625" customWidth="1"/>
    <col min="6141" max="6141" width="7.42578125" customWidth="1"/>
    <col min="6142" max="6145" width="8.140625" customWidth="1"/>
    <col min="6146" max="6146" width="8.7109375" customWidth="1"/>
    <col min="6149" max="6149" width="13.28515625" customWidth="1"/>
    <col min="6394" max="6394" width="8" customWidth="1"/>
    <col min="6395" max="6395" width="14.85546875" customWidth="1"/>
    <col min="6396" max="6396" width="8.140625" customWidth="1"/>
    <col min="6397" max="6397" width="7.42578125" customWidth="1"/>
    <col min="6398" max="6401" width="8.140625" customWidth="1"/>
    <col min="6402" max="6402" width="8.7109375" customWidth="1"/>
    <col min="6405" max="6405" width="13.28515625" customWidth="1"/>
    <col min="6650" max="6650" width="8" customWidth="1"/>
    <col min="6651" max="6651" width="14.85546875" customWidth="1"/>
    <col min="6652" max="6652" width="8.140625" customWidth="1"/>
    <col min="6653" max="6653" width="7.42578125" customWidth="1"/>
    <col min="6654" max="6657" width="8.140625" customWidth="1"/>
    <col min="6658" max="6658" width="8.7109375" customWidth="1"/>
    <col min="6661" max="6661" width="13.28515625" customWidth="1"/>
    <col min="6906" max="6906" width="8" customWidth="1"/>
    <col min="6907" max="6907" width="14.85546875" customWidth="1"/>
    <col min="6908" max="6908" width="8.140625" customWidth="1"/>
    <col min="6909" max="6909" width="7.42578125" customWidth="1"/>
    <col min="6910" max="6913" width="8.140625" customWidth="1"/>
    <col min="6914" max="6914" width="8.7109375" customWidth="1"/>
    <col min="6917" max="6917" width="13.28515625" customWidth="1"/>
    <col min="7162" max="7162" width="8" customWidth="1"/>
    <col min="7163" max="7163" width="14.85546875" customWidth="1"/>
    <col min="7164" max="7164" width="8.140625" customWidth="1"/>
    <col min="7165" max="7165" width="7.42578125" customWidth="1"/>
    <col min="7166" max="7169" width="8.140625" customWidth="1"/>
    <col min="7170" max="7170" width="8.7109375" customWidth="1"/>
    <col min="7173" max="7173" width="13.28515625" customWidth="1"/>
    <col min="7418" max="7418" width="8" customWidth="1"/>
    <col min="7419" max="7419" width="14.85546875" customWidth="1"/>
    <col min="7420" max="7420" width="8.140625" customWidth="1"/>
    <col min="7421" max="7421" width="7.42578125" customWidth="1"/>
    <col min="7422" max="7425" width="8.140625" customWidth="1"/>
    <col min="7426" max="7426" width="8.7109375" customWidth="1"/>
    <col min="7429" max="7429" width="13.28515625" customWidth="1"/>
    <col min="7674" max="7674" width="8" customWidth="1"/>
    <col min="7675" max="7675" width="14.85546875" customWidth="1"/>
    <col min="7676" max="7676" width="8.140625" customWidth="1"/>
    <col min="7677" max="7677" width="7.42578125" customWidth="1"/>
    <col min="7678" max="7681" width="8.140625" customWidth="1"/>
    <col min="7682" max="7682" width="8.7109375" customWidth="1"/>
    <col min="7685" max="7685" width="13.28515625" customWidth="1"/>
    <col min="7930" max="7930" width="8" customWidth="1"/>
    <col min="7931" max="7931" width="14.85546875" customWidth="1"/>
    <col min="7932" max="7932" width="8.140625" customWidth="1"/>
    <col min="7933" max="7933" width="7.42578125" customWidth="1"/>
    <col min="7934" max="7937" width="8.140625" customWidth="1"/>
    <col min="7938" max="7938" width="8.7109375" customWidth="1"/>
    <col min="7941" max="7941" width="13.28515625" customWidth="1"/>
    <col min="8186" max="8186" width="8" customWidth="1"/>
    <col min="8187" max="8187" width="14.85546875" customWidth="1"/>
    <col min="8188" max="8188" width="8.140625" customWidth="1"/>
    <col min="8189" max="8189" width="7.42578125" customWidth="1"/>
    <col min="8190" max="8193" width="8.140625" customWidth="1"/>
    <col min="8194" max="8194" width="8.7109375" customWidth="1"/>
    <col min="8197" max="8197" width="13.28515625" customWidth="1"/>
    <col min="8442" max="8442" width="8" customWidth="1"/>
    <col min="8443" max="8443" width="14.85546875" customWidth="1"/>
    <col min="8444" max="8444" width="8.140625" customWidth="1"/>
    <col min="8445" max="8445" width="7.42578125" customWidth="1"/>
    <col min="8446" max="8449" width="8.140625" customWidth="1"/>
    <col min="8450" max="8450" width="8.7109375" customWidth="1"/>
    <col min="8453" max="8453" width="13.28515625" customWidth="1"/>
    <col min="8698" max="8698" width="8" customWidth="1"/>
    <col min="8699" max="8699" width="14.85546875" customWidth="1"/>
    <col min="8700" max="8700" width="8.140625" customWidth="1"/>
    <col min="8701" max="8701" width="7.42578125" customWidth="1"/>
    <col min="8702" max="8705" width="8.140625" customWidth="1"/>
    <col min="8706" max="8706" width="8.7109375" customWidth="1"/>
    <col min="8709" max="8709" width="13.28515625" customWidth="1"/>
    <col min="8954" max="8954" width="8" customWidth="1"/>
    <col min="8955" max="8955" width="14.85546875" customWidth="1"/>
    <col min="8956" max="8956" width="8.140625" customWidth="1"/>
    <col min="8957" max="8957" width="7.42578125" customWidth="1"/>
    <col min="8958" max="8961" width="8.140625" customWidth="1"/>
    <col min="8962" max="8962" width="8.7109375" customWidth="1"/>
    <col min="8965" max="8965" width="13.28515625" customWidth="1"/>
    <col min="9210" max="9210" width="8" customWidth="1"/>
    <col min="9211" max="9211" width="14.85546875" customWidth="1"/>
    <col min="9212" max="9212" width="8.140625" customWidth="1"/>
    <col min="9213" max="9213" width="7.42578125" customWidth="1"/>
    <col min="9214" max="9217" width="8.140625" customWidth="1"/>
    <col min="9218" max="9218" width="8.7109375" customWidth="1"/>
    <col min="9221" max="9221" width="13.28515625" customWidth="1"/>
    <col min="9466" max="9466" width="8" customWidth="1"/>
    <col min="9467" max="9467" width="14.85546875" customWidth="1"/>
    <col min="9468" max="9468" width="8.140625" customWidth="1"/>
    <col min="9469" max="9469" width="7.42578125" customWidth="1"/>
    <col min="9470" max="9473" width="8.140625" customWidth="1"/>
    <col min="9474" max="9474" width="8.7109375" customWidth="1"/>
    <col min="9477" max="9477" width="13.28515625" customWidth="1"/>
    <col min="9722" max="9722" width="8" customWidth="1"/>
    <col min="9723" max="9723" width="14.85546875" customWidth="1"/>
    <col min="9724" max="9724" width="8.140625" customWidth="1"/>
    <col min="9725" max="9725" width="7.42578125" customWidth="1"/>
    <col min="9726" max="9729" width="8.140625" customWidth="1"/>
    <col min="9730" max="9730" width="8.7109375" customWidth="1"/>
    <col min="9733" max="9733" width="13.28515625" customWidth="1"/>
    <col min="9978" max="9978" width="8" customWidth="1"/>
    <col min="9979" max="9979" width="14.85546875" customWidth="1"/>
    <col min="9980" max="9980" width="8.140625" customWidth="1"/>
    <col min="9981" max="9981" width="7.42578125" customWidth="1"/>
    <col min="9982" max="9985" width="8.140625" customWidth="1"/>
    <col min="9986" max="9986" width="8.7109375" customWidth="1"/>
    <col min="9989" max="9989" width="13.28515625" customWidth="1"/>
    <col min="10234" max="10234" width="8" customWidth="1"/>
    <col min="10235" max="10235" width="14.85546875" customWidth="1"/>
    <col min="10236" max="10236" width="8.140625" customWidth="1"/>
    <col min="10237" max="10237" width="7.42578125" customWidth="1"/>
    <col min="10238" max="10241" width="8.140625" customWidth="1"/>
    <col min="10242" max="10242" width="8.7109375" customWidth="1"/>
    <col min="10245" max="10245" width="13.28515625" customWidth="1"/>
    <col min="10490" max="10490" width="8" customWidth="1"/>
    <col min="10491" max="10491" width="14.85546875" customWidth="1"/>
    <col min="10492" max="10492" width="8.140625" customWidth="1"/>
    <col min="10493" max="10493" width="7.42578125" customWidth="1"/>
    <col min="10494" max="10497" width="8.140625" customWidth="1"/>
    <col min="10498" max="10498" width="8.7109375" customWidth="1"/>
    <col min="10501" max="10501" width="13.28515625" customWidth="1"/>
    <col min="10746" max="10746" width="8" customWidth="1"/>
    <col min="10747" max="10747" width="14.85546875" customWidth="1"/>
    <col min="10748" max="10748" width="8.140625" customWidth="1"/>
    <col min="10749" max="10749" width="7.42578125" customWidth="1"/>
    <col min="10750" max="10753" width="8.140625" customWidth="1"/>
    <col min="10754" max="10754" width="8.7109375" customWidth="1"/>
    <col min="10757" max="10757" width="13.28515625" customWidth="1"/>
    <col min="11002" max="11002" width="8" customWidth="1"/>
    <col min="11003" max="11003" width="14.85546875" customWidth="1"/>
    <col min="11004" max="11004" width="8.140625" customWidth="1"/>
    <col min="11005" max="11005" width="7.42578125" customWidth="1"/>
    <col min="11006" max="11009" width="8.140625" customWidth="1"/>
    <col min="11010" max="11010" width="8.7109375" customWidth="1"/>
    <col min="11013" max="11013" width="13.28515625" customWidth="1"/>
    <col min="11258" max="11258" width="8" customWidth="1"/>
    <col min="11259" max="11259" width="14.85546875" customWidth="1"/>
    <col min="11260" max="11260" width="8.140625" customWidth="1"/>
    <col min="11261" max="11261" width="7.42578125" customWidth="1"/>
    <col min="11262" max="11265" width="8.140625" customWidth="1"/>
    <col min="11266" max="11266" width="8.7109375" customWidth="1"/>
    <col min="11269" max="11269" width="13.28515625" customWidth="1"/>
    <col min="11514" max="11514" width="8" customWidth="1"/>
    <col min="11515" max="11515" width="14.85546875" customWidth="1"/>
    <col min="11516" max="11516" width="8.140625" customWidth="1"/>
    <col min="11517" max="11517" width="7.42578125" customWidth="1"/>
    <col min="11518" max="11521" width="8.140625" customWidth="1"/>
    <col min="11522" max="11522" width="8.7109375" customWidth="1"/>
    <col min="11525" max="11525" width="13.28515625" customWidth="1"/>
    <col min="11770" max="11770" width="8" customWidth="1"/>
    <col min="11771" max="11771" width="14.85546875" customWidth="1"/>
    <col min="11772" max="11772" width="8.140625" customWidth="1"/>
    <col min="11773" max="11773" width="7.42578125" customWidth="1"/>
    <col min="11774" max="11777" width="8.140625" customWidth="1"/>
    <col min="11778" max="11778" width="8.7109375" customWidth="1"/>
    <col min="11781" max="11781" width="13.28515625" customWidth="1"/>
    <col min="12026" max="12026" width="8" customWidth="1"/>
    <col min="12027" max="12027" width="14.85546875" customWidth="1"/>
    <col min="12028" max="12028" width="8.140625" customWidth="1"/>
    <col min="12029" max="12029" width="7.42578125" customWidth="1"/>
    <col min="12030" max="12033" width="8.140625" customWidth="1"/>
    <col min="12034" max="12034" width="8.7109375" customWidth="1"/>
    <col min="12037" max="12037" width="13.28515625" customWidth="1"/>
    <col min="12282" max="12282" width="8" customWidth="1"/>
    <col min="12283" max="12283" width="14.85546875" customWidth="1"/>
    <col min="12284" max="12284" width="8.140625" customWidth="1"/>
    <col min="12285" max="12285" width="7.42578125" customWidth="1"/>
    <col min="12286" max="12289" width="8.140625" customWidth="1"/>
    <col min="12290" max="12290" width="8.7109375" customWidth="1"/>
    <col min="12293" max="12293" width="13.28515625" customWidth="1"/>
    <col min="12538" max="12538" width="8" customWidth="1"/>
    <col min="12539" max="12539" width="14.85546875" customWidth="1"/>
    <col min="12540" max="12540" width="8.140625" customWidth="1"/>
    <col min="12541" max="12541" width="7.42578125" customWidth="1"/>
    <col min="12542" max="12545" width="8.140625" customWidth="1"/>
    <col min="12546" max="12546" width="8.7109375" customWidth="1"/>
    <col min="12549" max="12549" width="13.28515625" customWidth="1"/>
    <col min="12794" max="12794" width="8" customWidth="1"/>
    <col min="12795" max="12795" width="14.85546875" customWidth="1"/>
    <col min="12796" max="12796" width="8.140625" customWidth="1"/>
    <col min="12797" max="12797" width="7.42578125" customWidth="1"/>
    <col min="12798" max="12801" width="8.140625" customWidth="1"/>
    <col min="12802" max="12802" width="8.7109375" customWidth="1"/>
    <col min="12805" max="12805" width="13.28515625" customWidth="1"/>
    <col min="13050" max="13050" width="8" customWidth="1"/>
    <col min="13051" max="13051" width="14.85546875" customWidth="1"/>
    <col min="13052" max="13052" width="8.140625" customWidth="1"/>
    <col min="13053" max="13053" width="7.42578125" customWidth="1"/>
    <col min="13054" max="13057" width="8.140625" customWidth="1"/>
    <col min="13058" max="13058" width="8.7109375" customWidth="1"/>
    <col min="13061" max="13061" width="13.28515625" customWidth="1"/>
    <col min="13306" max="13306" width="8" customWidth="1"/>
    <col min="13307" max="13307" width="14.85546875" customWidth="1"/>
    <col min="13308" max="13308" width="8.140625" customWidth="1"/>
    <col min="13309" max="13309" width="7.42578125" customWidth="1"/>
    <col min="13310" max="13313" width="8.140625" customWidth="1"/>
    <col min="13314" max="13314" width="8.7109375" customWidth="1"/>
    <col min="13317" max="13317" width="13.28515625" customWidth="1"/>
    <col min="13562" max="13562" width="8" customWidth="1"/>
    <col min="13563" max="13563" width="14.85546875" customWidth="1"/>
    <col min="13564" max="13564" width="8.140625" customWidth="1"/>
    <col min="13565" max="13565" width="7.42578125" customWidth="1"/>
    <col min="13566" max="13569" width="8.140625" customWidth="1"/>
    <col min="13570" max="13570" width="8.7109375" customWidth="1"/>
    <col min="13573" max="13573" width="13.28515625" customWidth="1"/>
    <col min="13818" max="13818" width="8" customWidth="1"/>
    <col min="13819" max="13819" width="14.85546875" customWidth="1"/>
    <col min="13820" max="13820" width="8.140625" customWidth="1"/>
    <col min="13821" max="13821" width="7.42578125" customWidth="1"/>
    <col min="13822" max="13825" width="8.140625" customWidth="1"/>
    <col min="13826" max="13826" width="8.7109375" customWidth="1"/>
    <col min="13829" max="13829" width="13.28515625" customWidth="1"/>
    <col min="14074" max="14074" width="8" customWidth="1"/>
    <col min="14075" max="14075" width="14.85546875" customWidth="1"/>
    <col min="14076" max="14076" width="8.140625" customWidth="1"/>
    <col min="14077" max="14077" width="7.42578125" customWidth="1"/>
    <col min="14078" max="14081" width="8.140625" customWidth="1"/>
    <col min="14082" max="14082" width="8.7109375" customWidth="1"/>
    <col min="14085" max="14085" width="13.28515625" customWidth="1"/>
    <col min="14330" max="14330" width="8" customWidth="1"/>
    <col min="14331" max="14331" width="14.85546875" customWidth="1"/>
    <col min="14332" max="14332" width="8.140625" customWidth="1"/>
    <col min="14333" max="14333" width="7.42578125" customWidth="1"/>
    <col min="14334" max="14337" width="8.140625" customWidth="1"/>
    <col min="14338" max="14338" width="8.7109375" customWidth="1"/>
    <col min="14341" max="14341" width="13.28515625" customWidth="1"/>
    <col min="14586" max="14586" width="8" customWidth="1"/>
    <col min="14587" max="14587" width="14.85546875" customWidth="1"/>
    <col min="14588" max="14588" width="8.140625" customWidth="1"/>
    <col min="14589" max="14589" width="7.42578125" customWidth="1"/>
    <col min="14590" max="14593" width="8.140625" customWidth="1"/>
    <col min="14594" max="14594" width="8.7109375" customWidth="1"/>
    <col min="14597" max="14597" width="13.28515625" customWidth="1"/>
    <col min="14842" max="14842" width="8" customWidth="1"/>
    <col min="14843" max="14843" width="14.85546875" customWidth="1"/>
    <col min="14844" max="14844" width="8.140625" customWidth="1"/>
    <col min="14845" max="14845" width="7.42578125" customWidth="1"/>
    <col min="14846" max="14849" width="8.140625" customWidth="1"/>
    <col min="14850" max="14850" width="8.7109375" customWidth="1"/>
    <col min="14853" max="14853" width="13.28515625" customWidth="1"/>
    <col min="15098" max="15098" width="8" customWidth="1"/>
    <col min="15099" max="15099" width="14.85546875" customWidth="1"/>
    <col min="15100" max="15100" width="8.140625" customWidth="1"/>
    <col min="15101" max="15101" width="7.42578125" customWidth="1"/>
    <col min="15102" max="15105" width="8.140625" customWidth="1"/>
    <col min="15106" max="15106" width="8.7109375" customWidth="1"/>
    <col min="15109" max="15109" width="13.28515625" customWidth="1"/>
    <col min="15354" max="15354" width="8" customWidth="1"/>
    <col min="15355" max="15355" width="14.85546875" customWidth="1"/>
    <col min="15356" max="15356" width="8.140625" customWidth="1"/>
    <col min="15357" max="15357" width="7.42578125" customWidth="1"/>
    <col min="15358" max="15361" width="8.140625" customWidth="1"/>
    <col min="15362" max="15362" width="8.7109375" customWidth="1"/>
    <col min="15365" max="15365" width="13.28515625" customWidth="1"/>
    <col min="15610" max="15610" width="8" customWidth="1"/>
    <col min="15611" max="15611" width="14.85546875" customWidth="1"/>
    <col min="15612" max="15612" width="8.140625" customWidth="1"/>
    <col min="15613" max="15613" width="7.42578125" customWidth="1"/>
    <col min="15614" max="15617" width="8.140625" customWidth="1"/>
    <col min="15618" max="15618" width="8.7109375" customWidth="1"/>
    <col min="15621" max="15621" width="13.28515625" customWidth="1"/>
    <col min="15866" max="15866" width="8" customWidth="1"/>
    <col min="15867" max="15867" width="14.85546875" customWidth="1"/>
    <col min="15868" max="15868" width="8.140625" customWidth="1"/>
    <col min="15869" max="15869" width="7.42578125" customWidth="1"/>
    <col min="15870" max="15873" width="8.140625" customWidth="1"/>
    <col min="15874" max="15874" width="8.7109375" customWidth="1"/>
    <col min="15877" max="15877" width="13.28515625" customWidth="1"/>
    <col min="16122" max="16122" width="8" customWidth="1"/>
    <col min="16123" max="16123" width="14.85546875" customWidth="1"/>
    <col min="16124" max="16124" width="8.140625" customWidth="1"/>
    <col min="16125" max="16125" width="7.42578125" customWidth="1"/>
    <col min="16126" max="16129" width="8.140625" customWidth="1"/>
    <col min="16130" max="16130" width="8.7109375" customWidth="1"/>
    <col min="16133" max="16133" width="13.28515625" customWidth="1"/>
  </cols>
  <sheetData>
    <row r="1" spans="1:10" ht="15" customHeight="1" x14ac:dyDescent="0.25"/>
    <row r="2" spans="1:10" ht="15" customHeight="1" x14ac:dyDescent="0.25"/>
    <row r="3" spans="1:10" ht="15" customHeight="1" x14ac:dyDescent="0.25"/>
    <row r="4" spans="1:10" ht="15" customHeight="1" x14ac:dyDescent="0.25"/>
    <row r="5" spans="1:10" s="5" customFormat="1" ht="14.25" customHeight="1" x14ac:dyDescent="0.25">
      <c r="A5" s="2"/>
      <c r="B5" s="3"/>
      <c r="C5" s="3"/>
      <c r="D5" s="3"/>
      <c r="E5" s="3"/>
      <c r="F5" s="3"/>
      <c r="G5" s="3"/>
      <c r="H5" s="3"/>
      <c r="I5" s="248"/>
      <c r="J5" s="249"/>
    </row>
    <row r="6" spans="1:10" s="5" customFormat="1" ht="9" customHeight="1" x14ac:dyDescent="0.25">
      <c r="A6" s="6"/>
      <c r="B6" s="3"/>
      <c r="C6" s="3"/>
      <c r="D6" s="3"/>
      <c r="E6" s="3"/>
      <c r="F6" s="3"/>
      <c r="G6" s="3"/>
      <c r="H6" s="3"/>
      <c r="I6" s="248"/>
      <c r="J6" s="249"/>
    </row>
    <row r="7" spans="1:10" ht="16.5" customHeight="1" x14ac:dyDescent="0.25">
      <c r="A7" s="511" t="s">
        <v>157</v>
      </c>
      <c r="B7" s="511"/>
      <c r="C7" s="511"/>
      <c r="D7" s="511"/>
      <c r="E7" s="511"/>
      <c r="F7" s="511"/>
      <c r="G7" s="511"/>
      <c r="H7" s="511"/>
      <c r="I7" s="250"/>
    </row>
    <row r="8" spans="1:10" ht="6.75" customHeight="1" x14ac:dyDescent="0.25">
      <c r="A8" s="48"/>
      <c r="B8" s="48"/>
      <c r="C8" s="48"/>
      <c r="D8" s="48"/>
      <c r="E8" s="48"/>
      <c r="F8" s="48"/>
      <c r="G8" s="48"/>
      <c r="H8" s="48"/>
    </row>
    <row r="9" spans="1:10" ht="14.25" customHeight="1" x14ac:dyDescent="0.25">
      <c r="A9" s="79" t="s">
        <v>105</v>
      </c>
      <c r="B9" s="79" t="s">
        <v>2</v>
      </c>
      <c r="C9" s="48"/>
      <c r="D9" s="48"/>
      <c r="E9" s="48"/>
      <c r="F9" s="48"/>
      <c r="G9" s="48"/>
      <c r="H9" s="48"/>
    </row>
    <row r="10" spans="1:10" ht="14.25" customHeight="1" x14ac:dyDescent="0.25">
      <c r="A10" s="80" t="s">
        <v>107</v>
      </c>
      <c r="B10" s="251">
        <v>46.144892097175351</v>
      </c>
      <c r="C10" s="48"/>
      <c r="D10" s="48"/>
      <c r="E10" s="48"/>
      <c r="F10" s="48"/>
      <c r="G10" s="48"/>
      <c r="H10" s="48"/>
    </row>
    <row r="11" spans="1:10" ht="14.25" customHeight="1" x14ac:dyDescent="0.25">
      <c r="A11" s="80" t="s">
        <v>108</v>
      </c>
      <c r="B11" s="251">
        <v>46.4</v>
      </c>
      <c r="C11" s="48"/>
      <c r="D11" s="48"/>
      <c r="E11" s="48"/>
      <c r="F11" s="48"/>
      <c r="G11" s="48"/>
      <c r="H11" s="48"/>
    </row>
    <row r="12" spans="1:10" ht="14.25" customHeight="1" x14ac:dyDescent="0.25">
      <c r="A12" s="80" t="s">
        <v>109</v>
      </c>
      <c r="B12" s="251">
        <v>48.03808424697057</v>
      </c>
      <c r="C12" s="48"/>
      <c r="D12" s="48"/>
      <c r="E12" s="48"/>
      <c r="F12" s="48"/>
      <c r="G12" s="48"/>
      <c r="H12" s="48"/>
    </row>
    <row r="13" spans="1:10" ht="14.25" customHeight="1" x14ac:dyDescent="0.25">
      <c r="A13" s="80" t="s">
        <v>110</v>
      </c>
      <c r="B13" s="251">
        <v>48.253539048830923</v>
      </c>
      <c r="C13" s="48"/>
      <c r="D13" s="48"/>
      <c r="E13" s="48"/>
      <c r="F13" s="48"/>
      <c r="G13" s="48"/>
      <c r="H13" s="48"/>
    </row>
    <row r="14" spans="1:10" ht="14.25" customHeight="1" x14ac:dyDescent="0.25">
      <c r="A14" s="83" t="s">
        <v>131</v>
      </c>
      <c r="B14" s="252">
        <v>48.87</v>
      </c>
      <c r="C14" s="48"/>
      <c r="D14" s="48"/>
      <c r="E14" s="48"/>
      <c r="F14" s="48"/>
      <c r="G14" s="48"/>
      <c r="H14" s="48"/>
    </row>
    <row r="15" spans="1:10" ht="14.25" customHeight="1" x14ac:dyDescent="0.25">
      <c r="A15" s="83" t="s">
        <v>164</v>
      </c>
      <c r="B15" s="252">
        <v>48.59</v>
      </c>
      <c r="C15" s="48"/>
      <c r="D15" s="48"/>
      <c r="E15" s="48"/>
      <c r="F15" s="48"/>
      <c r="G15" s="48"/>
      <c r="H15" s="48"/>
    </row>
    <row r="16" spans="1:10" ht="14.25" customHeight="1" x14ac:dyDescent="0.25">
      <c r="A16" s="253" t="s">
        <v>3</v>
      </c>
      <c r="B16" s="254">
        <f>B15-B14</f>
        <v>-0.27999999999999403</v>
      </c>
      <c r="C16" s="48"/>
      <c r="D16" s="48"/>
      <c r="E16" s="48"/>
      <c r="F16" s="48"/>
      <c r="G16" s="48"/>
      <c r="H16" s="48"/>
    </row>
    <row r="17" spans="1:14" ht="8.25" customHeight="1" x14ac:dyDescent="0.25">
      <c r="A17" s="48"/>
      <c r="B17" s="48"/>
      <c r="C17" s="48"/>
      <c r="D17" s="48"/>
      <c r="E17" s="48"/>
      <c r="F17" s="48"/>
      <c r="G17" s="48"/>
      <c r="H17" s="48"/>
    </row>
    <row r="18" spans="1:14" ht="28.5" customHeight="1" x14ac:dyDescent="0.25">
      <c r="A18" s="79" t="s">
        <v>75</v>
      </c>
      <c r="B18" s="79" t="s">
        <v>107</v>
      </c>
      <c r="C18" s="79" t="s">
        <v>108</v>
      </c>
      <c r="D18" s="79" t="s">
        <v>109</v>
      </c>
      <c r="E18" s="79" t="s">
        <v>110</v>
      </c>
      <c r="F18" s="79" t="s">
        <v>131</v>
      </c>
      <c r="G18" s="79" t="s">
        <v>164</v>
      </c>
      <c r="H18" s="79" t="s">
        <v>77</v>
      </c>
      <c r="J18" s="129" t="s">
        <v>111</v>
      </c>
      <c r="K18" s="5" t="s">
        <v>112</v>
      </c>
    </row>
    <row r="19" spans="1:14" ht="14.1" customHeight="1" x14ac:dyDescent="0.25">
      <c r="A19" s="87" t="s">
        <v>18</v>
      </c>
      <c r="B19" s="88">
        <v>54.097421203438401</v>
      </c>
      <c r="C19" s="88">
        <v>59.298029556650242</v>
      </c>
      <c r="D19" s="88">
        <v>60.078168620882188</v>
      </c>
      <c r="E19" s="88">
        <v>58.896007885657966</v>
      </c>
      <c r="F19" s="88">
        <v>58.687466379774101</v>
      </c>
      <c r="G19" s="88">
        <f>Eficiencia_terminal!D11</f>
        <v>58.376214979988561</v>
      </c>
      <c r="H19" s="255">
        <f t="shared" ref="H19:H47" si="0">G19-F19</f>
        <v>-0.31125139978554017</v>
      </c>
      <c r="J19" s="181">
        <f t="shared" ref="J19:J47" si="1">RANK(H19,$H$19:$H$52)</f>
        <v>19</v>
      </c>
      <c r="K19" s="181">
        <f t="shared" ref="K19:K47" si="2">RANK(G19,$G$19:$G$52)</f>
        <v>6</v>
      </c>
      <c r="N19" t="s">
        <v>165</v>
      </c>
    </row>
    <row r="20" spans="1:14" ht="14.1" customHeight="1" x14ac:dyDescent="0.25">
      <c r="A20" s="87" t="s">
        <v>21</v>
      </c>
      <c r="B20" s="88">
        <v>43.395098625224151</v>
      </c>
      <c r="C20" s="88">
        <v>45.908543922984357</v>
      </c>
      <c r="D20" s="88">
        <v>47.01534963047186</v>
      </c>
      <c r="E20" s="88">
        <v>42.635001413627364</v>
      </c>
      <c r="F20" s="88">
        <v>44.363317757009348</v>
      </c>
      <c r="G20" s="88">
        <f>Eficiencia_terminal!D12</f>
        <v>43.205128205128204</v>
      </c>
      <c r="H20" s="255">
        <f t="shared" si="0"/>
        <v>-1.1581895518811436</v>
      </c>
      <c r="J20" s="181">
        <f t="shared" si="1"/>
        <v>23</v>
      </c>
      <c r="K20" s="181">
        <f t="shared" si="2"/>
        <v>26</v>
      </c>
    </row>
    <row r="21" spans="1:14" ht="14.1" customHeight="1" x14ac:dyDescent="0.25">
      <c r="A21" s="87" t="s">
        <v>22</v>
      </c>
      <c r="B21" s="88">
        <v>52.700729927007295</v>
      </c>
      <c r="C21" s="88">
        <v>51.660516605166052</v>
      </c>
      <c r="D21" s="88">
        <v>50.552486187845304</v>
      </c>
      <c r="E21" s="88">
        <v>56.581196581196579</v>
      </c>
      <c r="F21" s="88">
        <v>50</v>
      </c>
      <c r="G21" s="88">
        <f>Eficiencia_terminal!D13</f>
        <v>51.470588235294116</v>
      </c>
      <c r="H21" s="255">
        <f t="shared" si="0"/>
        <v>1.470588235294116</v>
      </c>
      <c r="J21" s="181">
        <f t="shared" si="1"/>
        <v>10</v>
      </c>
      <c r="K21" s="181">
        <f t="shared" si="2"/>
        <v>14</v>
      </c>
    </row>
    <row r="22" spans="1:14" ht="14.1" customHeight="1" x14ac:dyDescent="0.25">
      <c r="A22" s="87" t="s">
        <v>23</v>
      </c>
      <c r="B22" s="88">
        <v>38.06818181818182</v>
      </c>
      <c r="C22" s="88">
        <v>39.087018544935809</v>
      </c>
      <c r="D22" s="88">
        <v>45.657894736842103</v>
      </c>
      <c r="E22" s="88">
        <v>41.74252275682705</v>
      </c>
      <c r="F22" s="88">
        <v>45.760598503740646</v>
      </c>
      <c r="G22" s="88">
        <f>Eficiencia_terminal!D14</f>
        <v>42.177722152690869</v>
      </c>
      <c r="H22" s="255">
        <f t="shared" si="0"/>
        <v>-3.5828763510497765</v>
      </c>
      <c r="J22" s="181">
        <f t="shared" si="1"/>
        <v>31</v>
      </c>
      <c r="K22" s="181">
        <f t="shared" si="2"/>
        <v>28</v>
      </c>
    </row>
    <row r="23" spans="1:14" ht="14.1" customHeight="1" x14ac:dyDescent="0.25">
      <c r="A23" s="87" t="s">
        <v>24</v>
      </c>
      <c r="B23" s="88">
        <v>59.564164648910413</v>
      </c>
      <c r="C23" s="88">
        <v>54.60251046025104</v>
      </c>
      <c r="D23" s="88">
        <v>56.82951146560319</v>
      </c>
      <c r="E23" s="88">
        <v>55.619859884252207</v>
      </c>
      <c r="F23" s="88">
        <v>56.696738376127684</v>
      </c>
      <c r="G23" s="88">
        <f>Eficiencia_terminal!D15</f>
        <v>55.79567779960707</v>
      </c>
      <c r="H23" s="255">
        <f t="shared" si="0"/>
        <v>-0.90106057652061367</v>
      </c>
      <c r="J23" s="181">
        <f t="shared" si="1"/>
        <v>22</v>
      </c>
      <c r="K23" s="181">
        <f t="shared" si="2"/>
        <v>9</v>
      </c>
    </row>
    <row r="24" spans="1:14" ht="14.1" customHeight="1" x14ac:dyDescent="0.25">
      <c r="A24" s="87" t="s">
        <v>25</v>
      </c>
      <c r="B24" s="88">
        <v>46.616972477064223</v>
      </c>
      <c r="C24" s="88">
        <v>47.257250945775539</v>
      </c>
      <c r="D24" s="88">
        <v>45.201744820065429</v>
      </c>
      <c r="E24" s="88">
        <v>44.161142274349821</v>
      </c>
      <c r="F24" s="88">
        <v>47.485101311084627</v>
      </c>
      <c r="G24" s="88">
        <f>Eficiencia_terminal!D16</f>
        <v>51.416893732970024</v>
      </c>
      <c r="H24" s="255">
        <f t="shared" si="0"/>
        <v>3.9317924218853975</v>
      </c>
      <c r="J24" s="181">
        <f t="shared" si="1"/>
        <v>2</v>
      </c>
      <c r="K24" s="181">
        <f t="shared" si="2"/>
        <v>15</v>
      </c>
    </row>
    <row r="25" spans="1:14" ht="14.1" customHeight="1" x14ac:dyDescent="0.25">
      <c r="A25" s="87" t="s">
        <v>26</v>
      </c>
      <c r="B25" s="88">
        <v>53.188734218193588</v>
      </c>
      <c r="C25" s="88">
        <v>51.122514432328416</v>
      </c>
      <c r="D25" s="88">
        <v>54.252379490328529</v>
      </c>
      <c r="E25" s="88">
        <v>54.309327036599761</v>
      </c>
      <c r="F25" s="88">
        <v>53.956386292834893</v>
      </c>
      <c r="G25" s="88">
        <f>Eficiencia_terminal!D17</f>
        <v>54.421553090332807</v>
      </c>
      <c r="H25" s="255">
        <f t="shared" si="0"/>
        <v>0.46516679749791479</v>
      </c>
      <c r="J25" s="181">
        <f t="shared" si="1"/>
        <v>14</v>
      </c>
      <c r="K25" s="181">
        <f t="shared" si="2"/>
        <v>10</v>
      </c>
    </row>
    <row r="26" spans="1:14" ht="14.1" customHeight="1" x14ac:dyDescent="0.25">
      <c r="A26" s="87" t="s">
        <v>27</v>
      </c>
      <c r="B26" s="88">
        <v>42.30088495575221</v>
      </c>
      <c r="C26" s="88">
        <v>45.371775417298934</v>
      </c>
      <c r="D26" s="88">
        <v>39.974293059125962</v>
      </c>
      <c r="E26" s="88">
        <v>40.074441687344915</v>
      </c>
      <c r="F26" s="88">
        <v>37.395459976105137</v>
      </c>
      <c r="G26" s="88">
        <f>Eficiencia_terminal!D18</f>
        <v>35.424354243542432</v>
      </c>
      <c r="H26" s="255">
        <f t="shared" si="0"/>
        <v>-1.9711057325627053</v>
      </c>
      <c r="J26" s="181">
        <f t="shared" si="1"/>
        <v>27</v>
      </c>
      <c r="K26" s="181">
        <f t="shared" si="2"/>
        <v>34</v>
      </c>
    </row>
    <row r="27" spans="1:14" ht="14.1" customHeight="1" x14ac:dyDescent="0.25">
      <c r="A27" s="87" t="s">
        <v>28</v>
      </c>
      <c r="B27" s="88">
        <v>38.05147058823529</v>
      </c>
      <c r="C27" s="88">
        <v>36.802270577105013</v>
      </c>
      <c r="D27" s="88">
        <v>38.492063492063494</v>
      </c>
      <c r="E27" s="88">
        <v>40.401146131805163</v>
      </c>
      <c r="F27" s="88">
        <v>39.43789664551224</v>
      </c>
      <c r="G27" s="88">
        <f>Eficiencia_terminal!D20</f>
        <v>39.432485322896284</v>
      </c>
      <c r="H27" s="255">
        <f t="shared" si="0"/>
        <v>-5.4113226159557826E-3</v>
      </c>
      <c r="J27" s="181">
        <f t="shared" si="1"/>
        <v>16</v>
      </c>
      <c r="K27" s="181">
        <f t="shared" si="2"/>
        <v>31</v>
      </c>
    </row>
    <row r="28" spans="1:14" ht="14.1" customHeight="1" x14ac:dyDescent="0.25">
      <c r="A28" s="87" t="s">
        <v>29</v>
      </c>
      <c r="B28" s="88">
        <v>58.842794759825324</v>
      </c>
      <c r="C28" s="88">
        <v>59.420046932618163</v>
      </c>
      <c r="D28" s="88">
        <v>63.147063479499764</v>
      </c>
      <c r="E28" s="88">
        <v>61.589825119236885</v>
      </c>
      <c r="F28" s="88">
        <v>62.522441651705563</v>
      </c>
      <c r="G28" s="88">
        <f>Eficiencia_terminal!D21</f>
        <v>58.707760861492766</v>
      </c>
      <c r="H28" s="255">
        <f t="shared" si="0"/>
        <v>-3.8146807902127975</v>
      </c>
      <c r="J28" s="181">
        <f t="shared" si="1"/>
        <v>32</v>
      </c>
      <c r="K28" s="181">
        <f t="shared" si="2"/>
        <v>5</v>
      </c>
    </row>
    <row r="29" spans="1:14" ht="14.1" customHeight="1" x14ac:dyDescent="0.25">
      <c r="A29" s="87" t="s">
        <v>30</v>
      </c>
      <c r="B29" s="88">
        <v>47.724810400866744</v>
      </c>
      <c r="C29" s="88">
        <v>45.059829059829056</v>
      </c>
      <c r="D29" s="88">
        <v>49.88595633756924</v>
      </c>
      <c r="E29" s="88">
        <v>49.69818913480885</v>
      </c>
      <c r="F29" s="88">
        <v>51.230661040787631</v>
      </c>
      <c r="G29" s="88">
        <f>Eficiencia_terminal!D22</f>
        <v>49.908458440131817</v>
      </c>
      <c r="H29" s="255">
        <f t="shared" si="0"/>
        <v>-1.3222026006558139</v>
      </c>
      <c r="J29" s="181">
        <f t="shared" si="1"/>
        <v>24</v>
      </c>
      <c r="K29" s="181">
        <f t="shared" si="2"/>
        <v>21</v>
      </c>
    </row>
    <row r="30" spans="1:14" ht="14.1" customHeight="1" x14ac:dyDescent="0.25">
      <c r="A30" s="87" t="s">
        <v>31</v>
      </c>
      <c r="B30" s="88">
        <v>44.776119402985074</v>
      </c>
      <c r="C30" s="88">
        <v>43.105515587529972</v>
      </c>
      <c r="D30" s="88">
        <v>48.166089965397923</v>
      </c>
      <c r="E30" s="88">
        <v>45.531400966183575</v>
      </c>
      <c r="F30" s="88">
        <v>45.370978332239005</v>
      </c>
      <c r="G30" s="88">
        <f>Eficiencia_terminal!D23</f>
        <v>41.375291375291376</v>
      </c>
      <c r="H30" s="255">
        <f t="shared" si="0"/>
        <v>-3.9956869569476297</v>
      </c>
      <c r="J30" s="181">
        <f t="shared" si="1"/>
        <v>33</v>
      </c>
      <c r="K30" s="181">
        <f t="shared" si="2"/>
        <v>29</v>
      </c>
    </row>
    <row r="31" spans="1:14" ht="14.1" customHeight="1" x14ac:dyDescent="0.25">
      <c r="A31" s="87" t="s">
        <v>32</v>
      </c>
      <c r="B31" s="88">
        <v>48.591878014625799</v>
      </c>
      <c r="C31" s="88">
        <v>50.490196078431367</v>
      </c>
      <c r="D31" s="88">
        <v>51.605428666004642</v>
      </c>
      <c r="E31" s="88">
        <v>52.095908786049627</v>
      </c>
      <c r="F31" s="88">
        <v>51.668623176253561</v>
      </c>
      <c r="G31" s="88">
        <f>Eficiencia_terminal!D24</f>
        <v>50.336640680368539</v>
      </c>
      <c r="H31" s="255">
        <f t="shared" si="0"/>
        <v>-1.3319824958850219</v>
      </c>
      <c r="J31" s="181">
        <f t="shared" si="1"/>
        <v>25</v>
      </c>
      <c r="K31" s="181">
        <f t="shared" si="2"/>
        <v>18</v>
      </c>
    </row>
    <row r="32" spans="1:14" ht="14.1" customHeight="1" x14ac:dyDescent="0.25">
      <c r="A32" s="87" t="s">
        <v>33</v>
      </c>
      <c r="B32" s="88">
        <v>40.417759460472084</v>
      </c>
      <c r="C32" s="88">
        <v>40.374961126660445</v>
      </c>
      <c r="D32" s="88">
        <v>40.135843025836806</v>
      </c>
      <c r="E32" s="88">
        <v>43.220213029477335</v>
      </c>
      <c r="F32" s="88">
        <v>42.889114954221768</v>
      </c>
      <c r="G32" s="88">
        <f>Eficiencia_terminal!D25</f>
        <v>42.370515868913472</v>
      </c>
      <c r="H32" s="255">
        <f t="shared" si="0"/>
        <v>-0.51859908530829557</v>
      </c>
      <c r="J32" s="181">
        <f t="shared" si="1"/>
        <v>21</v>
      </c>
      <c r="K32" s="181">
        <f t="shared" si="2"/>
        <v>27</v>
      </c>
    </row>
    <row r="33" spans="1:11" ht="14.1" customHeight="1" x14ac:dyDescent="0.25">
      <c r="A33" s="87" t="s">
        <v>34</v>
      </c>
      <c r="B33" s="88">
        <v>48.418156808803303</v>
      </c>
      <c r="C33" s="88">
        <v>45.828319294023267</v>
      </c>
      <c r="D33" s="88">
        <v>44.548341566690191</v>
      </c>
      <c r="E33" s="88">
        <v>45.993715632364498</v>
      </c>
      <c r="F33" s="88">
        <v>48.676211021768971</v>
      </c>
      <c r="G33" s="88">
        <f>Eficiencia_terminal!D26</f>
        <v>50.452726889871549</v>
      </c>
      <c r="H33" s="255">
        <f t="shared" si="0"/>
        <v>1.7765158681025781</v>
      </c>
      <c r="J33" s="181">
        <f t="shared" si="1"/>
        <v>6</v>
      </c>
      <c r="K33" s="181">
        <f t="shared" si="2"/>
        <v>17</v>
      </c>
    </row>
    <row r="34" spans="1:11" ht="14.1" customHeight="1" x14ac:dyDescent="0.25">
      <c r="A34" s="87" t="s">
        <v>35</v>
      </c>
      <c r="B34" s="88">
        <v>48.782961460446245</v>
      </c>
      <c r="C34" s="88">
        <v>52.116141732283459</v>
      </c>
      <c r="D34" s="88">
        <v>57.911250560286867</v>
      </c>
      <c r="E34" s="88">
        <v>54.692082111436946</v>
      </c>
      <c r="F34" s="88">
        <v>56.443556443556439</v>
      </c>
      <c r="G34" s="88">
        <f>Eficiencia_terminal!D27</f>
        <v>56.768558951965062</v>
      </c>
      <c r="H34" s="255">
        <f t="shared" si="0"/>
        <v>0.32500250840862321</v>
      </c>
      <c r="J34" s="181">
        <f t="shared" si="1"/>
        <v>15</v>
      </c>
      <c r="K34" s="181">
        <f t="shared" si="2"/>
        <v>7</v>
      </c>
    </row>
    <row r="35" spans="1:11" ht="14.1" customHeight="1" x14ac:dyDescent="0.25">
      <c r="A35" s="87" t="s">
        <v>36</v>
      </c>
      <c r="B35" s="88">
        <v>55.875831485587582</v>
      </c>
      <c r="C35" s="88">
        <v>54.964257347100876</v>
      </c>
      <c r="D35" s="88">
        <v>49.544764795144161</v>
      </c>
      <c r="E35" s="88">
        <v>48.875936719400499</v>
      </c>
      <c r="F35" s="88">
        <v>48.934490923441196</v>
      </c>
      <c r="G35" s="88">
        <f>Eficiencia_terminal!D28</f>
        <v>51.699029126213588</v>
      </c>
      <c r="H35" s="255">
        <f t="shared" si="0"/>
        <v>2.7645382027723926</v>
      </c>
      <c r="J35" s="181">
        <f t="shared" si="1"/>
        <v>4</v>
      </c>
      <c r="K35" s="181">
        <f t="shared" si="2"/>
        <v>13</v>
      </c>
    </row>
    <row r="36" spans="1:11" ht="14.1" customHeight="1" x14ac:dyDescent="0.25">
      <c r="A36" s="87" t="s">
        <v>37</v>
      </c>
      <c r="B36" s="88">
        <v>45.220830586684244</v>
      </c>
      <c r="C36" s="88">
        <v>46.86927306047648</v>
      </c>
      <c r="D36" s="88">
        <v>49.589210975042633</v>
      </c>
      <c r="E36" s="88">
        <v>50.698143083345329</v>
      </c>
      <c r="F36" s="88">
        <v>52.042214912280706</v>
      </c>
      <c r="G36" s="88">
        <f>Eficiencia_terminal!D29</f>
        <v>49.028480170348679</v>
      </c>
      <c r="H36" s="255">
        <f t="shared" si="0"/>
        <v>-3.0137347419320264</v>
      </c>
      <c r="J36" s="181">
        <f t="shared" si="1"/>
        <v>30</v>
      </c>
      <c r="K36" s="181">
        <f t="shared" si="2"/>
        <v>22</v>
      </c>
    </row>
    <row r="37" spans="1:11" ht="14.1" customHeight="1" x14ac:dyDescent="0.25">
      <c r="A37" s="87" t="s">
        <v>38</v>
      </c>
      <c r="B37" s="88">
        <v>58.836606150426086</v>
      </c>
      <c r="C37" s="88">
        <v>53.675496688741717</v>
      </c>
      <c r="D37" s="88">
        <v>56.90268347882315</v>
      </c>
      <c r="E37" s="88">
        <v>53.836477987421382</v>
      </c>
      <c r="F37" s="88">
        <v>56.88920454545454</v>
      </c>
      <c r="G37" s="88">
        <f>Eficiencia_terminal!D31</f>
        <v>59.758265197298257</v>
      </c>
      <c r="H37" s="255">
        <f t="shared" si="0"/>
        <v>2.8690606518437178</v>
      </c>
      <c r="J37" s="181">
        <f t="shared" si="1"/>
        <v>3</v>
      </c>
      <c r="K37" s="181">
        <f t="shared" si="2"/>
        <v>4</v>
      </c>
    </row>
    <row r="38" spans="1:11" ht="14.1" customHeight="1" x14ac:dyDescent="0.25">
      <c r="A38" s="87" t="s">
        <v>39</v>
      </c>
      <c r="B38" s="88">
        <v>58.3044982698962</v>
      </c>
      <c r="C38" s="88">
        <v>57.008466603951078</v>
      </c>
      <c r="D38" s="88">
        <v>67.080152671755727</v>
      </c>
      <c r="E38" s="88">
        <v>58.784893267651881</v>
      </c>
      <c r="F38" s="88">
        <v>58.654634946677611</v>
      </c>
      <c r="G38" s="88">
        <f>Eficiencia_terminal!D32</f>
        <v>55.976243504083143</v>
      </c>
      <c r="H38" s="255">
        <f t="shared" si="0"/>
        <v>-2.6783914425944673</v>
      </c>
      <c r="J38" s="181">
        <f t="shared" si="1"/>
        <v>29</v>
      </c>
      <c r="K38" s="181">
        <f t="shared" si="2"/>
        <v>8</v>
      </c>
    </row>
    <row r="39" spans="1:11" ht="14.1" customHeight="1" x14ac:dyDescent="0.25">
      <c r="A39" s="87" t="s">
        <v>40</v>
      </c>
      <c r="B39" s="88">
        <v>48.400250941028858</v>
      </c>
      <c r="C39" s="88">
        <v>53.748271092669434</v>
      </c>
      <c r="D39" s="88">
        <v>56.268927922471235</v>
      </c>
      <c r="E39" s="88">
        <v>58.028967254408059</v>
      </c>
      <c r="F39" s="88">
        <v>58.204502305397341</v>
      </c>
      <c r="G39" s="88">
        <f>Eficiencia_terminal!D33</f>
        <v>53.477498538866165</v>
      </c>
      <c r="H39" s="255">
        <f t="shared" si="0"/>
        <v>-4.7270037665311762</v>
      </c>
      <c r="J39" s="181">
        <f t="shared" si="1"/>
        <v>34</v>
      </c>
      <c r="K39" s="181">
        <f t="shared" si="2"/>
        <v>11</v>
      </c>
    </row>
    <row r="40" spans="1:11" ht="14.1" customHeight="1" x14ac:dyDescent="0.25">
      <c r="A40" s="87" t="s">
        <v>41</v>
      </c>
      <c r="B40" s="88">
        <v>43.491124260355029</v>
      </c>
      <c r="C40" s="88">
        <v>43.865313653136532</v>
      </c>
      <c r="D40" s="88">
        <v>48.414096916299556</v>
      </c>
      <c r="E40" s="88">
        <v>46.536796536796537</v>
      </c>
      <c r="F40" s="88">
        <v>48.497267759562838</v>
      </c>
      <c r="G40" s="88">
        <f>Eficiencia_terminal!D34</f>
        <v>46.379555134879318</v>
      </c>
      <c r="H40" s="255">
        <f t="shared" si="0"/>
        <v>-2.1177126246835201</v>
      </c>
      <c r="J40" s="181">
        <f t="shared" si="1"/>
        <v>28</v>
      </c>
      <c r="K40" s="181">
        <f t="shared" si="2"/>
        <v>24</v>
      </c>
    </row>
    <row r="41" spans="1:11" ht="14.1" customHeight="1" x14ac:dyDescent="0.25">
      <c r="A41" s="87" t="s">
        <v>42</v>
      </c>
      <c r="B41" s="88">
        <v>68.044988422097248</v>
      </c>
      <c r="C41" s="88">
        <v>65.806045340050375</v>
      </c>
      <c r="D41" s="88">
        <v>64.978902953586498</v>
      </c>
      <c r="E41" s="88">
        <v>58.843992507358841</v>
      </c>
      <c r="F41" s="88">
        <v>57.611181702668354</v>
      </c>
      <c r="G41" s="88">
        <f>Eficiencia_terminal!D35</f>
        <v>62.533476164970537</v>
      </c>
      <c r="H41" s="255">
        <f t="shared" si="0"/>
        <v>4.9222944623021831</v>
      </c>
      <c r="J41" s="181">
        <f t="shared" si="1"/>
        <v>1</v>
      </c>
      <c r="K41" s="181">
        <f t="shared" si="2"/>
        <v>1</v>
      </c>
    </row>
    <row r="42" spans="1:11" ht="14.1" customHeight="1" x14ac:dyDescent="0.25">
      <c r="A42" s="87" t="s">
        <v>43</v>
      </c>
      <c r="B42" s="88">
        <v>38.41797588600658</v>
      </c>
      <c r="C42" s="88">
        <v>40.376927470017129</v>
      </c>
      <c r="D42" s="88">
        <v>44.948781349346525</v>
      </c>
      <c r="E42" s="88">
        <v>40.576048509348155</v>
      </c>
      <c r="F42" s="88">
        <v>41.822794691647154</v>
      </c>
      <c r="G42" s="88">
        <f>Eficiencia_terminal!D36</f>
        <v>43.35575349936375</v>
      </c>
      <c r="H42" s="255">
        <f t="shared" si="0"/>
        <v>1.5329588077165965</v>
      </c>
      <c r="J42" s="181">
        <f t="shared" si="1"/>
        <v>9</v>
      </c>
      <c r="K42" s="181">
        <f t="shared" si="2"/>
        <v>25</v>
      </c>
    </row>
    <row r="43" spans="1:11" ht="14.1" customHeight="1" x14ac:dyDescent="0.25">
      <c r="A43" s="87" t="s">
        <v>44</v>
      </c>
      <c r="B43" s="88">
        <v>48.583509513742072</v>
      </c>
      <c r="C43" s="88">
        <v>49.40530649588289</v>
      </c>
      <c r="D43" s="88">
        <v>51.892384860921112</v>
      </c>
      <c r="E43" s="88">
        <v>54.757085020242911</v>
      </c>
      <c r="F43" s="88">
        <v>59.602349751468594</v>
      </c>
      <c r="G43" s="88">
        <f>Eficiencia_terminal!D37</f>
        <v>61.968576709796672</v>
      </c>
      <c r="H43" s="255">
        <f t="shared" si="0"/>
        <v>2.3662269583280775</v>
      </c>
      <c r="J43" s="181">
        <f t="shared" si="1"/>
        <v>5</v>
      </c>
      <c r="K43" s="181">
        <f t="shared" si="2"/>
        <v>2</v>
      </c>
    </row>
    <row r="44" spans="1:11" ht="14.1" customHeight="1" x14ac:dyDescent="0.25">
      <c r="A44" s="87" t="s">
        <v>45</v>
      </c>
      <c r="B44" s="88">
        <v>45.072239422084628</v>
      </c>
      <c r="C44" s="88">
        <v>50.76837105336687</v>
      </c>
      <c r="D44" s="88">
        <v>53.367379508458349</v>
      </c>
      <c r="E44" s="88">
        <v>50.570676031606673</v>
      </c>
      <c r="F44" s="88">
        <v>49.626235833132384</v>
      </c>
      <c r="G44" s="88">
        <f>Eficiencia_terminal!D38</f>
        <v>50.933040614709114</v>
      </c>
      <c r="H44" s="255">
        <f t="shared" si="0"/>
        <v>1.3068047815767301</v>
      </c>
      <c r="J44" s="181">
        <f t="shared" si="1"/>
        <v>11</v>
      </c>
      <c r="K44" s="181">
        <f t="shared" si="2"/>
        <v>16</v>
      </c>
    </row>
    <row r="45" spans="1:11" ht="14.1" customHeight="1" x14ac:dyDescent="0.25">
      <c r="A45" s="87" t="s">
        <v>46</v>
      </c>
      <c r="B45" s="88">
        <v>58.950617283950614</v>
      </c>
      <c r="C45" s="88">
        <v>57.969543147208128</v>
      </c>
      <c r="D45" s="88">
        <v>56.884057971014492</v>
      </c>
      <c r="E45" s="88">
        <v>58.028169014084504</v>
      </c>
      <c r="F45" s="88">
        <v>49.174174174174176</v>
      </c>
      <c r="G45" s="88">
        <f>Eficiencia_terminal!D39</f>
        <v>47.596532702915681</v>
      </c>
      <c r="H45" s="255">
        <f t="shared" si="0"/>
        <v>-1.5776414712584952</v>
      </c>
      <c r="J45" s="181">
        <f t="shared" si="1"/>
        <v>26</v>
      </c>
      <c r="K45" s="181">
        <f t="shared" si="2"/>
        <v>23</v>
      </c>
    </row>
    <row r="46" spans="1:11" ht="14.1" customHeight="1" x14ac:dyDescent="0.25">
      <c r="A46" s="87" t="s">
        <v>47</v>
      </c>
      <c r="B46" s="88">
        <v>55.258764607679467</v>
      </c>
      <c r="C46" s="88">
        <v>56.415694591728524</v>
      </c>
      <c r="D46" s="88">
        <v>59.767177739920498</v>
      </c>
      <c r="E46" s="88">
        <v>58.055853920515574</v>
      </c>
      <c r="F46" s="88">
        <v>61.196443007275668</v>
      </c>
      <c r="G46" s="88">
        <f>Eficiencia_terminal!D40</f>
        <v>61.088709677419352</v>
      </c>
      <c r="H46" s="255">
        <f t="shared" si="0"/>
        <v>-0.10773332985631612</v>
      </c>
      <c r="J46" s="181">
        <f t="shared" si="1"/>
        <v>17</v>
      </c>
      <c r="K46" s="181">
        <f t="shared" si="2"/>
        <v>3</v>
      </c>
    </row>
    <row r="47" spans="1:11" ht="14.1" customHeight="1" x14ac:dyDescent="0.25">
      <c r="A47" s="87" t="s">
        <v>48</v>
      </c>
      <c r="B47" s="88">
        <v>50.846468184471682</v>
      </c>
      <c r="C47" s="88">
        <v>45.052386495925496</v>
      </c>
      <c r="D47" s="88">
        <v>50.608519269776878</v>
      </c>
      <c r="E47" s="88">
        <v>43.471582181259599</v>
      </c>
      <c r="F47" s="88">
        <v>52.634660421545668</v>
      </c>
      <c r="G47" s="88">
        <f>Eficiencia_terminal!D41</f>
        <v>53.340575774035848</v>
      </c>
      <c r="H47" s="255">
        <f t="shared" si="0"/>
        <v>0.70591535249018023</v>
      </c>
      <c r="J47" s="181">
        <f t="shared" si="1"/>
        <v>12</v>
      </c>
      <c r="K47" s="181">
        <f t="shared" si="2"/>
        <v>12</v>
      </c>
    </row>
    <row r="48" spans="1:11" ht="14.1" customHeight="1" x14ac:dyDescent="0.25">
      <c r="A48" s="87" t="s">
        <v>49</v>
      </c>
      <c r="B48" s="88">
        <v>36.148648648648653</v>
      </c>
      <c r="C48" s="88">
        <v>35.732009925558309</v>
      </c>
      <c r="D48" s="88">
        <v>35.875</v>
      </c>
      <c r="E48" s="88">
        <v>39.204545454545453</v>
      </c>
      <c r="F48" s="88">
        <v>34.810951760104302</v>
      </c>
      <c r="G48" s="88">
        <f>Eficiencia_terminal!D42</f>
        <v>36.454431960049938</v>
      </c>
      <c r="H48" s="255">
        <f>G48-F48</f>
        <v>1.6434801999456354</v>
      </c>
      <c r="J48" s="181"/>
      <c r="K48" s="181"/>
    </row>
    <row r="49" spans="1:11" ht="14.1" customHeight="1" x14ac:dyDescent="0.25">
      <c r="A49" s="98" t="s">
        <v>50</v>
      </c>
      <c r="B49" s="91">
        <v>47.7</v>
      </c>
      <c r="C49" s="91">
        <v>48.1</v>
      </c>
      <c r="D49" s="91">
        <v>50</v>
      </c>
      <c r="E49" s="91">
        <v>49.6</v>
      </c>
      <c r="F49" s="91">
        <v>50.6</v>
      </c>
      <c r="G49" s="91">
        <v>50.3</v>
      </c>
      <c r="H49" s="254">
        <f>G49-F49</f>
        <v>-0.30000000000000426</v>
      </c>
      <c r="J49" s="181"/>
      <c r="K49" s="181"/>
    </row>
    <row r="50" spans="1:11" ht="14.1" customHeight="1" x14ac:dyDescent="0.25">
      <c r="A50" s="87" t="s">
        <v>51</v>
      </c>
      <c r="B50" s="88">
        <v>37.780521851175777</v>
      </c>
      <c r="C50" s="88">
        <v>38.058865464914959</v>
      </c>
      <c r="D50" s="88">
        <v>38.885102239532621</v>
      </c>
      <c r="E50" s="88">
        <v>40.518569682801129</v>
      </c>
      <c r="F50" s="88">
        <v>38.9</v>
      </c>
      <c r="G50" s="88">
        <v>38.4</v>
      </c>
      <c r="H50" s="255">
        <v>1.6334674432685077</v>
      </c>
      <c r="J50" s="181"/>
      <c r="K50" s="181"/>
    </row>
    <row r="51" spans="1:11" ht="14.1" customHeight="1" x14ac:dyDescent="0.25">
      <c r="A51" s="87" t="s">
        <v>52</v>
      </c>
      <c r="B51" s="88">
        <v>46.752753513102924</v>
      </c>
      <c r="C51" s="88">
        <v>45.714285714285715</v>
      </c>
      <c r="D51" s="88">
        <v>48.379254457050244</v>
      </c>
      <c r="E51" s="88">
        <v>49.01539563193699</v>
      </c>
      <c r="F51" s="88">
        <v>48.9</v>
      </c>
      <c r="G51" s="88">
        <v>50.2</v>
      </c>
      <c r="H51" s="255">
        <v>0.63614117488674538</v>
      </c>
      <c r="J51" s="181"/>
      <c r="K51" s="181"/>
    </row>
    <row r="52" spans="1:11" ht="14.1" customHeight="1" x14ac:dyDescent="0.25">
      <c r="A52" s="98" t="s">
        <v>53</v>
      </c>
      <c r="B52" s="91">
        <v>38.9</v>
      </c>
      <c r="C52" s="91">
        <v>38.9</v>
      </c>
      <c r="D52" s="91">
        <v>39.9</v>
      </c>
      <c r="E52" s="91">
        <v>41.6</v>
      </c>
      <c r="F52" s="91">
        <v>40.200000000000003</v>
      </c>
      <c r="G52" s="91">
        <v>39.799999999999997</v>
      </c>
      <c r="H52" s="254">
        <f>Tabla2[[#This Row],[2013-2016]]-Tabla2[[#This Row],[2012-2015]]</f>
        <v>-0.40000000000000568</v>
      </c>
      <c r="J52" s="181">
        <f>RANK(H52,$H$19:$H$52)</f>
        <v>20</v>
      </c>
      <c r="K52" s="181">
        <f>RANK(G52,$G$19:$G$52)</f>
        <v>30</v>
      </c>
    </row>
    <row r="53" spans="1:11" ht="15.75" customHeight="1" x14ac:dyDescent="0.25">
      <c r="A53" s="256"/>
      <c r="B53" s="144"/>
      <c r="C53" s="144"/>
      <c r="D53" s="144"/>
      <c r="E53" s="144"/>
      <c r="F53" s="144"/>
      <c r="G53" s="144"/>
      <c r="H53" s="257"/>
    </row>
    <row r="54" spans="1:11" ht="15.75" x14ac:dyDescent="0.25">
      <c r="A54" s="48"/>
      <c r="B54" s="48"/>
      <c r="C54" s="48"/>
      <c r="D54" s="48"/>
      <c r="E54" s="48"/>
      <c r="F54" s="48"/>
      <c r="G54" s="48"/>
      <c r="H54" s="48"/>
    </row>
    <row r="55" spans="1:11" ht="15.75" x14ac:dyDescent="0.25">
      <c r="A55" s="48"/>
      <c r="B55" s="48"/>
      <c r="C55" s="48"/>
      <c r="D55" s="48"/>
      <c r="E55" s="48"/>
      <c r="F55" s="48"/>
      <c r="G55" s="48"/>
      <c r="H55" s="48"/>
    </row>
    <row r="56" spans="1:11" ht="15.75" x14ac:dyDescent="0.25">
      <c r="A56" s="48"/>
      <c r="B56" s="48"/>
      <c r="C56" s="48"/>
      <c r="D56" s="48"/>
      <c r="E56" s="48"/>
      <c r="F56" s="48"/>
      <c r="G56" s="48"/>
      <c r="H56" s="48"/>
    </row>
    <row r="57" spans="1:11" ht="15.75" x14ac:dyDescent="0.25">
      <c r="A57" s="48"/>
      <c r="B57" s="48"/>
      <c r="C57" s="48"/>
      <c r="D57" s="48"/>
      <c r="E57" s="48"/>
      <c r="F57" s="48"/>
      <c r="G57" s="48"/>
      <c r="H57" s="48"/>
    </row>
    <row r="58" spans="1:11" ht="15.75" x14ac:dyDescent="0.25">
      <c r="A58" s="48"/>
      <c r="B58" s="48"/>
      <c r="C58" s="48"/>
      <c r="D58" s="48"/>
      <c r="E58" s="48"/>
      <c r="F58" s="48"/>
      <c r="G58" s="48"/>
      <c r="H58" s="48"/>
    </row>
    <row r="59" spans="1:11" ht="15.75" x14ac:dyDescent="0.25">
      <c r="A59" s="48"/>
      <c r="B59" s="48"/>
      <c r="C59" s="48"/>
      <c r="D59" s="48"/>
      <c r="E59" s="48"/>
      <c r="F59" s="48"/>
      <c r="G59" s="48"/>
      <c r="H59" s="48"/>
    </row>
    <row r="60" spans="1:11" ht="15.75" x14ac:dyDescent="0.25">
      <c r="A60" s="48"/>
      <c r="B60" s="48"/>
      <c r="C60" s="48"/>
      <c r="D60" s="48"/>
      <c r="E60" s="48"/>
      <c r="F60" s="48"/>
      <c r="G60" s="48"/>
      <c r="H60" s="48"/>
    </row>
    <row r="61" spans="1:11" ht="15.75" x14ac:dyDescent="0.25">
      <c r="A61" s="48"/>
      <c r="B61" s="48"/>
      <c r="C61" s="48"/>
      <c r="D61" s="48"/>
      <c r="E61" s="48"/>
      <c r="F61" s="48"/>
      <c r="G61" s="48"/>
      <c r="H61" s="48"/>
    </row>
    <row r="62" spans="1:11" ht="15.75" x14ac:dyDescent="0.25">
      <c r="A62" s="48"/>
      <c r="B62" s="48"/>
      <c r="C62" s="48"/>
      <c r="D62" s="48"/>
      <c r="E62" s="48"/>
      <c r="F62" s="48"/>
      <c r="G62" s="48"/>
      <c r="H62" s="48"/>
    </row>
    <row r="63" spans="1:11" ht="15.75" x14ac:dyDescent="0.25">
      <c r="A63" s="48"/>
      <c r="B63" s="48"/>
      <c r="C63" s="48"/>
      <c r="D63" s="48"/>
      <c r="E63" s="48"/>
      <c r="F63" s="48"/>
      <c r="G63" s="48"/>
      <c r="H63" s="48"/>
    </row>
    <row r="64" spans="1:11" ht="15.75" x14ac:dyDescent="0.25">
      <c r="A64" s="48"/>
      <c r="B64" s="48"/>
      <c r="C64" s="48"/>
      <c r="D64" s="48"/>
      <c r="E64" s="48"/>
      <c r="F64" s="48"/>
      <c r="G64" s="48"/>
      <c r="H64" s="48"/>
    </row>
    <row r="65" spans="1:8" ht="15.75" x14ac:dyDescent="0.25">
      <c r="A65" s="48"/>
      <c r="B65" s="48"/>
      <c r="C65" s="48"/>
      <c r="D65" s="48"/>
      <c r="E65" s="48"/>
      <c r="F65" s="48"/>
      <c r="G65" s="48"/>
      <c r="H65" s="48"/>
    </row>
    <row r="66" spans="1:8" ht="15.75" x14ac:dyDescent="0.25">
      <c r="A66" s="48"/>
      <c r="B66" s="48"/>
      <c r="C66" s="48"/>
      <c r="D66" s="48"/>
      <c r="E66" s="48"/>
      <c r="F66" s="48"/>
      <c r="G66" s="48"/>
      <c r="H66" s="48"/>
    </row>
    <row r="67" spans="1:8" ht="15.75" x14ac:dyDescent="0.25">
      <c r="A67" s="48"/>
      <c r="B67" s="48"/>
      <c r="C67" s="48"/>
      <c r="D67" s="48"/>
      <c r="E67" s="48"/>
      <c r="F67" s="48"/>
      <c r="G67" s="48"/>
      <c r="H67" s="48"/>
    </row>
    <row r="68" spans="1:8" ht="15.75" x14ac:dyDescent="0.25">
      <c r="A68" s="48"/>
      <c r="B68" s="48"/>
      <c r="C68" s="48"/>
      <c r="D68" s="48"/>
      <c r="E68" s="48"/>
      <c r="F68" s="48"/>
      <c r="G68" s="48"/>
      <c r="H68" s="48"/>
    </row>
    <row r="69" spans="1:8" ht="15.75" x14ac:dyDescent="0.25">
      <c r="A69" s="48"/>
      <c r="B69" s="48"/>
      <c r="C69" s="48"/>
      <c r="D69" s="48"/>
      <c r="E69" s="48"/>
      <c r="F69" s="48"/>
      <c r="G69" s="48"/>
      <c r="H69" s="48"/>
    </row>
    <row r="70" spans="1:8" ht="15.75" x14ac:dyDescent="0.25">
      <c r="A70" s="48"/>
      <c r="B70" s="48"/>
      <c r="C70" s="48"/>
      <c r="D70" s="48"/>
      <c r="E70" s="48"/>
      <c r="F70" s="48"/>
      <c r="G70" s="48"/>
      <c r="H70" s="48"/>
    </row>
    <row r="71" spans="1:8" ht="15.75" x14ac:dyDescent="0.25">
      <c r="A71" s="48"/>
      <c r="B71" s="48"/>
      <c r="C71" s="48"/>
      <c r="D71" s="48"/>
      <c r="E71" s="48"/>
      <c r="F71" s="48"/>
      <c r="G71" s="48"/>
      <c r="H71" s="48"/>
    </row>
    <row r="72" spans="1:8" ht="15.75" x14ac:dyDescent="0.25">
      <c r="A72" s="48"/>
      <c r="B72" s="48"/>
      <c r="C72" s="48"/>
      <c r="D72" s="48"/>
      <c r="E72" s="48"/>
      <c r="F72" s="48"/>
      <c r="G72" s="48"/>
      <c r="H72" s="48"/>
    </row>
    <row r="73" spans="1:8" ht="15.75" x14ac:dyDescent="0.25">
      <c r="A73" s="48"/>
      <c r="B73" s="48"/>
      <c r="C73" s="48"/>
      <c r="D73" s="48"/>
      <c r="E73" s="48"/>
      <c r="F73" s="48"/>
      <c r="G73" s="48"/>
      <c r="H73" s="48"/>
    </row>
    <row r="74" spans="1:8" ht="15.75" x14ac:dyDescent="0.25">
      <c r="A74" s="48"/>
      <c r="B74" s="48"/>
      <c r="C74" s="48"/>
      <c r="D74" s="48"/>
      <c r="E74" s="48"/>
      <c r="F74" s="48"/>
      <c r="G74" s="48"/>
      <c r="H74" s="48"/>
    </row>
    <row r="75" spans="1:8" ht="15.75" x14ac:dyDescent="0.25">
      <c r="A75" s="48"/>
      <c r="B75" s="48"/>
      <c r="C75" s="48"/>
      <c r="D75" s="48"/>
      <c r="E75" s="48"/>
      <c r="F75" s="48"/>
      <c r="G75" s="48"/>
      <c r="H75" s="48"/>
    </row>
    <row r="76" spans="1:8" ht="15.75" x14ac:dyDescent="0.25">
      <c r="A76" s="48"/>
      <c r="B76" s="48"/>
      <c r="C76" s="48"/>
      <c r="D76" s="48"/>
      <c r="E76" s="48"/>
      <c r="F76" s="48"/>
      <c r="G76" s="48"/>
      <c r="H76" s="48"/>
    </row>
    <row r="77" spans="1:8" ht="15.75" x14ac:dyDescent="0.25">
      <c r="A77" s="48"/>
      <c r="B77" s="48"/>
      <c r="C77" s="48"/>
      <c r="D77" s="48"/>
      <c r="E77" s="48"/>
      <c r="F77" s="48"/>
      <c r="G77" s="48"/>
      <c r="H77" s="48"/>
    </row>
    <row r="78" spans="1:8" ht="15.75" x14ac:dyDescent="0.25">
      <c r="A78" s="48"/>
      <c r="B78" s="48"/>
      <c r="C78" s="48"/>
      <c r="D78" s="48"/>
      <c r="E78" s="48"/>
      <c r="F78" s="48"/>
      <c r="G78" s="48"/>
      <c r="H78" s="48"/>
    </row>
    <row r="79" spans="1:8" ht="15.75" x14ac:dyDescent="0.25">
      <c r="A79" s="48"/>
      <c r="B79" s="48"/>
      <c r="C79" s="48"/>
      <c r="D79" s="48"/>
      <c r="E79" s="48"/>
      <c r="F79" s="48"/>
      <c r="G79" s="48"/>
      <c r="H79" s="48"/>
    </row>
    <row r="80" spans="1:8" ht="15.75" x14ac:dyDescent="0.25">
      <c r="A80" s="48"/>
      <c r="B80" s="48"/>
      <c r="C80" s="48"/>
      <c r="D80" s="48"/>
      <c r="E80" s="48"/>
      <c r="F80" s="48"/>
      <c r="G80" s="48"/>
      <c r="H80" s="48"/>
    </row>
    <row r="81" spans="1:8" ht="15.75" x14ac:dyDescent="0.25">
      <c r="A81" s="48"/>
      <c r="B81" s="48"/>
      <c r="C81" s="48"/>
      <c r="D81" s="48"/>
      <c r="E81" s="48"/>
      <c r="F81" s="48"/>
      <c r="G81" s="48"/>
      <c r="H81" s="48"/>
    </row>
    <row r="82" spans="1:8" ht="15.75" x14ac:dyDescent="0.25">
      <c r="A82" s="48"/>
      <c r="B82" s="48"/>
      <c r="C82" s="48"/>
      <c r="D82" s="48"/>
      <c r="E82" s="48"/>
      <c r="F82" s="48"/>
      <c r="G82" s="48"/>
      <c r="H82" s="48"/>
    </row>
    <row r="83" spans="1:8" ht="15.75" x14ac:dyDescent="0.25">
      <c r="A83" s="48"/>
      <c r="B83" s="48"/>
      <c r="C83" s="48"/>
      <c r="D83" s="48"/>
      <c r="E83" s="48"/>
      <c r="F83" s="48"/>
      <c r="G83" s="48"/>
      <c r="H83" s="48"/>
    </row>
    <row r="84" spans="1:8" ht="15.75" x14ac:dyDescent="0.25">
      <c r="A84" s="48"/>
      <c r="B84" s="48"/>
      <c r="C84" s="48"/>
      <c r="D84" s="48"/>
      <c r="E84" s="48"/>
      <c r="F84" s="48"/>
      <c r="G84" s="48"/>
      <c r="H84" s="48"/>
    </row>
    <row r="85" spans="1:8" ht="15.75" x14ac:dyDescent="0.25">
      <c r="A85" s="48"/>
      <c r="B85" s="48"/>
      <c r="C85" s="48"/>
      <c r="D85" s="48"/>
      <c r="E85" s="48"/>
      <c r="F85" s="48"/>
      <c r="G85" s="48"/>
      <c r="H85" s="48"/>
    </row>
    <row r="86" spans="1:8" ht="15.75" x14ac:dyDescent="0.25">
      <c r="A86" s="48"/>
      <c r="B86" s="48"/>
      <c r="C86" s="48"/>
      <c r="D86" s="48"/>
      <c r="E86" s="48"/>
      <c r="F86" s="48"/>
      <c r="G86" s="48"/>
      <c r="H86" s="48"/>
    </row>
    <row r="87" spans="1:8" ht="15.75" x14ac:dyDescent="0.25">
      <c r="A87" s="48"/>
      <c r="B87" s="48"/>
      <c r="C87" s="48"/>
      <c r="D87" s="48"/>
      <c r="E87" s="48"/>
      <c r="F87" s="48"/>
      <c r="G87" s="48"/>
      <c r="H87" s="48"/>
    </row>
    <row r="88" spans="1:8" ht="15.75" x14ac:dyDescent="0.25">
      <c r="A88" s="48"/>
      <c r="B88" s="48"/>
      <c r="C88" s="48"/>
      <c r="D88" s="48"/>
      <c r="E88" s="48"/>
      <c r="F88" s="48"/>
      <c r="G88" s="48"/>
      <c r="H88" s="48"/>
    </row>
    <row r="89" spans="1:8" ht="15.75" x14ac:dyDescent="0.25">
      <c r="A89" s="48"/>
      <c r="B89" s="48"/>
      <c r="C89" s="48"/>
      <c r="D89" s="48"/>
      <c r="E89" s="48"/>
      <c r="F89" s="48"/>
      <c r="G89" s="48"/>
      <c r="H89" s="48"/>
    </row>
    <row r="90" spans="1:8" ht="15.75" x14ac:dyDescent="0.25">
      <c r="A90" s="48"/>
      <c r="B90" s="48"/>
      <c r="C90" s="48"/>
      <c r="D90" s="48"/>
      <c r="E90" s="48"/>
      <c r="F90" s="48"/>
      <c r="G90" s="48"/>
      <c r="H90" s="48"/>
    </row>
    <row r="91" spans="1:8" ht="15.75" x14ac:dyDescent="0.25">
      <c r="A91" s="48"/>
      <c r="B91" s="48"/>
      <c r="C91" s="48"/>
      <c r="D91" s="48"/>
      <c r="E91" s="48"/>
      <c r="F91" s="48"/>
      <c r="G91" s="48"/>
      <c r="H91" s="48"/>
    </row>
    <row r="92" spans="1:8" ht="15.75" x14ac:dyDescent="0.25">
      <c r="A92" s="48"/>
      <c r="B92" s="48"/>
      <c r="C92" s="48"/>
      <c r="D92" s="48"/>
      <c r="E92" s="48"/>
      <c r="F92" s="48"/>
      <c r="G92" s="48"/>
      <c r="H92" s="48"/>
    </row>
    <row r="93" spans="1:8" ht="15.75" x14ac:dyDescent="0.25">
      <c r="A93" s="48"/>
      <c r="B93" s="48"/>
      <c r="C93" s="48"/>
      <c r="D93" s="48"/>
      <c r="E93" s="48"/>
      <c r="F93" s="48"/>
      <c r="G93" s="48"/>
      <c r="H93" s="48"/>
    </row>
    <row r="94" spans="1:8" ht="15.75" x14ac:dyDescent="0.25">
      <c r="A94" s="48"/>
      <c r="B94" s="48"/>
      <c r="C94" s="48"/>
      <c r="D94" s="48"/>
      <c r="E94" s="48"/>
      <c r="F94" s="48"/>
      <c r="G94" s="48"/>
      <c r="H94" s="48"/>
    </row>
    <row r="95" spans="1:8" ht="15.75" x14ac:dyDescent="0.25">
      <c r="A95" s="48"/>
      <c r="B95" s="48"/>
      <c r="C95" s="48"/>
      <c r="D95" s="48"/>
      <c r="E95" s="48"/>
      <c r="F95" s="48"/>
      <c r="G95" s="48"/>
      <c r="H95" s="48"/>
    </row>
    <row r="96" spans="1:8" ht="15.75" x14ac:dyDescent="0.25">
      <c r="A96" s="48"/>
      <c r="B96" s="48"/>
      <c r="C96" s="48"/>
      <c r="D96" s="48"/>
      <c r="E96" s="48"/>
      <c r="F96" s="48"/>
      <c r="G96" s="48"/>
      <c r="H96" s="48"/>
    </row>
    <row r="97" spans="1:8" ht="15.75" x14ac:dyDescent="0.25">
      <c r="A97" s="48"/>
      <c r="B97" s="48"/>
      <c r="C97" s="48"/>
      <c r="D97" s="48"/>
      <c r="E97" s="48"/>
      <c r="F97" s="48"/>
      <c r="G97" s="48"/>
      <c r="H97" s="48"/>
    </row>
    <row r="98" spans="1:8" ht="15.75" x14ac:dyDescent="0.25">
      <c r="A98" s="48"/>
      <c r="B98" s="48"/>
      <c r="C98" s="48"/>
      <c r="D98" s="48"/>
      <c r="E98" s="48"/>
      <c r="F98" s="48"/>
      <c r="G98" s="48"/>
      <c r="H98" s="48"/>
    </row>
    <row r="99" spans="1:8" ht="15.75" x14ac:dyDescent="0.25">
      <c r="A99" s="48"/>
      <c r="B99" s="48"/>
      <c r="C99" s="48"/>
      <c r="D99" s="48"/>
      <c r="E99" s="48"/>
      <c r="F99" s="48"/>
      <c r="G99" s="48"/>
      <c r="H99" s="48"/>
    </row>
    <row r="100" spans="1:8" ht="15.75" x14ac:dyDescent="0.25">
      <c r="A100" s="48"/>
      <c r="B100" s="48"/>
      <c r="C100" s="48"/>
      <c r="D100" s="48"/>
      <c r="E100" s="48"/>
      <c r="F100" s="48"/>
      <c r="G100" s="48"/>
      <c r="H100" s="48"/>
    </row>
    <row r="101" spans="1:8" ht="15.75" x14ac:dyDescent="0.25">
      <c r="A101" s="48"/>
      <c r="B101" s="48"/>
      <c r="C101" s="48"/>
      <c r="D101" s="48"/>
      <c r="E101" s="48"/>
      <c r="F101" s="48"/>
      <c r="G101" s="48"/>
      <c r="H101" s="48"/>
    </row>
    <row r="102" spans="1:8" ht="15.75" x14ac:dyDescent="0.25">
      <c r="A102" s="48"/>
      <c r="B102" s="48"/>
      <c r="C102" s="48"/>
      <c r="D102" s="48"/>
      <c r="E102" s="48"/>
      <c r="F102" s="48"/>
      <c r="G102" s="48"/>
      <c r="H102" s="48"/>
    </row>
    <row r="103" spans="1:8" ht="15.75" x14ac:dyDescent="0.25">
      <c r="A103" s="48"/>
      <c r="B103" s="48"/>
      <c r="C103" s="48"/>
      <c r="D103" s="48"/>
      <c r="E103" s="48"/>
      <c r="F103" s="48"/>
      <c r="G103" s="48"/>
      <c r="H103" s="48"/>
    </row>
    <row r="104" spans="1:8" ht="15.75" x14ac:dyDescent="0.25">
      <c r="A104" s="48"/>
      <c r="B104" s="48"/>
      <c r="C104" s="48"/>
      <c r="D104" s="48"/>
      <c r="E104" s="48"/>
      <c r="F104" s="48"/>
      <c r="G104" s="48"/>
      <c r="H104" s="48"/>
    </row>
    <row r="105" spans="1:8" ht="15.75" x14ac:dyDescent="0.25">
      <c r="A105" s="48"/>
      <c r="B105" s="48"/>
      <c r="C105" s="48"/>
      <c r="D105" s="48"/>
      <c r="E105" s="48"/>
      <c r="F105" s="48"/>
      <c r="G105" s="48"/>
      <c r="H105" s="48"/>
    </row>
    <row r="106" spans="1:8" ht="15.75" x14ac:dyDescent="0.25">
      <c r="A106" s="48"/>
      <c r="B106" s="48"/>
      <c r="C106" s="48"/>
      <c r="D106" s="48"/>
      <c r="E106" s="48"/>
      <c r="F106" s="48"/>
      <c r="G106" s="48"/>
      <c r="H106" s="48"/>
    </row>
    <row r="107" spans="1:8" ht="15.75" x14ac:dyDescent="0.25">
      <c r="A107" s="48"/>
      <c r="B107" s="48"/>
      <c r="C107" s="48"/>
      <c r="D107" s="48"/>
      <c r="E107" s="48"/>
      <c r="F107" s="48"/>
      <c r="G107" s="48"/>
      <c r="H107" s="48"/>
    </row>
    <row r="108" spans="1:8" ht="15.75" x14ac:dyDescent="0.25">
      <c r="A108" s="48"/>
      <c r="B108" s="48"/>
      <c r="C108" s="48"/>
      <c r="D108" s="48"/>
      <c r="E108" s="48"/>
      <c r="F108" s="48"/>
      <c r="G108" s="48"/>
      <c r="H108" s="48"/>
    </row>
    <row r="109" spans="1:8" ht="15.75" x14ac:dyDescent="0.25">
      <c r="A109" s="48"/>
      <c r="B109" s="48"/>
      <c r="C109" s="48"/>
      <c r="D109" s="48"/>
      <c r="E109" s="48"/>
      <c r="F109" s="48"/>
      <c r="G109" s="48"/>
      <c r="H109" s="48"/>
    </row>
    <row r="110" spans="1:8" ht="15.75" x14ac:dyDescent="0.25">
      <c r="A110" s="48"/>
      <c r="B110" s="48"/>
      <c r="C110" s="48"/>
      <c r="D110" s="48"/>
      <c r="E110" s="48"/>
      <c r="F110" s="48"/>
      <c r="G110" s="48"/>
      <c r="H110" s="48"/>
    </row>
    <row r="111" spans="1:8" ht="15.75" x14ac:dyDescent="0.25">
      <c r="A111" s="48"/>
      <c r="B111" s="48"/>
      <c r="C111" s="48"/>
      <c r="D111" s="48"/>
      <c r="E111" s="48"/>
      <c r="F111" s="48"/>
      <c r="G111" s="48"/>
      <c r="H111" s="48"/>
    </row>
    <row r="112" spans="1:8" ht="15.75" x14ac:dyDescent="0.25">
      <c r="A112" s="48"/>
      <c r="B112" s="48"/>
      <c r="C112" s="48"/>
      <c r="D112" s="48"/>
      <c r="E112" s="48"/>
      <c r="F112" s="48"/>
      <c r="G112" s="48"/>
      <c r="H112" s="48"/>
    </row>
    <row r="113" spans="1:8" ht="15.75" x14ac:dyDescent="0.25">
      <c r="A113" s="48"/>
      <c r="B113" s="48"/>
      <c r="C113" s="48"/>
      <c r="D113" s="48"/>
      <c r="E113" s="48"/>
      <c r="F113" s="48"/>
      <c r="G113" s="48"/>
      <c r="H113" s="48"/>
    </row>
    <row r="114" spans="1:8" ht="15.75" x14ac:dyDescent="0.25">
      <c r="A114" s="48"/>
      <c r="B114" s="48"/>
      <c r="C114" s="48"/>
      <c r="D114" s="48"/>
      <c r="E114" s="48"/>
      <c r="F114" s="48"/>
      <c r="G114" s="48"/>
      <c r="H114" s="48"/>
    </row>
    <row r="115" spans="1:8" ht="15.75" x14ac:dyDescent="0.25">
      <c r="A115" s="48"/>
      <c r="B115" s="48"/>
      <c r="C115" s="48"/>
      <c r="D115" s="48"/>
      <c r="E115" s="48"/>
      <c r="F115" s="48"/>
      <c r="G115" s="48"/>
      <c r="H115" s="48"/>
    </row>
    <row r="116" spans="1:8" ht="15.75" x14ac:dyDescent="0.25">
      <c r="A116" s="48"/>
      <c r="B116" s="48"/>
      <c r="C116" s="48"/>
      <c r="D116" s="48"/>
      <c r="E116" s="48"/>
      <c r="F116" s="48"/>
      <c r="G116" s="48"/>
      <c r="H116" s="48"/>
    </row>
    <row r="117" spans="1:8" ht="15.75" x14ac:dyDescent="0.25">
      <c r="A117" s="48"/>
      <c r="B117" s="48"/>
      <c r="C117" s="48"/>
      <c r="D117" s="48"/>
      <c r="E117" s="48"/>
      <c r="F117" s="48"/>
      <c r="G117" s="48"/>
      <c r="H117" s="48"/>
    </row>
    <row r="118" spans="1:8" ht="15.75" x14ac:dyDescent="0.25">
      <c r="A118" s="48"/>
      <c r="B118" s="48"/>
      <c r="C118" s="48"/>
      <c r="D118" s="48"/>
      <c r="E118" s="48"/>
      <c r="F118" s="48"/>
      <c r="G118" s="48"/>
      <c r="H118" s="48"/>
    </row>
    <row r="119" spans="1:8" ht="15.75" x14ac:dyDescent="0.25">
      <c r="A119" s="48"/>
      <c r="B119" s="48"/>
      <c r="C119" s="48"/>
      <c r="D119" s="48"/>
      <c r="E119" s="48"/>
      <c r="F119" s="48"/>
      <c r="G119" s="48"/>
      <c r="H119" s="48"/>
    </row>
    <row r="120" spans="1:8" ht="15.75" x14ac:dyDescent="0.25">
      <c r="A120" s="48"/>
      <c r="B120" s="48"/>
      <c r="C120" s="48"/>
      <c r="D120" s="48"/>
      <c r="E120" s="48"/>
      <c r="F120" s="48"/>
      <c r="G120" s="48"/>
      <c r="H120" s="48"/>
    </row>
    <row r="121" spans="1:8" ht="15.75" x14ac:dyDescent="0.25">
      <c r="A121" s="48"/>
      <c r="B121" s="48"/>
      <c r="C121" s="48"/>
      <c r="D121" s="48"/>
      <c r="E121" s="48"/>
      <c r="F121" s="48"/>
      <c r="G121" s="48"/>
      <c r="H121" s="48"/>
    </row>
    <row r="122" spans="1:8" ht="15.75" x14ac:dyDescent="0.25">
      <c r="A122" s="48"/>
      <c r="B122" s="48"/>
      <c r="C122" s="48"/>
      <c r="D122" s="48"/>
      <c r="E122" s="48"/>
      <c r="F122" s="48"/>
      <c r="G122" s="48"/>
      <c r="H122" s="48"/>
    </row>
    <row r="123" spans="1:8" ht="15.75" x14ac:dyDescent="0.25">
      <c r="A123" s="48"/>
      <c r="B123" s="48"/>
      <c r="C123" s="48"/>
      <c r="D123" s="48"/>
      <c r="E123" s="48"/>
      <c r="F123" s="48"/>
      <c r="G123" s="48"/>
      <c r="H123" s="48"/>
    </row>
    <row r="124" spans="1:8" ht="15.75" x14ac:dyDescent="0.25">
      <c r="A124" s="48"/>
      <c r="B124" s="48"/>
      <c r="C124" s="48"/>
      <c r="D124" s="48"/>
      <c r="E124" s="48"/>
      <c r="F124" s="48"/>
      <c r="G124" s="48"/>
      <c r="H124" s="48"/>
    </row>
    <row r="125" spans="1:8" ht="15.75" x14ac:dyDescent="0.25">
      <c r="A125" s="48"/>
      <c r="B125" s="48"/>
      <c r="C125" s="48"/>
      <c r="D125" s="48"/>
      <c r="E125" s="48"/>
      <c r="F125" s="48"/>
      <c r="G125" s="48"/>
      <c r="H125" s="48"/>
    </row>
    <row r="126" spans="1:8" ht="15.75" x14ac:dyDescent="0.25">
      <c r="A126" s="48"/>
      <c r="B126" s="48"/>
      <c r="C126" s="48"/>
      <c r="D126" s="48"/>
      <c r="E126" s="48"/>
      <c r="F126" s="48"/>
      <c r="G126" s="48"/>
      <c r="H126" s="48"/>
    </row>
    <row r="127" spans="1:8" ht="15.75" x14ac:dyDescent="0.25">
      <c r="A127" s="48"/>
      <c r="B127" s="48"/>
      <c r="C127" s="48"/>
      <c r="D127" s="48"/>
      <c r="E127" s="48"/>
      <c r="F127" s="48"/>
      <c r="G127" s="48"/>
      <c r="H127" s="48"/>
    </row>
    <row r="128" spans="1:8" ht="15.75" x14ac:dyDescent="0.25">
      <c r="A128" s="48"/>
      <c r="B128" s="48"/>
      <c r="C128" s="48"/>
      <c r="D128" s="48"/>
      <c r="E128" s="48"/>
      <c r="F128" s="48"/>
      <c r="G128" s="48"/>
      <c r="H128" s="48"/>
    </row>
    <row r="129" spans="1:8" ht="15.75" x14ac:dyDescent="0.25">
      <c r="A129" s="48"/>
      <c r="B129" s="48"/>
      <c r="C129" s="48"/>
      <c r="D129" s="48"/>
      <c r="E129" s="48"/>
      <c r="F129" s="48"/>
      <c r="G129" s="48"/>
      <c r="H129" s="48"/>
    </row>
    <row r="130" spans="1:8" ht="15.75" x14ac:dyDescent="0.25">
      <c r="A130" s="48"/>
      <c r="B130" s="48"/>
      <c r="C130" s="48"/>
      <c r="D130" s="48"/>
      <c r="E130" s="48"/>
      <c r="F130" s="48"/>
      <c r="G130" s="48"/>
      <c r="H130" s="48"/>
    </row>
    <row r="131" spans="1:8" ht="15.75" x14ac:dyDescent="0.25">
      <c r="A131" s="48"/>
      <c r="B131" s="48"/>
      <c r="C131" s="48"/>
      <c r="D131" s="48"/>
      <c r="E131" s="48"/>
      <c r="F131" s="48"/>
      <c r="G131" s="48"/>
      <c r="H131" s="48"/>
    </row>
    <row r="132" spans="1:8" ht="15.75" x14ac:dyDescent="0.25">
      <c r="A132" s="48"/>
      <c r="B132" s="48"/>
      <c r="C132" s="48"/>
      <c r="D132" s="48"/>
      <c r="E132" s="48"/>
      <c r="F132" s="48"/>
      <c r="G132" s="48"/>
      <c r="H132" s="48"/>
    </row>
    <row r="133" spans="1:8" ht="15.75" x14ac:dyDescent="0.25">
      <c r="A133" s="48"/>
      <c r="B133" s="48"/>
      <c r="C133" s="48"/>
      <c r="D133" s="48"/>
      <c r="E133" s="48"/>
      <c r="F133" s="48"/>
      <c r="G133" s="48"/>
      <c r="H133" s="48"/>
    </row>
    <row r="134" spans="1:8" ht="15.75" x14ac:dyDescent="0.25">
      <c r="A134" s="48"/>
      <c r="B134" s="48"/>
      <c r="C134" s="48"/>
      <c r="D134" s="48"/>
      <c r="E134" s="48"/>
      <c r="F134" s="48"/>
      <c r="G134" s="48"/>
      <c r="H134" s="48"/>
    </row>
    <row r="135" spans="1:8" ht="15.75" x14ac:dyDescent="0.25">
      <c r="A135" s="48"/>
      <c r="B135" s="48"/>
      <c r="C135" s="48"/>
      <c r="D135" s="48"/>
      <c r="E135" s="48"/>
      <c r="F135" s="48"/>
      <c r="G135" s="48"/>
      <c r="H135" s="48"/>
    </row>
    <row r="136" spans="1:8" ht="15.75" x14ac:dyDescent="0.25">
      <c r="A136" s="48"/>
      <c r="B136" s="48"/>
      <c r="C136" s="48"/>
      <c r="D136" s="48"/>
      <c r="E136" s="48"/>
      <c r="F136" s="48"/>
      <c r="G136" s="48"/>
      <c r="H136" s="48"/>
    </row>
    <row r="137" spans="1:8" ht="15.75" x14ac:dyDescent="0.25">
      <c r="A137" s="48"/>
      <c r="B137" s="48"/>
      <c r="C137" s="48"/>
      <c r="D137" s="48"/>
      <c r="E137" s="48"/>
      <c r="F137" s="48"/>
      <c r="G137" s="48"/>
      <c r="H137" s="48"/>
    </row>
    <row r="138" spans="1:8" ht="15.75" x14ac:dyDescent="0.25">
      <c r="A138" s="48"/>
      <c r="B138" s="48"/>
      <c r="C138" s="48"/>
      <c r="D138" s="48"/>
      <c r="E138" s="48"/>
      <c r="F138" s="48"/>
      <c r="G138" s="48"/>
      <c r="H138" s="48"/>
    </row>
    <row r="139" spans="1:8" ht="15.75" x14ac:dyDescent="0.25">
      <c r="A139" s="48"/>
      <c r="B139" s="48"/>
      <c r="C139" s="48"/>
      <c r="D139" s="48"/>
      <c r="E139" s="48"/>
      <c r="F139" s="48"/>
      <c r="G139" s="48"/>
      <c r="H139" s="48"/>
    </row>
    <row r="140" spans="1:8" ht="15.75" x14ac:dyDescent="0.25">
      <c r="A140" s="48"/>
      <c r="B140" s="48"/>
      <c r="C140" s="48"/>
      <c r="D140" s="48"/>
      <c r="E140" s="48"/>
      <c r="F140" s="48"/>
      <c r="G140" s="48"/>
      <c r="H140" s="48"/>
    </row>
    <row r="141" spans="1:8" ht="15.75" x14ac:dyDescent="0.25">
      <c r="A141" s="48"/>
      <c r="B141" s="48"/>
      <c r="C141" s="48"/>
      <c r="D141" s="48"/>
      <c r="E141" s="48"/>
      <c r="F141" s="48"/>
      <c r="G141" s="48"/>
      <c r="H141" s="48"/>
    </row>
    <row r="142" spans="1:8" ht="15.75" x14ac:dyDescent="0.25">
      <c r="A142" s="48"/>
      <c r="B142" s="48"/>
      <c r="C142" s="48"/>
      <c r="D142" s="48"/>
      <c r="E142" s="48"/>
      <c r="F142" s="48"/>
      <c r="G142" s="48"/>
      <c r="H142" s="48"/>
    </row>
    <row r="143" spans="1:8" ht="15.75" x14ac:dyDescent="0.25">
      <c r="A143" s="48"/>
      <c r="B143" s="48"/>
      <c r="C143" s="48"/>
      <c r="D143" s="48"/>
      <c r="E143" s="48"/>
      <c r="F143" s="48"/>
      <c r="G143" s="48"/>
      <c r="H143" s="48"/>
    </row>
    <row r="144" spans="1:8" ht="15.75" x14ac:dyDescent="0.25">
      <c r="A144" s="48"/>
      <c r="B144" s="48"/>
      <c r="C144" s="48"/>
      <c r="D144" s="48"/>
      <c r="E144" s="48"/>
      <c r="F144" s="48"/>
      <c r="G144" s="48"/>
      <c r="H144" s="48"/>
    </row>
    <row r="145" spans="1:8" ht="15.75" x14ac:dyDescent="0.25">
      <c r="A145" s="48"/>
      <c r="B145" s="48"/>
      <c r="C145" s="48"/>
      <c r="D145" s="48"/>
      <c r="E145" s="48"/>
      <c r="F145" s="48"/>
      <c r="G145" s="48"/>
      <c r="H145" s="48"/>
    </row>
    <row r="146" spans="1:8" ht="15.75" x14ac:dyDescent="0.25">
      <c r="A146" s="48"/>
      <c r="B146" s="48"/>
      <c r="C146" s="48"/>
      <c r="D146" s="48"/>
      <c r="E146" s="48"/>
      <c r="F146" s="48"/>
      <c r="G146" s="48"/>
      <c r="H146" s="48"/>
    </row>
    <row r="147" spans="1:8" ht="15.75" x14ac:dyDescent="0.25">
      <c r="A147" s="48"/>
      <c r="B147" s="48"/>
      <c r="C147" s="48"/>
      <c r="D147" s="48"/>
      <c r="E147" s="48"/>
      <c r="F147" s="48"/>
      <c r="G147" s="48"/>
      <c r="H147" s="48"/>
    </row>
    <row r="148" spans="1:8" ht="15.75" x14ac:dyDescent="0.25">
      <c r="A148" s="48"/>
      <c r="B148" s="48"/>
      <c r="C148" s="48"/>
      <c r="D148" s="48"/>
      <c r="E148" s="48"/>
      <c r="F148" s="48"/>
      <c r="G148" s="48"/>
      <c r="H148" s="48"/>
    </row>
    <row r="149" spans="1:8" ht="15.75" x14ac:dyDescent="0.25">
      <c r="A149" s="48"/>
      <c r="B149" s="48"/>
      <c r="C149" s="48"/>
      <c r="D149" s="48"/>
      <c r="E149" s="48"/>
      <c r="F149" s="48"/>
      <c r="G149" s="48"/>
      <c r="H149" s="48"/>
    </row>
    <row r="150" spans="1:8" ht="15.75" x14ac:dyDescent="0.25">
      <c r="A150" s="48"/>
      <c r="B150" s="48"/>
      <c r="C150" s="48"/>
      <c r="D150" s="48"/>
      <c r="E150" s="48"/>
      <c r="F150" s="48"/>
      <c r="G150" s="48"/>
      <c r="H150" s="48"/>
    </row>
    <row r="151" spans="1:8" ht="15.75" x14ac:dyDescent="0.25">
      <c r="A151" s="48"/>
      <c r="B151" s="48"/>
      <c r="C151" s="48"/>
      <c r="D151" s="48"/>
      <c r="E151" s="48"/>
      <c r="F151" s="48"/>
      <c r="G151" s="48"/>
      <c r="H151" s="48"/>
    </row>
    <row r="152" spans="1:8" ht="15.75" x14ac:dyDescent="0.25">
      <c r="A152" s="48"/>
      <c r="B152" s="48"/>
      <c r="C152" s="48"/>
      <c r="D152" s="48"/>
      <c r="E152" s="48"/>
      <c r="F152" s="48"/>
      <c r="G152" s="48"/>
      <c r="H152" s="48"/>
    </row>
    <row r="153" spans="1:8" ht="15.75" x14ac:dyDescent="0.25">
      <c r="A153" s="48"/>
      <c r="B153" s="48"/>
      <c r="C153" s="48"/>
      <c r="D153" s="48"/>
      <c r="E153" s="48"/>
      <c r="F153" s="48"/>
      <c r="G153" s="48"/>
      <c r="H153" s="48"/>
    </row>
    <row r="154" spans="1:8" ht="15.75" x14ac:dyDescent="0.25">
      <c r="A154" s="48"/>
      <c r="B154" s="48"/>
      <c r="C154" s="48"/>
      <c r="D154" s="48"/>
      <c r="E154" s="48"/>
      <c r="F154" s="48"/>
      <c r="G154" s="48"/>
      <c r="H154" s="48"/>
    </row>
    <row r="155" spans="1:8" ht="15.75" x14ac:dyDescent="0.25">
      <c r="A155" s="48"/>
      <c r="B155" s="48"/>
      <c r="C155" s="48"/>
      <c r="D155" s="48"/>
      <c r="E155" s="48"/>
      <c r="F155" s="48"/>
      <c r="G155" s="48"/>
      <c r="H155" s="48"/>
    </row>
    <row r="156" spans="1:8" ht="15.75" x14ac:dyDescent="0.25">
      <c r="A156" s="48"/>
      <c r="B156" s="48"/>
      <c r="C156" s="48"/>
      <c r="D156" s="48"/>
      <c r="E156" s="48"/>
      <c r="F156" s="48"/>
      <c r="G156" s="48"/>
      <c r="H156" s="48"/>
    </row>
    <row r="157" spans="1:8" ht="15.75" x14ac:dyDescent="0.25">
      <c r="A157" s="48"/>
      <c r="B157" s="48"/>
      <c r="C157" s="48"/>
      <c r="D157" s="48"/>
      <c r="E157" s="48"/>
      <c r="F157" s="48"/>
      <c r="G157" s="48"/>
      <c r="H157" s="48"/>
    </row>
    <row r="158" spans="1:8" ht="15.75" x14ac:dyDescent="0.25">
      <c r="A158" s="48"/>
      <c r="B158" s="48"/>
      <c r="C158" s="48"/>
      <c r="D158" s="48"/>
      <c r="E158" s="48"/>
      <c r="F158" s="48"/>
      <c r="G158" s="48"/>
      <c r="H158" s="48"/>
    </row>
    <row r="159" spans="1:8" ht="15.75" x14ac:dyDescent="0.25">
      <c r="A159" s="48"/>
      <c r="B159" s="48"/>
      <c r="C159" s="48"/>
      <c r="D159" s="48"/>
      <c r="E159" s="48"/>
      <c r="F159" s="48"/>
      <c r="G159" s="48"/>
      <c r="H159" s="48"/>
    </row>
    <row r="160" spans="1:8" ht="15.75" x14ac:dyDescent="0.25">
      <c r="A160" s="48"/>
      <c r="B160" s="48"/>
      <c r="C160" s="48"/>
      <c r="D160" s="48"/>
      <c r="E160" s="48"/>
      <c r="F160" s="48"/>
      <c r="G160" s="48"/>
      <c r="H160" s="48"/>
    </row>
    <row r="161" spans="1:8" ht="15.75" x14ac:dyDescent="0.25">
      <c r="A161" s="48"/>
      <c r="B161" s="48"/>
      <c r="C161" s="48"/>
      <c r="D161" s="48"/>
      <c r="E161" s="48"/>
      <c r="F161" s="48"/>
      <c r="G161" s="48"/>
      <c r="H161" s="48"/>
    </row>
    <row r="162" spans="1:8" ht="15.75" x14ac:dyDescent="0.25">
      <c r="A162" s="48"/>
      <c r="B162" s="48"/>
      <c r="C162" s="48"/>
      <c r="D162" s="48"/>
      <c r="E162" s="48"/>
      <c r="F162" s="48"/>
      <c r="G162" s="48"/>
      <c r="H162" s="48"/>
    </row>
    <row r="163" spans="1:8" ht="15.75" x14ac:dyDescent="0.25">
      <c r="A163" s="48"/>
      <c r="B163" s="48"/>
      <c r="C163" s="48"/>
      <c r="D163" s="48"/>
      <c r="E163" s="48"/>
      <c r="F163" s="48"/>
      <c r="G163" s="48"/>
      <c r="H163" s="48"/>
    </row>
    <row r="164" spans="1:8" ht="15.75" x14ac:dyDescent="0.25">
      <c r="A164" s="48"/>
      <c r="B164" s="48"/>
      <c r="C164" s="48"/>
      <c r="D164" s="48"/>
      <c r="E164" s="48"/>
      <c r="F164" s="48"/>
      <c r="G164" s="48"/>
      <c r="H164" s="48"/>
    </row>
    <row r="165" spans="1:8" ht="15.75" x14ac:dyDescent="0.25">
      <c r="A165" s="48"/>
      <c r="B165" s="48"/>
      <c r="C165" s="48"/>
      <c r="D165" s="48"/>
      <c r="E165" s="48"/>
      <c r="F165" s="48"/>
      <c r="G165" s="48"/>
      <c r="H165" s="48"/>
    </row>
  </sheetData>
  <dataConsolidate/>
  <mergeCells count="1">
    <mergeCell ref="A7:H7"/>
  </mergeCells>
  <conditionalFormatting sqref="H50:H51 H19:H48">
    <cfRule type="colorScale" priority="1">
      <colorScale>
        <cfvo type="min"/>
        <cfvo type="percentile" val="50"/>
        <cfvo type="max"/>
        <color rgb="FFF8696B"/>
        <color rgb="FFFFEB84"/>
        <color rgb="FF63BE7B"/>
      </colorScale>
    </cfRule>
  </conditionalFormatting>
  <printOptions horizontalCentered="1"/>
  <pageMargins left="0.59055118110236227" right="0.59055118110236227" top="0.35433070866141736" bottom="0.35433070866141736" header="0.31496062992125984" footer="0.31496062992125984"/>
  <pageSetup scale="98" orientation="portrait" r:id="rId1"/>
  <drawing r:id="rId2"/>
  <legacyDrawingHF r:id="rId3"/>
  <tableParts count="2">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51"/>
  <sheetViews>
    <sheetView topLeftCell="A7" zoomScale="80" zoomScaleNormal="80" zoomScaleSheetLayoutView="100" workbookViewId="0">
      <selection activeCell="D11" sqref="D11"/>
    </sheetView>
  </sheetViews>
  <sheetFormatPr baseColWidth="10" defaultRowHeight="14.25" x14ac:dyDescent="0.2"/>
  <cols>
    <col min="1" max="1" width="22.42578125" style="51" customWidth="1"/>
    <col min="2" max="2" width="21.42578125" style="51" customWidth="1"/>
    <col min="3" max="4" width="21.42578125" style="50" customWidth="1"/>
    <col min="5" max="16384" width="11.42578125" style="50"/>
  </cols>
  <sheetData>
    <row r="1" spans="1:4" x14ac:dyDescent="0.2">
      <c r="A1" s="76"/>
      <c r="B1" s="77"/>
      <c r="C1" s="76"/>
      <c r="D1" s="76"/>
    </row>
    <row r="2" spans="1:4" x14ac:dyDescent="0.2">
      <c r="A2" s="76"/>
      <c r="B2" s="77"/>
      <c r="C2" s="76"/>
      <c r="D2" s="76"/>
    </row>
    <row r="3" spans="1:4" x14ac:dyDescent="0.2">
      <c r="A3" s="76"/>
      <c r="B3" s="75"/>
      <c r="C3" s="73"/>
      <c r="D3" s="73"/>
    </row>
    <row r="4" spans="1:4" x14ac:dyDescent="0.2">
      <c r="A4" s="501"/>
      <c r="B4" s="501"/>
      <c r="C4" s="501"/>
      <c r="D4" s="501"/>
    </row>
    <row r="5" spans="1:4" x14ac:dyDescent="0.2">
      <c r="A5" s="243"/>
      <c r="B5" s="243"/>
      <c r="C5" s="243"/>
      <c r="D5" s="243"/>
    </row>
    <row r="6" spans="1:4" ht="17.25" customHeight="1" x14ac:dyDescent="0.2">
      <c r="A6" s="502" t="s">
        <v>114</v>
      </c>
      <c r="B6" s="502"/>
      <c r="C6" s="502"/>
      <c r="D6" s="502"/>
    </row>
    <row r="7" spans="1:4" ht="15" x14ac:dyDescent="0.2">
      <c r="A7" s="244"/>
      <c r="B7" s="244"/>
      <c r="C7" s="244"/>
      <c r="D7" s="183"/>
    </row>
    <row r="8" spans="1:4" s="68" customFormat="1" ht="11.25" x14ac:dyDescent="0.2">
      <c r="A8" s="69"/>
      <c r="B8" s="69"/>
    </row>
    <row r="9" spans="1:4" s="68" customFormat="1" ht="33.75" x14ac:dyDescent="0.2">
      <c r="A9" s="119" t="s">
        <v>71</v>
      </c>
      <c r="B9" s="186" t="s">
        <v>166</v>
      </c>
      <c r="C9" s="186" t="s">
        <v>167</v>
      </c>
      <c r="D9" s="119" t="s">
        <v>160</v>
      </c>
    </row>
    <row r="10" spans="1:4" s="68" customFormat="1" ht="18" customHeight="1" x14ac:dyDescent="0.2">
      <c r="A10" s="211" t="s">
        <v>13</v>
      </c>
      <c r="B10" s="212">
        <f>SUM(B11:B42)</f>
        <v>123462</v>
      </c>
      <c r="C10" s="212">
        <f>SUM(C11:C42)</f>
        <v>59988</v>
      </c>
      <c r="D10" s="262">
        <f>IF(C10=0,0,(C10/B10*100))</f>
        <v>48.588229576711861</v>
      </c>
    </row>
    <row r="11" spans="1:4" s="68" customFormat="1" ht="13.5" customHeight="1" x14ac:dyDescent="0.2">
      <c r="A11" s="187" t="s">
        <v>18</v>
      </c>
      <c r="B11" s="258">
        <v>1749</v>
      </c>
      <c r="C11" s="258">
        <v>1021</v>
      </c>
      <c r="D11" s="259">
        <f t="shared" ref="D11:D42" si="0">IF(C11=0,0,(C11/B11*100))</f>
        <v>58.376214979988561</v>
      </c>
    </row>
    <row r="12" spans="1:4" s="68" customFormat="1" ht="13.5" customHeight="1" x14ac:dyDescent="0.2">
      <c r="A12" s="187" t="s">
        <v>21</v>
      </c>
      <c r="B12" s="258">
        <v>3120</v>
      </c>
      <c r="C12" s="258">
        <v>1348</v>
      </c>
      <c r="D12" s="259">
        <f t="shared" si="0"/>
        <v>43.205128205128204</v>
      </c>
    </row>
    <row r="13" spans="1:4" s="68" customFormat="1" ht="13.5" customHeight="1" x14ac:dyDescent="0.2">
      <c r="A13" s="187" t="s">
        <v>22</v>
      </c>
      <c r="B13" s="258">
        <v>884</v>
      </c>
      <c r="C13" s="258">
        <v>455</v>
      </c>
      <c r="D13" s="259">
        <f t="shared" si="0"/>
        <v>51.470588235294116</v>
      </c>
    </row>
    <row r="14" spans="1:4" s="68" customFormat="1" ht="13.5" customHeight="1" x14ac:dyDescent="0.2">
      <c r="A14" s="187" t="s">
        <v>23</v>
      </c>
      <c r="B14" s="258">
        <v>799</v>
      </c>
      <c r="C14" s="258">
        <v>337</v>
      </c>
      <c r="D14" s="259">
        <f t="shared" si="0"/>
        <v>42.177722152690869</v>
      </c>
    </row>
    <row r="15" spans="1:4" s="68" customFormat="1" ht="13.5" customHeight="1" x14ac:dyDescent="0.2">
      <c r="A15" s="187" t="s">
        <v>24</v>
      </c>
      <c r="B15" s="258">
        <v>3054</v>
      </c>
      <c r="C15" s="258">
        <v>1704</v>
      </c>
      <c r="D15" s="259">
        <f t="shared" si="0"/>
        <v>55.79567779960707</v>
      </c>
    </row>
    <row r="16" spans="1:4" s="68" customFormat="1" ht="13.5" customHeight="1" x14ac:dyDescent="0.2">
      <c r="A16" s="187" t="s">
        <v>25</v>
      </c>
      <c r="B16" s="258">
        <v>3670</v>
      </c>
      <c r="C16" s="258">
        <v>1887</v>
      </c>
      <c r="D16" s="259">
        <f t="shared" si="0"/>
        <v>51.416893732970024</v>
      </c>
    </row>
    <row r="17" spans="1:4" s="68" customFormat="1" ht="13.5" customHeight="1" x14ac:dyDescent="0.25">
      <c r="A17" s="187" t="s">
        <v>26</v>
      </c>
      <c r="B17" s="173">
        <v>3155</v>
      </c>
      <c r="C17" s="173">
        <v>1717</v>
      </c>
      <c r="D17" s="259">
        <f t="shared" si="0"/>
        <v>54.421553090332807</v>
      </c>
    </row>
    <row r="18" spans="1:4" s="68" customFormat="1" ht="13.5" customHeight="1" x14ac:dyDescent="0.25">
      <c r="A18" s="187" t="s">
        <v>27</v>
      </c>
      <c r="B18" s="261">
        <v>813</v>
      </c>
      <c r="C18" s="261">
        <v>288</v>
      </c>
      <c r="D18" s="259">
        <f t="shared" si="0"/>
        <v>35.424354243542432</v>
      </c>
    </row>
    <row r="19" spans="1:4" s="68" customFormat="1" ht="13.5" customHeight="1" x14ac:dyDescent="0.2">
      <c r="A19" s="187" t="s">
        <v>51</v>
      </c>
      <c r="B19" s="258">
        <v>17832</v>
      </c>
      <c r="C19" s="258">
        <v>6851</v>
      </c>
      <c r="D19" s="259">
        <f t="shared" si="0"/>
        <v>38.419694930462086</v>
      </c>
    </row>
    <row r="20" spans="1:4" s="68" customFormat="1" ht="13.5" customHeight="1" x14ac:dyDescent="0.2">
      <c r="A20" s="187" t="s">
        <v>28</v>
      </c>
      <c r="B20" s="258">
        <v>1022</v>
      </c>
      <c r="C20" s="258">
        <v>403</v>
      </c>
      <c r="D20" s="259">
        <f t="shared" si="0"/>
        <v>39.432485322896284</v>
      </c>
    </row>
    <row r="21" spans="1:4" s="68" customFormat="1" ht="13.5" customHeight="1" x14ac:dyDescent="0.2">
      <c r="A21" s="187" t="s">
        <v>29</v>
      </c>
      <c r="B21" s="258">
        <v>8079</v>
      </c>
      <c r="C21" s="258">
        <v>4743</v>
      </c>
      <c r="D21" s="259">
        <f t="shared" si="0"/>
        <v>58.707760861492766</v>
      </c>
    </row>
    <row r="22" spans="1:4" s="68" customFormat="1" ht="13.5" customHeight="1" x14ac:dyDescent="0.2">
      <c r="A22" s="187" t="s">
        <v>30</v>
      </c>
      <c r="B22" s="258">
        <v>2731</v>
      </c>
      <c r="C22" s="258">
        <v>1363</v>
      </c>
      <c r="D22" s="259">
        <f t="shared" si="0"/>
        <v>49.908458440131817</v>
      </c>
    </row>
    <row r="23" spans="1:4" s="68" customFormat="1" ht="13.5" customHeight="1" x14ac:dyDescent="0.2">
      <c r="A23" s="187" t="s">
        <v>31</v>
      </c>
      <c r="B23" s="258">
        <v>1716</v>
      </c>
      <c r="C23" s="258">
        <v>710</v>
      </c>
      <c r="D23" s="259">
        <f t="shared" si="0"/>
        <v>41.375291375291376</v>
      </c>
    </row>
    <row r="24" spans="1:4" s="68" customFormat="1" ht="13.5" customHeight="1" x14ac:dyDescent="0.2">
      <c r="A24" s="187" t="s">
        <v>32</v>
      </c>
      <c r="B24" s="258">
        <v>5644</v>
      </c>
      <c r="C24" s="258">
        <v>2841</v>
      </c>
      <c r="D24" s="259">
        <f t="shared" si="0"/>
        <v>50.336640680368539</v>
      </c>
    </row>
    <row r="25" spans="1:4" s="68" customFormat="1" ht="13.5" customHeight="1" x14ac:dyDescent="0.2">
      <c r="A25" s="187" t="s">
        <v>33</v>
      </c>
      <c r="B25" s="258">
        <v>19346</v>
      </c>
      <c r="C25" s="258">
        <v>8197</v>
      </c>
      <c r="D25" s="259">
        <f t="shared" si="0"/>
        <v>42.370515868913472</v>
      </c>
    </row>
    <row r="26" spans="1:4" s="68" customFormat="1" ht="13.5" customHeight="1" x14ac:dyDescent="0.2">
      <c r="A26" s="187" t="s">
        <v>34</v>
      </c>
      <c r="B26" s="258">
        <v>4749</v>
      </c>
      <c r="C26" s="258">
        <v>2396</v>
      </c>
      <c r="D26" s="259">
        <f t="shared" si="0"/>
        <v>50.452726889871549</v>
      </c>
    </row>
    <row r="27" spans="1:4" s="68" customFormat="1" ht="13.5" customHeight="1" x14ac:dyDescent="0.2">
      <c r="A27" s="187" t="s">
        <v>35</v>
      </c>
      <c r="B27" s="258">
        <v>1832</v>
      </c>
      <c r="C27" s="258">
        <v>1040</v>
      </c>
      <c r="D27" s="259">
        <f t="shared" si="0"/>
        <v>56.768558951965062</v>
      </c>
    </row>
    <row r="28" spans="1:4" s="68" customFormat="1" ht="13.5" customHeight="1" x14ac:dyDescent="0.2">
      <c r="A28" s="187" t="s">
        <v>36</v>
      </c>
      <c r="B28" s="258">
        <v>1236</v>
      </c>
      <c r="C28" s="258">
        <v>639</v>
      </c>
      <c r="D28" s="259">
        <f t="shared" si="0"/>
        <v>51.699029126213588</v>
      </c>
    </row>
    <row r="29" spans="1:4" s="68" customFormat="1" ht="13.5" customHeight="1" x14ac:dyDescent="0.2">
      <c r="A29" s="187" t="s">
        <v>37</v>
      </c>
      <c r="B29" s="258">
        <v>7514</v>
      </c>
      <c r="C29" s="258">
        <v>3684</v>
      </c>
      <c r="D29" s="259">
        <f t="shared" si="0"/>
        <v>49.028480170348679</v>
      </c>
    </row>
    <row r="30" spans="1:4" s="68" customFormat="1" ht="13.5" customHeight="1" x14ac:dyDescent="0.2">
      <c r="A30" s="187" t="s">
        <v>52</v>
      </c>
      <c r="B30" s="258">
        <v>2396</v>
      </c>
      <c r="C30" s="258">
        <v>1203</v>
      </c>
      <c r="D30" s="259">
        <f t="shared" si="0"/>
        <v>50.208681135225376</v>
      </c>
    </row>
    <row r="31" spans="1:4" s="68" customFormat="1" ht="13.5" customHeight="1" x14ac:dyDescent="0.2">
      <c r="A31" s="187" t="s">
        <v>38</v>
      </c>
      <c r="B31" s="258">
        <v>2813</v>
      </c>
      <c r="C31" s="258">
        <v>1681</v>
      </c>
      <c r="D31" s="259">
        <f t="shared" si="0"/>
        <v>59.758265197298257</v>
      </c>
    </row>
    <row r="32" spans="1:4" s="68" customFormat="1" ht="13.5" customHeight="1" x14ac:dyDescent="0.2">
      <c r="A32" s="187" t="s">
        <v>39</v>
      </c>
      <c r="B32" s="258">
        <v>1347</v>
      </c>
      <c r="C32" s="258">
        <v>754</v>
      </c>
      <c r="D32" s="259">
        <f t="shared" si="0"/>
        <v>55.976243504083143</v>
      </c>
    </row>
    <row r="33" spans="1:4" s="68" customFormat="1" ht="13.5" customHeight="1" x14ac:dyDescent="0.2">
      <c r="A33" s="187" t="s">
        <v>40</v>
      </c>
      <c r="B33" s="258">
        <v>3422</v>
      </c>
      <c r="C33" s="258">
        <v>1830</v>
      </c>
      <c r="D33" s="259">
        <f t="shared" si="0"/>
        <v>53.477498538866165</v>
      </c>
    </row>
    <row r="34" spans="1:4" s="68" customFormat="1" ht="13.5" customHeight="1" x14ac:dyDescent="0.2">
      <c r="A34" s="187" t="s">
        <v>41</v>
      </c>
      <c r="B34" s="258">
        <v>2113</v>
      </c>
      <c r="C34" s="258">
        <v>980</v>
      </c>
      <c r="D34" s="259">
        <f t="shared" si="0"/>
        <v>46.379555134879318</v>
      </c>
    </row>
    <row r="35" spans="1:4" s="68" customFormat="1" ht="13.5" customHeight="1" x14ac:dyDescent="0.2">
      <c r="A35" s="187" t="s">
        <v>42</v>
      </c>
      <c r="B35" s="258">
        <v>3734</v>
      </c>
      <c r="C35" s="258">
        <v>2335</v>
      </c>
      <c r="D35" s="259">
        <f t="shared" si="0"/>
        <v>62.533476164970537</v>
      </c>
    </row>
    <row r="36" spans="1:4" s="68" customFormat="1" ht="13.5" customHeight="1" x14ac:dyDescent="0.2">
      <c r="A36" s="187" t="s">
        <v>43</v>
      </c>
      <c r="B36" s="258">
        <v>5501</v>
      </c>
      <c r="C36" s="258">
        <v>2385</v>
      </c>
      <c r="D36" s="259">
        <f t="shared" si="0"/>
        <v>43.35575349936375</v>
      </c>
    </row>
    <row r="37" spans="1:4" s="68" customFormat="1" ht="13.5" customHeight="1" x14ac:dyDescent="0.2">
      <c r="A37" s="187" t="s">
        <v>44</v>
      </c>
      <c r="B37" s="258">
        <v>2164</v>
      </c>
      <c r="C37" s="258">
        <v>1341</v>
      </c>
      <c r="D37" s="259">
        <f t="shared" si="0"/>
        <v>61.968576709796672</v>
      </c>
    </row>
    <row r="38" spans="1:4" s="68" customFormat="1" ht="13.5" customHeight="1" x14ac:dyDescent="0.2">
      <c r="A38" s="187" t="s">
        <v>45</v>
      </c>
      <c r="B38" s="258">
        <v>3644</v>
      </c>
      <c r="C38" s="258">
        <v>1856</v>
      </c>
      <c r="D38" s="259">
        <f t="shared" si="0"/>
        <v>50.933040614709114</v>
      </c>
    </row>
    <row r="39" spans="1:4" s="68" customFormat="1" ht="13.5" customHeight="1" x14ac:dyDescent="0.2">
      <c r="A39" s="187" t="s">
        <v>46</v>
      </c>
      <c r="B39" s="258">
        <v>1269</v>
      </c>
      <c r="C39" s="258">
        <v>604</v>
      </c>
      <c r="D39" s="259">
        <f t="shared" si="0"/>
        <v>47.596532702915681</v>
      </c>
    </row>
    <row r="40" spans="1:4" s="68" customFormat="1" ht="13.5" customHeight="1" x14ac:dyDescent="0.2">
      <c r="A40" s="187" t="s">
        <v>47</v>
      </c>
      <c r="B40" s="258">
        <v>3472</v>
      </c>
      <c r="C40" s="258">
        <v>2121</v>
      </c>
      <c r="D40" s="259">
        <f t="shared" si="0"/>
        <v>61.088709677419352</v>
      </c>
    </row>
    <row r="41" spans="1:4" s="68" customFormat="1" ht="13.5" customHeight="1" x14ac:dyDescent="0.2">
      <c r="A41" s="187" t="s">
        <v>48</v>
      </c>
      <c r="B41" s="258">
        <v>1841</v>
      </c>
      <c r="C41" s="258">
        <v>982</v>
      </c>
      <c r="D41" s="259">
        <f t="shared" si="0"/>
        <v>53.340575774035848</v>
      </c>
    </row>
    <row r="42" spans="1:4" s="68" customFormat="1" ht="13.5" customHeight="1" x14ac:dyDescent="0.2">
      <c r="A42" s="187" t="s">
        <v>49</v>
      </c>
      <c r="B42" s="258">
        <v>801</v>
      </c>
      <c r="C42" s="258">
        <v>292</v>
      </c>
      <c r="D42" s="259">
        <f t="shared" si="0"/>
        <v>36.454431960049938</v>
      </c>
    </row>
    <row r="43" spans="1:4" s="68" customFormat="1" ht="11.25" x14ac:dyDescent="0.2">
      <c r="A43" s="260" t="s">
        <v>162</v>
      </c>
      <c r="B43" s="126"/>
      <c r="C43" s="126"/>
    </row>
    <row r="44" spans="1:4" s="68" customFormat="1" ht="11.25" x14ac:dyDescent="0.2">
      <c r="A44" s="245" t="s">
        <v>163</v>
      </c>
      <c r="B44" s="69"/>
    </row>
    <row r="45" spans="1:4" s="68" customFormat="1" ht="11.25" x14ac:dyDescent="0.2">
      <c r="A45" s="69"/>
      <c r="B45" s="69"/>
    </row>
    <row r="46" spans="1:4" s="68" customFormat="1" ht="11.25" x14ac:dyDescent="0.2">
      <c r="A46" s="512"/>
      <c r="B46" s="513"/>
      <c r="C46" s="513"/>
      <c r="D46" s="514"/>
    </row>
    <row r="47" spans="1:4" s="68" customFormat="1" ht="11.25" x14ac:dyDescent="0.2">
      <c r="A47" s="515"/>
      <c r="B47" s="516"/>
      <c r="C47" s="516"/>
      <c r="D47" s="517"/>
    </row>
    <row r="48" spans="1:4" x14ac:dyDescent="0.2">
      <c r="A48" s="515"/>
      <c r="B48" s="516"/>
      <c r="C48" s="516"/>
      <c r="D48" s="517"/>
    </row>
    <row r="49" spans="1:4" x14ac:dyDescent="0.2">
      <c r="A49" s="515"/>
      <c r="B49" s="516"/>
      <c r="C49" s="516"/>
      <c r="D49" s="517"/>
    </row>
    <row r="50" spans="1:4" x14ac:dyDescent="0.2">
      <c r="A50" s="515"/>
      <c r="B50" s="516"/>
      <c r="C50" s="516"/>
      <c r="D50" s="517"/>
    </row>
    <row r="51" spans="1:4" x14ac:dyDescent="0.2">
      <c r="A51" s="515"/>
      <c r="B51" s="516"/>
      <c r="C51" s="516"/>
      <c r="D51" s="517"/>
    </row>
  </sheetData>
  <sheetProtection selectLockedCells="1"/>
  <autoFilter ref="A10:D10"/>
  <mergeCells count="3">
    <mergeCell ref="A4:D4"/>
    <mergeCell ref="A6:D6"/>
    <mergeCell ref="A46:D51"/>
  </mergeCells>
  <printOptions horizontalCentered="1" verticalCentered="1"/>
  <pageMargins left="0.23622047244094491" right="0.23622047244094491" top="0.19685039370078741" bottom="0.19685039370078741" header="0.31496062992125984" footer="0.31496062992125984"/>
  <pageSetup scale="9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6"/>
  <sheetViews>
    <sheetView zoomScaleNormal="100" zoomScaleSheetLayoutView="90" workbookViewId="0">
      <selection activeCell="E58" sqref="E58"/>
    </sheetView>
  </sheetViews>
  <sheetFormatPr baseColWidth="10" defaultRowHeight="15" x14ac:dyDescent="0.25"/>
  <cols>
    <col min="1" max="1" width="20.28515625" customWidth="1"/>
    <col min="2" max="7" width="9.7109375" customWidth="1"/>
    <col min="8" max="8" width="11.7109375" customWidth="1"/>
    <col min="10" max="11" width="0" hidden="1" customWidth="1"/>
    <col min="252" max="252" width="9.140625" customWidth="1"/>
    <col min="253" max="253" width="12.7109375" customWidth="1"/>
    <col min="254" max="259" width="8.140625" customWidth="1"/>
    <col min="260" max="260" width="8.28515625" customWidth="1"/>
    <col min="508" max="508" width="9.140625" customWidth="1"/>
    <col min="509" max="509" width="12.7109375" customWidth="1"/>
    <col min="510" max="515" width="8.140625" customWidth="1"/>
    <col min="516" max="516" width="8.28515625" customWidth="1"/>
    <col min="764" max="764" width="9.140625" customWidth="1"/>
    <col min="765" max="765" width="12.7109375" customWidth="1"/>
    <col min="766" max="771" width="8.140625" customWidth="1"/>
    <col min="772" max="772" width="8.28515625" customWidth="1"/>
    <col min="1020" max="1020" width="9.140625" customWidth="1"/>
    <col min="1021" max="1021" width="12.7109375" customWidth="1"/>
    <col min="1022" max="1027" width="8.140625" customWidth="1"/>
    <col min="1028" max="1028" width="8.28515625" customWidth="1"/>
    <col min="1276" max="1276" width="9.140625" customWidth="1"/>
    <col min="1277" max="1277" width="12.7109375" customWidth="1"/>
    <col min="1278" max="1283" width="8.140625" customWidth="1"/>
    <col min="1284" max="1284" width="8.28515625" customWidth="1"/>
    <col min="1532" max="1532" width="9.140625" customWidth="1"/>
    <col min="1533" max="1533" width="12.7109375" customWidth="1"/>
    <col min="1534" max="1539" width="8.140625" customWidth="1"/>
    <col min="1540" max="1540" width="8.28515625" customWidth="1"/>
    <col min="1788" max="1788" width="9.140625" customWidth="1"/>
    <col min="1789" max="1789" width="12.7109375" customWidth="1"/>
    <col min="1790" max="1795" width="8.140625" customWidth="1"/>
    <col min="1796" max="1796" width="8.28515625" customWidth="1"/>
    <col min="2044" max="2044" width="9.140625" customWidth="1"/>
    <col min="2045" max="2045" width="12.7109375" customWidth="1"/>
    <col min="2046" max="2051" width="8.140625" customWidth="1"/>
    <col min="2052" max="2052" width="8.28515625" customWidth="1"/>
    <col min="2300" max="2300" width="9.140625" customWidth="1"/>
    <col min="2301" max="2301" width="12.7109375" customWidth="1"/>
    <col min="2302" max="2307" width="8.140625" customWidth="1"/>
    <col min="2308" max="2308" width="8.28515625" customWidth="1"/>
    <col min="2556" max="2556" width="9.140625" customWidth="1"/>
    <col min="2557" max="2557" width="12.7109375" customWidth="1"/>
    <col min="2558" max="2563" width="8.140625" customWidth="1"/>
    <col min="2564" max="2564" width="8.28515625" customWidth="1"/>
    <col min="2812" max="2812" width="9.140625" customWidth="1"/>
    <col min="2813" max="2813" width="12.7109375" customWidth="1"/>
    <col min="2814" max="2819" width="8.140625" customWidth="1"/>
    <col min="2820" max="2820" width="8.28515625" customWidth="1"/>
    <col min="3068" max="3068" width="9.140625" customWidth="1"/>
    <col min="3069" max="3069" width="12.7109375" customWidth="1"/>
    <col min="3070" max="3075" width="8.140625" customWidth="1"/>
    <col min="3076" max="3076" width="8.28515625" customWidth="1"/>
    <col min="3324" max="3324" width="9.140625" customWidth="1"/>
    <col min="3325" max="3325" width="12.7109375" customWidth="1"/>
    <col min="3326" max="3331" width="8.140625" customWidth="1"/>
    <col min="3332" max="3332" width="8.28515625" customWidth="1"/>
    <col min="3580" max="3580" width="9.140625" customWidth="1"/>
    <col min="3581" max="3581" width="12.7109375" customWidth="1"/>
    <col min="3582" max="3587" width="8.140625" customWidth="1"/>
    <col min="3588" max="3588" width="8.28515625" customWidth="1"/>
    <col min="3836" max="3836" width="9.140625" customWidth="1"/>
    <col min="3837" max="3837" width="12.7109375" customWidth="1"/>
    <col min="3838" max="3843" width="8.140625" customWidth="1"/>
    <col min="3844" max="3844" width="8.28515625" customWidth="1"/>
    <col min="4092" max="4092" width="9.140625" customWidth="1"/>
    <col min="4093" max="4093" width="12.7109375" customWidth="1"/>
    <col min="4094" max="4099" width="8.140625" customWidth="1"/>
    <col min="4100" max="4100" width="8.28515625" customWidth="1"/>
    <col min="4348" max="4348" width="9.140625" customWidth="1"/>
    <col min="4349" max="4349" width="12.7109375" customWidth="1"/>
    <col min="4350" max="4355" width="8.140625" customWidth="1"/>
    <col min="4356" max="4356" width="8.28515625" customWidth="1"/>
    <col min="4604" max="4604" width="9.140625" customWidth="1"/>
    <col min="4605" max="4605" width="12.7109375" customWidth="1"/>
    <col min="4606" max="4611" width="8.140625" customWidth="1"/>
    <col min="4612" max="4612" width="8.28515625" customWidth="1"/>
    <col min="4860" max="4860" width="9.140625" customWidth="1"/>
    <col min="4861" max="4861" width="12.7109375" customWidth="1"/>
    <col min="4862" max="4867" width="8.140625" customWidth="1"/>
    <col min="4868" max="4868" width="8.28515625" customWidth="1"/>
    <col min="5116" max="5116" width="9.140625" customWidth="1"/>
    <col min="5117" max="5117" width="12.7109375" customWidth="1"/>
    <col min="5118" max="5123" width="8.140625" customWidth="1"/>
    <col min="5124" max="5124" width="8.28515625" customWidth="1"/>
    <col min="5372" max="5372" width="9.140625" customWidth="1"/>
    <col min="5373" max="5373" width="12.7109375" customWidth="1"/>
    <col min="5374" max="5379" width="8.140625" customWidth="1"/>
    <col min="5380" max="5380" width="8.28515625" customWidth="1"/>
    <col min="5628" max="5628" width="9.140625" customWidth="1"/>
    <col min="5629" max="5629" width="12.7109375" customWidth="1"/>
    <col min="5630" max="5635" width="8.140625" customWidth="1"/>
    <col min="5636" max="5636" width="8.28515625" customWidth="1"/>
    <col min="5884" max="5884" width="9.140625" customWidth="1"/>
    <col min="5885" max="5885" width="12.7109375" customWidth="1"/>
    <col min="5886" max="5891" width="8.140625" customWidth="1"/>
    <col min="5892" max="5892" width="8.28515625" customWidth="1"/>
    <col min="6140" max="6140" width="9.140625" customWidth="1"/>
    <col min="6141" max="6141" width="12.7109375" customWidth="1"/>
    <col min="6142" max="6147" width="8.140625" customWidth="1"/>
    <col min="6148" max="6148" width="8.28515625" customWidth="1"/>
    <col min="6396" max="6396" width="9.140625" customWidth="1"/>
    <col min="6397" max="6397" width="12.7109375" customWidth="1"/>
    <col min="6398" max="6403" width="8.140625" customWidth="1"/>
    <col min="6404" max="6404" width="8.28515625" customWidth="1"/>
    <col min="6652" max="6652" width="9.140625" customWidth="1"/>
    <col min="6653" max="6653" width="12.7109375" customWidth="1"/>
    <col min="6654" max="6659" width="8.140625" customWidth="1"/>
    <col min="6660" max="6660" width="8.28515625" customWidth="1"/>
    <col min="6908" max="6908" width="9.140625" customWidth="1"/>
    <col min="6909" max="6909" width="12.7109375" customWidth="1"/>
    <col min="6910" max="6915" width="8.140625" customWidth="1"/>
    <col min="6916" max="6916" width="8.28515625" customWidth="1"/>
    <col min="7164" max="7164" width="9.140625" customWidth="1"/>
    <col min="7165" max="7165" width="12.7109375" customWidth="1"/>
    <col min="7166" max="7171" width="8.140625" customWidth="1"/>
    <col min="7172" max="7172" width="8.28515625" customWidth="1"/>
    <col min="7420" max="7420" width="9.140625" customWidth="1"/>
    <col min="7421" max="7421" width="12.7109375" customWidth="1"/>
    <col min="7422" max="7427" width="8.140625" customWidth="1"/>
    <col min="7428" max="7428" width="8.28515625" customWidth="1"/>
    <col min="7676" max="7676" width="9.140625" customWidth="1"/>
    <col min="7677" max="7677" width="12.7109375" customWidth="1"/>
    <col min="7678" max="7683" width="8.140625" customWidth="1"/>
    <col min="7684" max="7684" width="8.28515625" customWidth="1"/>
    <col min="7932" max="7932" width="9.140625" customWidth="1"/>
    <col min="7933" max="7933" width="12.7109375" customWidth="1"/>
    <col min="7934" max="7939" width="8.140625" customWidth="1"/>
    <col min="7940" max="7940" width="8.28515625" customWidth="1"/>
    <col min="8188" max="8188" width="9.140625" customWidth="1"/>
    <col min="8189" max="8189" width="12.7109375" customWidth="1"/>
    <col min="8190" max="8195" width="8.140625" customWidth="1"/>
    <col min="8196" max="8196" width="8.28515625" customWidth="1"/>
    <col min="8444" max="8444" width="9.140625" customWidth="1"/>
    <col min="8445" max="8445" width="12.7109375" customWidth="1"/>
    <col min="8446" max="8451" width="8.140625" customWidth="1"/>
    <col min="8452" max="8452" width="8.28515625" customWidth="1"/>
    <col min="8700" max="8700" width="9.140625" customWidth="1"/>
    <col min="8701" max="8701" width="12.7109375" customWidth="1"/>
    <col min="8702" max="8707" width="8.140625" customWidth="1"/>
    <col min="8708" max="8708" width="8.28515625" customWidth="1"/>
    <col min="8956" max="8956" width="9.140625" customWidth="1"/>
    <col min="8957" max="8957" width="12.7109375" customWidth="1"/>
    <col min="8958" max="8963" width="8.140625" customWidth="1"/>
    <col min="8964" max="8964" width="8.28515625" customWidth="1"/>
    <col min="9212" max="9212" width="9.140625" customWidth="1"/>
    <col min="9213" max="9213" width="12.7109375" customWidth="1"/>
    <col min="9214" max="9219" width="8.140625" customWidth="1"/>
    <col min="9220" max="9220" width="8.28515625" customWidth="1"/>
    <col min="9468" max="9468" width="9.140625" customWidth="1"/>
    <col min="9469" max="9469" width="12.7109375" customWidth="1"/>
    <col min="9470" max="9475" width="8.140625" customWidth="1"/>
    <col min="9476" max="9476" width="8.28515625" customWidth="1"/>
    <col min="9724" max="9724" width="9.140625" customWidth="1"/>
    <col min="9725" max="9725" width="12.7109375" customWidth="1"/>
    <col min="9726" max="9731" width="8.140625" customWidth="1"/>
    <col min="9732" max="9732" width="8.28515625" customWidth="1"/>
    <col min="9980" max="9980" width="9.140625" customWidth="1"/>
    <col min="9981" max="9981" width="12.7109375" customWidth="1"/>
    <col min="9982" max="9987" width="8.140625" customWidth="1"/>
    <col min="9988" max="9988" width="8.28515625" customWidth="1"/>
    <col min="10236" max="10236" width="9.140625" customWidth="1"/>
    <col min="10237" max="10237" width="12.7109375" customWidth="1"/>
    <col min="10238" max="10243" width="8.140625" customWidth="1"/>
    <col min="10244" max="10244" width="8.28515625" customWidth="1"/>
    <col min="10492" max="10492" width="9.140625" customWidth="1"/>
    <col min="10493" max="10493" width="12.7109375" customWidth="1"/>
    <col min="10494" max="10499" width="8.140625" customWidth="1"/>
    <col min="10500" max="10500" width="8.28515625" customWidth="1"/>
    <col min="10748" max="10748" width="9.140625" customWidth="1"/>
    <col min="10749" max="10749" width="12.7109375" customWidth="1"/>
    <col min="10750" max="10755" width="8.140625" customWidth="1"/>
    <col min="10756" max="10756" width="8.28515625" customWidth="1"/>
    <col min="11004" max="11004" width="9.140625" customWidth="1"/>
    <col min="11005" max="11005" width="12.7109375" customWidth="1"/>
    <col min="11006" max="11011" width="8.140625" customWidth="1"/>
    <col min="11012" max="11012" width="8.28515625" customWidth="1"/>
    <col min="11260" max="11260" width="9.140625" customWidth="1"/>
    <col min="11261" max="11261" width="12.7109375" customWidth="1"/>
    <col min="11262" max="11267" width="8.140625" customWidth="1"/>
    <col min="11268" max="11268" width="8.28515625" customWidth="1"/>
    <col min="11516" max="11516" width="9.140625" customWidth="1"/>
    <col min="11517" max="11517" width="12.7109375" customWidth="1"/>
    <col min="11518" max="11523" width="8.140625" customWidth="1"/>
    <col min="11524" max="11524" width="8.28515625" customWidth="1"/>
    <col min="11772" max="11772" width="9.140625" customWidth="1"/>
    <col min="11773" max="11773" width="12.7109375" customWidth="1"/>
    <col min="11774" max="11779" width="8.140625" customWidth="1"/>
    <col min="11780" max="11780" width="8.28515625" customWidth="1"/>
    <col min="12028" max="12028" width="9.140625" customWidth="1"/>
    <col min="12029" max="12029" width="12.7109375" customWidth="1"/>
    <col min="12030" max="12035" width="8.140625" customWidth="1"/>
    <col min="12036" max="12036" width="8.28515625" customWidth="1"/>
    <col min="12284" max="12284" width="9.140625" customWidth="1"/>
    <col min="12285" max="12285" width="12.7109375" customWidth="1"/>
    <col min="12286" max="12291" width="8.140625" customWidth="1"/>
    <col min="12292" max="12292" width="8.28515625" customWidth="1"/>
    <col min="12540" max="12540" width="9.140625" customWidth="1"/>
    <col min="12541" max="12541" width="12.7109375" customWidth="1"/>
    <col min="12542" max="12547" width="8.140625" customWidth="1"/>
    <col min="12548" max="12548" width="8.28515625" customWidth="1"/>
    <col min="12796" max="12796" width="9.140625" customWidth="1"/>
    <col min="12797" max="12797" width="12.7109375" customWidth="1"/>
    <col min="12798" max="12803" width="8.140625" customWidth="1"/>
    <col min="12804" max="12804" width="8.28515625" customWidth="1"/>
    <col min="13052" max="13052" width="9.140625" customWidth="1"/>
    <col min="13053" max="13053" width="12.7109375" customWidth="1"/>
    <col min="13054" max="13059" width="8.140625" customWidth="1"/>
    <col min="13060" max="13060" width="8.28515625" customWidth="1"/>
    <col min="13308" max="13308" width="9.140625" customWidth="1"/>
    <col min="13309" max="13309" width="12.7109375" customWidth="1"/>
    <col min="13310" max="13315" width="8.140625" customWidth="1"/>
    <col min="13316" max="13316" width="8.28515625" customWidth="1"/>
    <col min="13564" max="13564" width="9.140625" customWidth="1"/>
    <col min="13565" max="13565" width="12.7109375" customWidth="1"/>
    <col min="13566" max="13571" width="8.140625" customWidth="1"/>
    <col min="13572" max="13572" width="8.28515625" customWidth="1"/>
    <col min="13820" max="13820" width="9.140625" customWidth="1"/>
    <col min="13821" max="13821" width="12.7109375" customWidth="1"/>
    <col min="13822" max="13827" width="8.140625" customWidth="1"/>
    <col min="13828" max="13828" width="8.28515625" customWidth="1"/>
    <col min="14076" max="14076" width="9.140625" customWidth="1"/>
    <col min="14077" max="14077" width="12.7109375" customWidth="1"/>
    <col min="14078" max="14083" width="8.140625" customWidth="1"/>
    <col min="14084" max="14084" width="8.28515625" customWidth="1"/>
    <col min="14332" max="14332" width="9.140625" customWidth="1"/>
    <col min="14333" max="14333" width="12.7109375" customWidth="1"/>
    <col min="14334" max="14339" width="8.140625" customWidth="1"/>
    <col min="14340" max="14340" width="8.28515625" customWidth="1"/>
    <col min="14588" max="14588" width="9.140625" customWidth="1"/>
    <col min="14589" max="14589" width="12.7109375" customWidth="1"/>
    <col min="14590" max="14595" width="8.140625" customWidth="1"/>
    <col min="14596" max="14596" width="8.28515625" customWidth="1"/>
    <col min="14844" max="14844" width="9.140625" customWidth="1"/>
    <col min="14845" max="14845" width="12.7109375" customWidth="1"/>
    <col min="14846" max="14851" width="8.140625" customWidth="1"/>
    <col min="14852" max="14852" width="8.28515625" customWidth="1"/>
    <col min="15100" max="15100" width="9.140625" customWidth="1"/>
    <col min="15101" max="15101" width="12.7109375" customWidth="1"/>
    <col min="15102" max="15107" width="8.140625" customWidth="1"/>
    <col min="15108" max="15108" width="8.28515625" customWidth="1"/>
    <col min="15356" max="15356" width="9.140625" customWidth="1"/>
    <col min="15357" max="15357" width="12.7109375" customWidth="1"/>
    <col min="15358" max="15363" width="8.140625" customWidth="1"/>
    <col min="15364" max="15364" width="8.28515625" customWidth="1"/>
    <col min="15612" max="15612" width="9.140625" customWidth="1"/>
    <col min="15613" max="15613" width="12.7109375" customWidth="1"/>
    <col min="15614" max="15619" width="8.140625" customWidth="1"/>
    <col min="15620" max="15620" width="8.28515625" customWidth="1"/>
    <col min="15868" max="15868" width="9.140625" customWidth="1"/>
    <col min="15869" max="15869" width="12.7109375" customWidth="1"/>
    <col min="15870" max="15875" width="8.140625" customWidth="1"/>
    <col min="15876" max="15876" width="8.28515625" customWidth="1"/>
    <col min="16124" max="16124" width="9.140625" customWidth="1"/>
    <col min="16125" max="16125" width="12.7109375" customWidth="1"/>
    <col min="16126" max="16131" width="8.140625" customWidth="1"/>
    <col min="16132" max="16132" width="8.28515625" customWidth="1"/>
  </cols>
  <sheetData>
    <row r="1" spans="1:10" ht="15" customHeight="1" x14ac:dyDescent="0.25"/>
    <row r="2" spans="1:10" ht="15" customHeight="1" x14ac:dyDescent="0.25"/>
    <row r="3" spans="1:10" ht="15" customHeight="1" x14ac:dyDescent="0.25"/>
    <row r="4" spans="1:10" ht="15" customHeight="1" x14ac:dyDescent="0.25"/>
    <row r="5" spans="1:10" ht="14.25" customHeight="1" x14ac:dyDescent="0.25">
      <c r="A5" s="178"/>
      <c r="B5" s="175"/>
      <c r="C5" s="175"/>
      <c r="D5" s="175"/>
      <c r="E5" s="175"/>
      <c r="F5" s="175"/>
      <c r="G5" s="175"/>
      <c r="H5" s="175"/>
      <c r="I5" s="175"/>
    </row>
    <row r="6" spans="1:10" ht="6.75" customHeight="1" x14ac:dyDescent="0.25">
      <c r="A6" s="179"/>
      <c r="B6" s="175"/>
      <c r="C6" s="175"/>
      <c r="D6" s="175"/>
      <c r="E6" s="175"/>
      <c r="F6" s="175"/>
      <c r="G6" s="175"/>
      <c r="H6" s="175"/>
      <c r="I6" s="175"/>
    </row>
    <row r="7" spans="1:10" ht="15" customHeight="1" x14ac:dyDescent="0.25">
      <c r="A7" s="500" t="s">
        <v>104</v>
      </c>
      <c r="B7" s="500"/>
      <c r="C7" s="500"/>
      <c r="D7" s="500"/>
      <c r="E7" s="500"/>
      <c r="F7" s="500"/>
      <c r="G7" s="500"/>
      <c r="H7" s="500"/>
      <c r="I7" s="78"/>
    </row>
    <row r="8" spans="1:10" ht="6.75" customHeight="1" x14ac:dyDescent="0.25">
      <c r="A8" s="48"/>
      <c r="B8" s="48"/>
      <c r="C8" s="48"/>
      <c r="D8" s="48"/>
      <c r="E8" s="48"/>
      <c r="F8" s="48"/>
      <c r="G8" s="48"/>
      <c r="H8" s="48"/>
    </row>
    <row r="9" spans="1:10" ht="17.25" customHeight="1" x14ac:dyDescent="0.25">
      <c r="A9" s="79" t="s">
        <v>105</v>
      </c>
      <c r="B9" s="79" t="s">
        <v>2</v>
      </c>
      <c r="C9" s="48"/>
      <c r="D9" s="48"/>
      <c r="E9" s="48"/>
      <c r="F9" s="48"/>
      <c r="G9" s="48"/>
      <c r="H9" s="48"/>
    </row>
    <row r="10" spans="1:10" ht="15.95" customHeight="1" x14ac:dyDescent="0.25">
      <c r="A10" s="80" t="s">
        <v>106</v>
      </c>
      <c r="B10" s="81">
        <v>87.011229379275022</v>
      </c>
      <c r="C10" s="48"/>
      <c r="D10" s="48"/>
      <c r="E10" s="48"/>
      <c r="F10" s="48"/>
      <c r="G10" s="48"/>
      <c r="H10" s="48"/>
    </row>
    <row r="11" spans="1:10" ht="15.95" customHeight="1" x14ac:dyDescent="0.25">
      <c r="A11" s="80" t="s">
        <v>107</v>
      </c>
      <c r="B11" s="81">
        <v>89.2</v>
      </c>
      <c r="C11" s="82"/>
      <c r="D11" s="48"/>
      <c r="E11" s="48"/>
      <c r="F11" s="48"/>
      <c r="G11" s="48"/>
      <c r="H11" s="48"/>
      <c r="J11" s="136"/>
    </row>
    <row r="12" spans="1:10" ht="15.95" customHeight="1" x14ac:dyDescent="0.25">
      <c r="A12" s="80" t="s">
        <v>108</v>
      </c>
      <c r="B12" s="81">
        <v>88.165320830077277</v>
      </c>
      <c r="C12" s="48"/>
      <c r="D12" s="48"/>
      <c r="E12" s="48"/>
      <c r="F12" s="48"/>
      <c r="G12" s="48"/>
      <c r="H12" s="48"/>
      <c r="J12" s="136"/>
    </row>
    <row r="13" spans="1:10" ht="15.95" customHeight="1" x14ac:dyDescent="0.25">
      <c r="A13" s="80" t="s">
        <v>109</v>
      </c>
      <c r="B13" s="81">
        <v>89.046343640938233</v>
      </c>
      <c r="C13" s="48"/>
      <c r="D13" s="48"/>
      <c r="E13" s="48"/>
      <c r="F13" s="48"/>
      <c r="G13" s="48"/>
      <c r="H13" s="48"/>
      <c r="J13" s="136"/>
    </row>
    <row r="14" spans="1:10" ht="15.95" customHeight="1" x14ac:dyDescent="0.25">
      <c r="A14" s="83" t="s">
        <v>110</v>
      </c>
      <c r="B14" s="180">
        <v>88.360747601938229</v>
      </c>
      <c r="C14" s="48"/>
      <c r="D14" s="48"/>
      <c r="E14" s="48"/>
      <c r="F14" s="48"/>
      <c r="G14" s="48"/>
      <c r="H14" s="48"/>
      <c r="J14" s="136"/>
    </row>
    <row r="15" spans="1:10" ht="15.95" customHeight="1" x14ac:dyDescent="0.25">
      <c r="A15" s="83" t="s">
        <v>131</v>
      </c>
      <c r="B15" s="180">
        <v>87.2</v>
      </c>
      <c r="C15" s="48"/>
      <c r="D15" s="48"/>
      <c r="E15" s="48"/>
      <c r="F15" s="48"/>
      <c r="G15" s="48"/>
      <c r="H15" s="48"/>
      <c r="J15" s="136"/>
    </row>
    <row r="16" spans="1:10" ht="12.75" customHeight="1" x14ac:dyDescent="0.25">
      <c r="A16" s="79" t="s">
        <v>132</v>
      </c>
      <c r="B16" s="91">
        <f>B15-B14</f>
        <v>-1.1607476019382261</v>
      </c>
      <c r="C16" s="48"/>
      <c r="D16" s="48"/>
      <c r="E16" s="48"/>
      <c r="F16" s="48"/>
      <c r="G16" s="48"/>
      <c r="H16" s="48"/>
    </row>
    <row r="17" spans="1:12" ht="8.25" customHeight="1" x14ac:dyDescent="0.25">
      <c r="A17" s="48"/>
      <c r="B17" s="48"/>
      <c r="C17" s="48"/>
      <c r="D17" s="48"/>
      <c r="E17" s="48"/>
      <c r="F17" s="48"/>
      <c r="G17" s="48"/>
      <c r="H17" s="48"/>
    </row>
    <row r="18" spans="1:12" ht="32.25" customHeight="1" x14ac:dyDescent="0.25">
      <c r="A18" s="79" t="s">
        <v>75</v>
      </c>
      <c r="B18" s="79" t="s">
        <v>106</v>
      </c>
      <c r="C18" s="79" t="s">
        <v>107</v>
      </c>
      <c r="D18" s="79" t="s">
        <v>108</v>
      </c>
      <c r="E18" s="79" t="s">
        <v>109</v>
      </c>
      <c r="F18" s="79" t="s">
        <v>110</v>
      </c>
      <c r="G18" s="79" t="s">
        <v>131</v>
      </c>
      <c r="H18" s="79" t="s">
        <v>77</v>
      </c>
      <c r="J18" s="129" t="s">
        <v>111</v>
      </c>
      <c r="K18" s="5" t="s">
        <v>112</v>
      </c>
    </row>
    <row r="19" spans="1:12" ht="14.1" customHeight="1" x14ac:dyDescent="0.25">
      <c r="A19" s="87" t="s">
        <v>18</v>
      </c>
      <c r="B19" s="88">
        <v>95.709570957095707</v>
      </c>
      <c r="C19" s="88">
        <v>96.292372881355931</v>
      </c>
      <c r="D19" s="88">
        <v>88.058151609553477</v>
      </c>
      <c r="E19" s="88">
        <v>89.126394052044617</v>
      </c>
      <c r="F19" s="88">
        <v>92.38493723849372</v>
      </c>
      <c r="G19" s="88">
        <v>91.200733272227325</v>
      </c>
      <c r="H19" s="88">
        <f t="shared" ref="H19:H47" si="0">G19-F19</f>
        <v>-1.184203966266395</v>
      </c>
      <c r="J19" s="181">
        <f t="shared" ref="J19:J48" si="1">RANK(H19,$H$19:$H$52)</f>
        <v>18</v>
      </c>
      <c r="K19" s="181">
        <f t="shared" ref="K19:K48" si="2">RANK(G19,$G$19:$G$52)</f>
        <v>19</v>
      </c>
      <c r="L19" s="174"/>
    </row>
    <row r="20" spans="1:12" ht="14.1" customHeight="1" x14ac:dyDescent="0.25">
      <c r="A20" s="87" t="s">
        <v>21</v>
      </c>
      <c r="B20" s="88">
        <v>97.948378557246855</v>
      </c>
      <c r="C20" s="88">
        <v>96.55647382920111</v>
      </c>
      <c r="D20" s="88">
        <v>96.985583224115331</v>
      </c>
      <c r="E20" s="88">
        <v>94.437726723095523</v>
      </c>
      <c r="F20" s="88">
        <v>94.297082228116707</v>
      </c>
      <c r="G20" s="88">
        <v>89.993416721527325</v>
      </c>
      <c r="H20" s="88">
        <f t="shared" si="0"/>
        <v>-4.3036655065893825</v>
      </c>
      <c r="J20" s="181">
        <f t="shared" si="1"/>
        <v>27</v>
      </c>
      <c r="K20" s="181">
        <f t="shared" si="2"/>
        <v>23</v>
      </c>
      <c r="L20" s="174"/>
    </row>
    <row r="21" spans="1:12" ht="14.1" customHeight="1" x14ac:dyDescent="0.25">
      <c r="A21" s="87" t="s">
        <v>22</v>
      </c>
      <c r="B21" s="88">
        <v>99.024390243902445</v>
      </c>
      <c r="C21" s="88">
        <v>93.35180055401662</v>
      </c>
      <c r="D21" s="88">
        <v>93.80952380952381</v>
      </c>
      <c r="E21" s="88">
        <v>99.180327868852459</v>
      </c>
      <c r="F21" s="88">
        <v>93.051359516616316</v>
      </c>
      <c r="G21" s="88">
        <v>96.037296037296045</v>
      </c>
      <c r="H21" s="88">
        <f t="shared" si="0"/>
        <v>2.9859365206797293</v>
      </c>
      <c r="J21" s="181">
        <f t="shared" si="1"/>
        <v>3</v>
      </c>
      <c r="K21" s="181">
        <f t="shared" si="2"/>
        <v>9</v>
      </c>
      <c r="L21" s="174"/>
    </row>
    <row r="22" spans="1:12" ht="14.1" customHeight="1" x14ac:dyDescent="0.25">
      <c r="A22" s="87" t="s">
        <v>23</v>
      </c>
      <c r="B22" s="88">
        <v>92.579505300353361</v>
      </c>
      <c r="C22" s="88">
        <v>95.522388059701484</v>
      </c>
      <c r="D22" s="88">
        <v>97.080291970802918</v>
      </c>
      <c r="E22" s="88">
        <v>97.406340057636882</v>
      </c>
      <c r="F22" s="88">
        <v>90.965732087227408</v>
      </c>
      <c r="G22" s="88">
        <v>86.376021798365116</v>
      </c>
      <c r="H22" s="88">
        <f t="shared" si="0"/>
        <v>-4.5897102888622925</v>
      </c>
      <c r="J22" s="181">
        <f t="shared" si="1"/>
        <v>30</v>
      </c>
      <c r="K22" s="181">
        <f t="shared" si="2"/>
        <v>26</v>
      </c>
      <c r="L22" s="174"/>
    </row>
    <row r="23" spans="1:12" ht="14.1" customHeight="1" x14ac:dyDescent="0.25">
      <c r="A23" s="87" t="s">
        <v>24</v>
      </c>
      <c r="B23" s="88">
        <v>93.452380952380949</v>
      </c>
      <c r="C23" s="88">
        <v>95.040650406504071</v>
      </c>
      <c r="D23" s="88">
        <v>92.873563218390814</v>
      </c>
      <c r="E23" s="88">
        <v>90.350877192982466</v>
      </c>
      <c r="F23" s="88">
        <v>93.866374589266158</v>
      </c>
      <c r="G23" s="88">
        <v>90.208078335373315</v>
      </c>
      <c r="H23" s="88">
        <f t="shared" si="0"/>
        <v>-3.6582962538928427</v>
      </c>
      <c r="J23" s="181">
        <f t="shared" si="1"/>
        <v>26</v>
      </c>
      <c r="K23" s="181">
        <f t="shared" si="2"/>
        <v>22</v>
      </c>
      <c r="L23" s="174"/>
    </row>
    <row r="24" spans="1:12" ht="14.1" customHeight="1" x14ac:dyDescent="0.25">
      <c r="A24" s="87" t="s">
        <v>25</v>
      </c>
      <c r="B24" s="88">
        <v>95.517676767676761</v>
      </c>
      <c r="C24" s="88">
        <v>96.002460024600239</v>
      </c>
      <c r="D24" s="88">
        <v>96.731154102735161</v>
      </c>
      <c r="E24" s="88">
        <v>95.778045838359475</v>
      </c>
      <c r="F24" s="88">
        <v>96.709006928406467</v>
      </c>
      <c r="G24" s="88">
        <v>91.967871485943775</v>
      </c>
      <c r="H24" s="88">
        <f t="shared" si="0"/>
        <v>-4.7411354424626921</v>
      </c>
      <c r="J24" s="181">
        <f t="shared" si="1"/>
        <v>31</v>
      </c>
      <c r="K24" s="181">
        <f t="shared" si="2"/>
        <v>17</v>
      </c>
      <c r="L24" s="174"/>
    </row>
    <row r="25" spans="1:12" ht="14.1" customHeight="1" x14ac:dyDescent="0.25">
      <c r="A25" s="87" t="s">
        <v>26</v>
      </c>
      <c r="B25" s="88">
        <v>98.90776699029125</v>
      </c>
      <c r="C25" s="88">
        <v>99.513085818624475</v>
      </c>
      <c r="D25" s="88">
        <v>99.937264742785445</v>
      </c>
      <c r="E25" s="88">
        <v>98.641765704584046</v>
      </c>
      <c r="F25" s="88">
        <v>97.554347826086953</v>
      </c>
      <c r="G25" s="88">
        <v>96.88221709006929</v>
      </c>
      <c r="H25" s="88">
        <f t="shared" si="0"/>
        <v>-0.67213073601766382</v>
      </c>
      <c r="J25" s="181">
        <f t="shared" si="1"/>
        <v>15</v>
      </c>
      <c r="K25" s="181">
        <f t="shared" si="2"/>
        <v>6</v>
      </c>
      <c r="L25" s="174"/>
    </row>
    <row r="26" spans="1:12" ht="14.1" customHeight="1" x14ac:dyDescent="0.25">
      <c r="A26" s="87" t="s">
        <v>27</v>
      </c>
      <c r="B26" s="88">
        <v>92.990654205607484</v>
      </c>
      <c r="C26" s="88">
        <v>88.28451882845188</v>
      </c>
      <c r="D26" s="88">
        <v>94.314381270903013</v>
      </c>
      <c r="E26" s="88">
        <v>93.247588424437296</v>
      </c>
      <c r="F26" s="88">
        <v>97.832817337461293</v>
      </c>
      <c r="G26" s="88">
        <v>92.971246006389777</v>
      </c>
      <c r="H26" s="88">
        <f t="shared" si="0"/>
        <v>-4.8615713310715165</v>
      </c>
      <c r="J26" s="181">
        <f t="shared" si="1"/>
        <v>32</v>
      </c>
      <c r="K26" s="181">
        <f t="shared" si="2"/>
        <v>16</v>
      </c>
      <c r="L26" s="174"/>
    </row>
    <row r="27" spans="1:12" ht="14.1" customHeight="1" x14ac:dyDescent="0.25">
      <c r="A27" s="87" t="s">
        <v>28</v>
      </c>
      <c r="B27" s="88">
        <v>84.454756380510446</v>
      </c>
      <c r="C27" s="88">
        <v>83.574879227053145</v>
      </c>
      <c r="D27" s="88">
        <v>78.40616966580977</v>
      </c>
      <c r="E27" s="88">
        <v>73.711340206185568</v>
      </c>
      <c r="F27" s="88">
        <v>70.685579196217503</v>
      </c>
      <c r="G27" s="88">
        <v>75.402298850574709</v>
      </c>
      <c r="H27" s="88">
        <f t="shared" si="0"/>
        <v>4.7167196543572061</v>
      </c>
      <c r="J27" s="181">
        <f t="shared" si="1"/>
        <v>1</v>
      </c>
      <c r="K27" s="181">
        <f t="shared" si="2"/>
        <v>30</v>
      </c>
      <c r="L27" s="174"/>
    </row>
    <row r="28" spans="1:12" ht="14.1" customHeight="1" x14ac:dyDescent="0.25">
      <c r="A28" s="87" t="s">
        <v>29</v>
      </c>
      <c r="B28" s="88">
        <v>89.776011560693647</v>
      </c>
      <c r="C28" s="88">
        <v>94.805194805194802</v>
      </c>
      <c r="D28" s="88">
        <v>93.37298215802889</v>
      </c>
      <c r="E28" s="88">
        <v>97.718726497869142</v>
      </c>
      <c r="F28" s="88">
        <v>97.418688693856481</v>
      </c>
      <c r="G28" s="88">
        <v>97.176357980378086</v>
      </c>
      <c r="H28" s="88">
        <f t="shared" si="0"/>
        <v>-0.24233071347839541</v>
      </c>
      <c r="J28" s="181">
        <f t="shared" si="1"/>
        <v>13</v>
      </c>
      <c r="K28" s="181">
        <f t="shared" si="2"/>
        <v>5</v>
      </c>
      <c r="L28" s="174"/>
    </row>
    <row r="29" spans="1:12" ht="14.1" customHeight="1" x14ac:dyDescent="0.25">
      <c r="A29" s="87" t="s">
        <v>30</v>
      </c>
      <c r="B29" s="88">
        <v>80.980980980980974</v>
      </c>
      <c r="C29" s="88">
        <v>83.200908059023831</v>
      </c>
      <c r="D29" s="88">
        <v>77.389984825493173</v>
      </c>
      <c r="E29" s="88">
        <v>75.506205094709344</v>
      </c>
      <c r="F29" s="88">
        <v>73.414304993252372</v>
      </c>
      <c r="G29" s="88">
        <v>63.692518874399454</v>
      </c>
      <c r="H29" s="88">
        <f t="shared" si="0"/>
        <v>-9.7217861188529184</v>
      </c>
      <c r="J29" s="181">
        <f t="shared" si="1"/>
        <v>34</v>
      </c>
      <c r="K29" s="181">
        <f t="shared" si="2"/>
        <v>32</v>
      </c>
      <c r="L29" s="174"/>
    </row>
    <row r="30" spans="1:12" ht="14.1" customHeight="1" x14ac:dyDescent="0.25">
      <c r="A30" s="87" t="s">
        <v>31</v>
      </c>
      <c r="B30" s="88">
        <v>98.793565683646108</v>
      </c>
      <c r="C30" s="88">
        <v>99.2</v>
      </c>
      <c r="D30" s="88">
        <v>99.443671766342149</v>
      </c>
      <c r="E30" s="88">
        <v>100</v>
      </c>
      <c r="F30" s="88">
        <v>98.806366047745357</v>
      </c>
      <c r="G30" s="88">
        <v>98.986975397973893</v>
      </c>
      <c r="H30" s="88">
        <f t="shared" si="0"/>
        <v>0.18060935022853641</v>
      </c>
      <c r="J30" s="181">
        <f t="shared" si="1"/>
        <v>10</v>
      </c>
      <c r="K30" s="181">
        <f t="shared" si="2"/>
        <v>2</v>
      </c>
      <c r="L30" s="174"/>
    </row>
    <row r="31" spans="1:12" ht="14.1" customHeight="1" x14ac:dyDescent="0.25">
      <c r="A31" s="87" t="s">
        <v>32</v>
      </c>
      <c r="B31" s="88">
        <v>93.362831858407077</v>
      </c>
      <c r="C31" s="88">
        <v>97.11815561959655</v>
      </c>
      <c r="D31" s="88">
        <v>96.597482136781224</v>
      </c>
      <c r="E31" s="88">
        <v>95.926876202694032</v>
      </c>
      <c r="F31" s="88">
        <v>93.273253942710014</v>
      </c>
      <c r="G31" s="88">
        <v>91.691009412528402</v>
      </c>
      <c r="H31" s="88">
        <f t="shared" si="0"/>
        <v>-1.5822445301816117</v>
      </c>
      <c r="J31" s="181">
        <f t="shared" si="1"/>
        <v>22</v>
      </c>
      <c r="K31" s="181">
        <f t="shared" si="2"/>
        <v>18</v>
      </c>
      <c r="L31" s="174"/>
    </row>
    <row r="32" spans="1:12" ht="14.1" customHeight="1" x14ac:dyDescent="0.25">
      <c r="A32" s="87" t="s">
        <v>33</v>
      </c>
      <c r="B32" s="88">
        <v>74.759535655058045</v>
      </c>
      <c r="C32" s="88">
        <v>79.675550405561992</v>
      </c>
      <c r="D32" s="88">
        <v>80.138644366197184</v>
      </c>
      <c r="E32" s="88">
        <v>87.346532463223099</v>
      </c>
      <c r="F32" s="88">
        <v>85.878037597432368</v>
      </c>
      <c r="G32" s="88">
        <v>84.428368121442119</v>
      </c>
      <c r="H32" s="88">
        <f t="shared" si="0"/>
        <v>-1.4496694759902482</v>
      </c>
      <c r="J32" s="181">
        <f t="shared" si="1"/>
        <v>20</v>
      </c>
      <c r="K32" s="181">
        <f t="shared" si="2"/>
        <v>28</v>
      </c>
      <c r="L32" s="174"/>
    </row>
    <row r="33" spans="1:12" ht="14.1" customHeight="1" x14ac:dyDescent="0.25">
      <c r="A33" s="87" t="s">
        <v>34</v>
      </c>
      <c r="B33" s="88">
        <v>91.527913809990196</v>
      </c>
      <c r="C33" s="88">
        <v>92.708333333333343</v>
      </c>
      <c r="D33" s="88">
        <v>91.159737417943106</v>
      </c>
      <c r="E33" s="88">
        <v>89.742574257425744</v>
      </c>
      <c r="F33" s="88">
        <v>87.916310845431255</v>
      </c>
      <c r="G33" s="88">
        <v>88.920225624496368</v>
      </c>
      <c r="H33" s="88">
        <f t="shared" si="0"/>
        <v>1.0039147790651128</v>
      </c>
      <c r="J33" s="181">
        <f t="shared" si="1"/>
        <v>6</v>
      </c>
      <c r="K33" s="181">
        <f t="shared" si="2"/>
        <v>25</v>
      </c>
      <c r="L33" s="174"/>
    </row>
    <row r="34" spans="1:12" ht="14.1" customHeight="1" x14ac:dyDescent="0.25">
      <c r="A34" s="87" t="s">
        <v>35</v>
      </c>
      <c r="B34" s="88">
        <v>90.35175879396985</v>
      </c>
      <c r="C34" s="88">
        <v>84.095634095634097</v>
      </c>
      <c r="D34" s="88">
        <v>91.879131255901797</v>
      </c>
      <c r="E34" s="88">
        <v>92.337461300309599</v>
      </c>
      <c r="F34" s="88">
        <v>90.080428954423596</v>
      </c>
      <c r="G34" s="88">
        <v>91.150442477876098</v>
      </c>
      <c r="H34" s="88">
        <f t="shared" si="0"/>
        <v>1.0700135234525021</v>
      </c>
      <c r="J34" s="181">
        <f t="shared" si="1"/>
        <v>5</v>
      </c>
      <c r="K34" s="181">
        <f t="shared" si="2"/>
        <v>20</v>
      </c>
      <c r="L34" s="174"/>
    </row>
    <row r="35" spans="1:12" ht="14.1" customHeight="1" x14ac:dyDescent="0.25">
      <c r="A35" s="87" t="s">
        <v>36</v>
      </c>
      <c r="B35" s="88">
        <v>95.614035087719301</v>
      </c>
      <c r="C35" s="88">
        <v>96.825396825396822</v>
      </c>
      <c r="D35" s="88">
        <v>97.832369942196522</v>
      </c>
      <c r="E35" s="88">
        <v>98.928024502297092</v>
      </c>
      <c r="F35" s="88">
        <v>98.637137989778537</v>
      </c>
      <c r="G35" s="88">
        <v>96.774193548387103</v>
      </c>
      <c r="H35" s="88">
        <f t="shared" si="0"/>
        <v>-1.8629444413914342</v>
      </c>
      <c r="J35" s="181">
        <f t="shared" si="1"/>
        <v>23</v>
      </c>
      <c r="K35" s="181">
        <f t="shared" si="2"/>
        <v>7</v>
      </c>
      <c r="L35" s="174"/>
    </row>
    <row r="36" spans="1:12" ht="14.1" customHeight="1" x14ac:dyDescent="0.25">
      <c r="A36" s="87" t="s">
        <v>37</v>
      </c>
      <c r="B36" s="88">
        <v>92.703533026113675</v>
      </c>
      <c r="C36" s="88">
        <v>96.865889212827994</v>
      </c>
      <c r="D36" s="88">
        <v>96.67644183773217</v>
      </c>
      <c r="E36" s="88">
        <v>97.968115035948728</v>
      </c>
      <c r="F36" s="88">
        <v>97.671777399204998</v>
      </c>
      <c r="G36" s="88">
        <v>97.840400316038981</v>
      </c>
      <c r="H36" s="88">
        <f t="shared" si="0"/>
        <v>0.16862291683398212</v>
      </c>
      <c r="J36" s="181">
        <f t="shared" si="1"/>
        <v>11</v>
      </c>
      <c r="K36" s="181">
        <f t="shared" si="2"/>
        <v>4</v>
      </c>
      <c r="L36" s="174"/>
    </row>
    <row r="37" spans="1:12" ht="14.1" customHeight="1" x14ac:dyDescent="0.25">
      <c r="A37" s="87" t="s">
        <v>38</v>
      </c>
      <c r="B37" s="88">
        <v>91.755468311833994</v>
      </c>
      <c r="C37" s="88">
        <v>96.34760705289672</v>
      </c>
      <c r="D37" s="88">
        <v>95.373226403454652</v>
      </c>
      <c r="E37" s="88">
        <v>96.193181818181813</v>
      </c>
      <c r="F37" s="88">
        <v>95.735981308411212</v>
      </c>
      <c r="G37" s="88">
        <v>93.258426966292134</v>
      </c>
      <c r="H37" s="88">
        <f t="shared" si="0"/>
        <v>-2.4775543421190775</v>
      </c>
      <c r="J37" s="181">
        <f t="shared" si="1"/>
        <v>25</v>
      </c>
      <c r="K37" s="181">
        <f t="shared" si="2"/>
        <v>15</v>
      </c>
      <c r="L37" s="174"/>
    </row>
    <row r="38" spans="1:12" ht="14.1" customHeight="1" x14ac:dyDescent="0.25">
      <c r="A38" s="87" t="s">
        <v>39</v>
      </c>
      <c r="B38" s="88">
        <v>94.402985074626869</v>
      </c>
      <c r="C38" s="88">
        <v>92.87833827893175</v>
      </c>
      <c r="D38" s="88">
        <v>87.128712871287135</v>
      </c>
      <c r="E38" s="88">
        <v>87.482219061166433</v>
      </c>
      <c r="F38" s="88">
        <v>90.22346368715084</v>
      </c>
      <c r="G38" s="88">
        <v>93.706293706293707</v>
      </c>
      <c r="H38" s="88">
        <f t="shared" si="0"/>
        <v>3.4828300191428667</v>
      </c>
      <c r="J38" s="181">
        <f t="shared" si="1"/>
        <v>2</v>
      </c>
      <c r="K38" s="181">
        <f t="shared" si="2"/>
        <v>14</v>
      </c>
      <c r="L38" s="174"/>
    </row>
    <row r="39" spans="1:12" ht="14.1" customHeight="1" x14ac:dyDescent="0.25">
      <c r="A39" s="87" t="s">
        <v>40</v>
      </c>
      <c r="B39" s="88">
        <v>89.632653061224488</v>
      </c>
      <c r="C39" s="88">
        <v>94.167206740116654</v>
      </c>
      <c r="D39" s="88">
        <v>97.066392177045799</v>
      </c>
      <c r="E39" s="88">
        <v>96.501614639397204</v>
      </c>
      <c r="F39" s="88">
        <v>94.085729788388491</v>
      </c>
      <c r="G39" s="88">
        <v>94.361602982292638</v>
      </c>
      <c r="H39" s="88">
        <f t="shared" si="0"/>
        <v>0.27587319390414677</v>
      </c>
      <c r="J39" s="181">
        <f t="shared" si="1"/>
        <v>9</v>
      </c>
      <c r="K39" s="181">
        <f t="shared" si="2"/>
        <v>12</v>
      </c>
      <c r="L39" s="174"/>
    </row>
    <row r="40" spans="1:12" ht="14.1" customHeight="1" x14ac:dyDescent="0.25">
      <c r="A40" s="87" t="s">
        <v>41</v>
      </c>
      <c r="B40" s="88">
        <v>95.334174022698619</v>
      </c>
      <c r="C40" s="88">
        <v>93.650793650793645</v>
      </c>
      <c r="D40" s="88">
        <v>93.165089379600417</v>
      </c>
      <c r="E40" s="88">
        <v>96.269335759781612</v>
      </c>
      <c r="F40" s="88">
        <v>94.04651162790698</v>
      </c>
      <c r="G40" s="88">
        <v>94.366197183098592</v>
      </c>
      <c r="H40" s="88">
        <f t="shared" si="0"/>
        <v>0.31968555519161157</v>
      </c>
      <c r="J40" s="181">
        <f t="shared" si="1"/>
        <v>8</v>
      </c>
      <c r="K40" s="181">
        <f t="shared" si="2"/>
        <v>11</v>
      </c>
      <c r="L40" s="174"/>
    </row>
    <row r="41" spans="1:12" ht="14.1" customHeight="1" x14ac:dyDescent="0.25">
      <c r="A41" s="87" t="s">
        <v>42</v>
      </c>
      <c r="B41" s="88">
        <v>99.304068522483931</v>
      </c>
      <c r="C41" s="88">
        <v>99.756927564414198</v>
      </c>
      <c r="D41" s="88">
        <v>99.52153110047847</v>
      </c>
      <c r="E41" s="88">
        <v>98.787878787878796</v>
      </c>
      <c r="F41" s="88">
        <v>98.590268303774437</v>
      </c>
      <c r="G41" s="88">
        <v>98.103220114689009</v>
      </c>
      <c r="H41" s="88">
        <f t="shared" si="0"/>
        <v>-0.48704818908542791</v>
      </c>
      <c r="J41" s="181">
        <f t="shared" si="1"/>
        <v>14</v>
      </c>
      <c r="K41" s="181">
        <f t="shared" si="2"/>
        <v>3</v>
      </c>
      <c r="L41" s="174"/>
    </row>
    <row r="42" spans="1:12" ht="14.1" customHeight="1" x14ac:dyDescent="0.25">
      <c r="A42" s="87" t="s">
        <v>43</v>
      </c>
      <c r="B42" s="88">
        <v>87.669313404950955</v>
      </c>
      <c r="C42" s="88">
        <v>89.443651925820262</v>
      </c>
      <c r="D42" s="88">
        <v>89.816124469589823</v>
      </c>
      <c r="E42" s="88">
        <v>91.277013752455787</v>
      </c>
      <c r="F42" s="88">
        <v>84.723951847239519</v>
      </c>
      <c r="G42" s="88">
        <v>84.741017265515623</v>
      </c>
      <c r="H42" s="88">
        <f t="shared" si="0"/>
        <v>1.7065418276104083E-2</v>
      </c>
      <c r="J42" s="181">
        <f t="shared" si="1"/>
        <v>12</v>
      </c>
      <c r="K42" s="181">
        <f t="shared" si="2"/>
        <v>27</v>
      </c>
      <c r="L42" s="174"/>
    </row>
    <row r="43" spans="1:12" ht="14.1" customHeight="1" x14ac:dyDescent="0.25">
      <c r="A43" s="87" t="s">
        <v>44</v>
      </c>
      <c r="B43" s="88">
        <v>98.25811559778306</v>
      </c>
      <c r="C43" s="88">
        <v>97.563098346388159</v>
      </c>
      <c r="D43" s="88">
        <v>99.351851851851848</v>
      </c>
      <c r="E43" s="88">
        <v>96.836555360281196</v>
      </c>
      <c r="F43" s="88">
        <v>97.504621072088725</v>
      </c>
      <c r="G43" s="88">
        <v>96.133434420015163</v>
      </c>
      <c r="H43" s="88">
        <f t="shared" si="0"/>
        <v>-1.3711866520735612</v>
      </c>
      <c r="J43" s="181">
        <f t="shared" si="1"/>
        <v>19</v>
      </c>
      <c r="K43" s="181">
        <f t="shared" si="2"/>
        <v>8</v>
      </c>
      <c r="L43" s="174"/>
    </row>
    <row r="44" spans="1:12" ht="14.1" customHeight="1" x14ac:dyDescent="0.25">
      <c r="A44" s="87" t="s">
        <v>45</v>
      </c>
      <c r="B44" s="88">
        <v>86.290322580645167</v>
      </c>
      <c r="C44" s="88">
        <v>98.168288494562105</v>
      </c>
      <c r="D44" s="88">
        <v>96.532746285085295</v>
      </c>
      <c r="E44" s="88">
        <v>95.155502392344488</v>
      </c>
      <c r="F44" s="88">
        <v>89.236111111111114</v>
      </c>
      <c r="G44" s="88">
        <v>89.941690962099131</v>
      </c>
      <c r="H44" s="88">
        <f t="shared" si="0"/>
        <v>0.70557985098801623</v>
      </c>
      <c r="J44" s="181">
        <f t="shared" si="1"/>
        <v>7</v>
      </c>
      <c r="K44" s="181">
        <f t="shared" si="2"/>
        <v>24</v>
      </c>
      <c r="L44" s="174"/>
    </row>
    <row r="45" spans="1:12" ht="14.1" customHeight="1" x14ac:dyDescent="0.25">
      <c r="A45" s="87" t="s">
        <v>46</v>
      </c>
      <c r="B45" s="88">
        <v>99.447513812154696</v>
      </c>
      <c r="C45" s="88">
        <v>99.301919720767884</v>
      </c>
      <c r="D45" s="88">
        <v>96.147110332749563</v>
      </c>
      <c r="E45" s="88">
        <v>98.407643312101911</v>
      </c>
      <c r="F45" s="88">
        <v>96.763754045307451</v>
      </c>
      <c r="G45" s="88">
        <v>99.694656488549612</v>
      </c>
      <c r="H45" s="88">
        <f t="shared" si="0"/>
        <v>2.9309024432421609</v>
      </c>
      <c r="J45" s="181">
        <f t="shared" si="1"/>
        <v>4</v>
      </c>
      <c r="K45" s="181">
        <f t="shared" si="2"/>
        <v>1</v>
      </c>
      <c r="L45" s="174"/>
    </row>
    <row r="46" spans="1:12" ht="14.1" customHeight="1" x14ac:dyDescent="0.25">
      <c r="A46" s="87" t="s">
        <v>47</v>
      </c>
      <c r="B46" s="88">
        <v>94.935622317596568</v>
      </c>
      <c r="C46" s="88">
        <v>95.03668536901165</v>
      </c>
      <c r="D46" s="88">
        <v>95.206766917293223</v>
      </c>
      <c r="E46" s="88">
        <v>95.961995249406172</v>
      </c>
      <c r="F46" s="88">
        <v>95.14338575393154</v>
      </c>
      <c r="G46" s="88">
        <v>94.011448701012768</v>
      </c>
      <c r="H46" s="88">
        <f t="shared" si="0"/>
        <v>-1.1319370529187722</v>
      </c>
      <c r="J46" s="181">
        <f t="shared" si="1"/>
        <v>17</v>
      </c>
      <c r="K46" s="181">
        <f t="shared" si="2"/>
        <v>13</v>
      </c>
      <c r="L46" s="174"/>
    </row>
    <row r="47" spans="1:12" ht="14.1" customHeight="1" x14ac:dyDescent="0.25">
      <c r="A47" s="87" t="s">
        <v>48</v>
      </c>
      <c r="B47" s="88">
        <v>89.272943980929682</v>
      </c>
      <c r="C47" s="88">
        <v>88.404133180252586</v>
      </c>
      <c r="D47" s="88">
        <v>94.186046511627907</v>
      </c>
      <c r="E47" s="88">
        <v>87.074148296593194</v>
      </c>
      <c r="F47" s="88">
        <v>83.745583038869256</v>
      </c>
      <c r="G47" s="88">
        <v>82.202447163515018</v>
      </c>
      <c r="H47" s="88">
        <f t="shared" si="0"/>
        <v>-1.5431358753542384</v>
      </c>
      <c r="J47" s="181">
        <f t="shared" si="1"/>
        <v>21</v>
      </c>
      <c r="K47" s="181">
        <f t="shared" si="2"/>
        <v>29</v>
      </c>
      <c r="L47" s="174"/>
    </row>
    <row r="48" spans="1:12" ht="14.1" customHeight="1" x14ac:dyDescent="0.25">
      <c r="A48" s="87" t="s">
        <v>49</v>
      </c>
      <c r="B48" s="88">
        <v>92.523364485981304</v>
      </c>
      <c r="C48" s="88">
        <v>93.925233644859816</v>
      </c>
      <c r="D48" s="88">
        <v>93.75</v>
      </c>
      <c r="E48" s="88">
        <v>98.606271777003485</v>
      </c>
      <c r="F48" s="88">
        <v>98.188405797101453</v>
      </c>
      <c r="G48" s="88">
        <v>95.880149812734089</v>
      </c>
      <c r="H48" s="88">
        <f>G48-F48</f>
        <v>-2.3082559843673636</v>
      </c>
      <c r="J48" s="181">
        <f t="shared" si="1"/>
        <v>24</v>
      </c>
      <c r="K48" s="181">
        <f t="shared" si="2"/>
        <v>10</v>
      </c>
      <c r="L48" s="174"/>
    </row>
    <row r="49" spans="1:11" ht="14.1" customHeight="1" x14ac:dyDescent="0.25">
      <c r="A49" s="98" t="s">
        <v>50</v>
      </c>
      <c r="B49" s="91">
        <v>89.46</v>
      </c>
      <c r="C49" s="91">
        <v>92.1</v>
      </c>
      <c r="D49" s="91">
        <v>91.74</v>
      </c>
      <c r="E49" s="91">
        <v>93.08</v>
      </c>
      <c r="F49" s="91">
        <v>91.8</v>
      </c>
      <c r="G49" s="91">
        <v>90.927862392968095</v>
      </c>
      <c r="H49" s="91">
        <f>G49-F49</f>
        <v>-0.87213760703190246</v>
      </c>
      <c r="J49" s="181"/>
      <c r="K49" s="181"/>
    </row>
    <row r="50" spans="1:11" ht="14.1" customHeight="1" x14ac:dyDescent="0.25">
      <c r="A50" s="87" t="s">
        <v>51</v>
      </c>
      <c r="B50" s="88">
        <v>71.729957805907176</v>
      </c>
      <c r="C50" s="88">
        <v>70.726161716640618</v>
      </c>
      <c r="D50" s="88">
        <v>66.403532245116409</v>
      </c>
      <c r="E50" s="88">
        <v>64.204332039564292</v>
      </c>
      <c r="F50" s="88">
        <v>68.725413060582213</v>
      </c>
      <c r="G50" s="88">
        <v>64.344086021505376</v>
      </c>
      <c r="H50" s="88">
        <f>G50-F50</f>
        <v>-4.3813270390768366</v>
      </c>
      <c r="J50" s="181">
        <f>RANK(H50,$H$19:$H$52)</f>
        <v>28</v>
      </c>
      <c r="K50" s="181">
        <f>RANK(G50,$G$19:$G$52)</f>
        <v>31</v>
      </c>
    </row>
    <row r="51" spans="1:11" ht="14.1" customHeight="1" x14ac:dyDescent="0.25">
      <c r="A51" s="87" t="s">
        <v>52</v>
      </c>
      <c r="B51" s="88">
        <v>90</v>
      </c>
      <c r="C51" s="88">
        <v>84.565393988627136</v>
      </c>
      <c r="D51" s="88">
        <v>77.34375</v>
      </c>
      <c r="E51" s="88">
        <v>77.973199329983245</v>
      </c>
      <c r="F51" s="88">
        <v>65.01095690284879</v>
      </c>
      <c r="G51" s="88">
        <v>60.106382978723403</v>
      </c>
      <c r="H51" s="88">
        <f>G51-F51</f>
        <v>-4.904573924125387</v>
      </c>
      <c r="J51" s="181">
        <f>RANK(H51,$H$19:$H$52)</f>
        <v>33</v>
      </c>
      <c r="K51" s="181">
        <f>RANK(G51,$G$19:$G$52)</f>
        <v>34</v>
      </c>
    </row>
    <row r="52" spans="1:11" ht="14.1" customHeight="1" x14ac:dyDescent="0.25">
      <c r="A52" s="98" t="s">
        <v>53</v>
      </c>
      <c r="B52" s="91">
        <v>73.61</v>
      </c>
      <c r="C52" s="91">
        <v>72.790000000000006</v>
      </c>
      <c r="D52" s="91">
        <v>67.86</v>
      </c>
      <c r="E52" s="91">
        <v>65.900000000000006</v>
      </c>
      <c r="F52" s="91">
        <v>68.099999999999994</v>
      </c>
      <c r="G52" s="91">
        <v>63.671450970932341</v>
      </c>
      <c r="H52" s="91">
        <f>G52-F52</f>
        <v>-4.4285490290676535</v>
      </c>
      <c r="J52" s="181"/>
      <c r="K52" s="181"/>
    </row>
    <row r="53" spans="1:11" ht="37.5" customHeight="1" x14ac:dyDescent="0.25">
      <c r="A53" s="518" t="s">
        <v>113</v>
      </c>
      <c r="B53" s="518"/>
      <c r="C53" s="518"/>
      <c r="D53" s="518"/>
      <c r="E53" s="518"/>
      <c r="F53" s="518"/>
      <c r="G53" s="518"/>
      <c r="H53" s="518"/>
      <c r="J53" s="182"/>
    </row>
    <row r="54" spans="1:11" ht="15.75" x14ac:dyDescent="0.25">
      <c r="A54" s="48"/>
      <c r="B54" s="48"/>
      <c r="C54" s="48"/>
      <c r="D54" s="48"/>
      <c r="E54" s="48"/>
      <c r="F54" s="48"/>
      <c r="G54" s="48"/>
      <c r="H54" s="48"/>
    </row>
    <row r="55" spans="1:11" ht="15.75" x14ac:dyDescent="0.25">
      <c r="A55" s="48"/>
      <c r="B55" s="48"/>
      <c r="C55" s="48"/>
      <c r="D55" s="48"/>
      <c r="E55" s="48"/>
      <c r="F55" s="48"/>
      <c r="G55" s="48"/>
      <c r="H55" s="48"/>
    </row>
    <row r="56" spans="1:11" ht="15.75" x14ac:dyDescent="0.25">
      <c r="A56" s="48"/>
      <c r="B56" s="48"/>
      <c r="C56" s="48"/>
      <c r="D56" s="48"/>
      <c r="E56" s="48"/>
      <c r="F56" s="48"/>
      <c r="G56" s="48"/>
      <c r="H56" s="48"/>
    </row>
    <row r="57" spans="1:11" ht="15.75" x14ac:dyDescent="0.25">
      <c r="A57" s="48"/>
      <c r="B57" s="48"/>
      <c r="C57" s="48"/>
      <c r="D57" s="48"/>
      <c r="E57" s="48"/>
      <c r="F57" s="48"/>
      <c r="G57" s="48"/>
      <c r="H57" s="48"/>
    </row>
    <row r="58" spans="1:11" ht="15.75" x14ac:dyDescent="0.25">
      <c r="A58" s="48"/>
      <c r="B58" s="48"/>
      <c r="C58" s="48"/>
      <c r="D58" s="48"/>
      <c r="E58" s="48"/>
      <c r="F58" s="48"/>
      <c r="G58" s="48"/>
      <c r="H58" s="48"/>
    </row>
    <row r="59" spans="1:11" ht="15.75" x14ac:dyDescent="0.25">
      <c r="A59" s="48"/>
      <c r="B59" s="48"/>
      <c r="C59" s="48"/>
      <c r="D59" s="48"/>
      <c r="E59" s="48"/>
      <c r="F59" s="48"/>
      <c r="G59" s="48"/>
      <c r="H59" s="48"/>
    </row>
    <row r="60" spans="1:11" ht="15.75" x14ac:dyDescent="0.25">
      <c r="A60" s="48"/>
      <c r="B60" s="48"/>
      <c r="C60" s="48"/>
      <c r="D60" s="48"/>
      <c r="E60" s="48"/>
      <c r="F60" s="48"/>
      <c r="G60" s="48"/>
      <c r="H60" s="48"/>
    </row>
    <row r="61" spans="1:11" ht="15.75" x14ac:dyDescent="0.25">
      <c r="A61" s="48"/>
      <c r="B61" s="48"/>
      <c r="C61" s="48"/>
      <c r="D61" s="48"/>
      <c r="E61" s="48"/>
      <c r="F61" s="48"/>
      <c r="G61" s="48"/>
      <c r="H61" s="48"/>
    </row>
    <row r="62" spans="1:11" ht="15.75" x14ac:dyDescent="0.25">
      <c r="A62" s="48"/>
      <c r="B62" s="48"/>
      <c r="C62" s="48"/>
      <c r="D62" s="48"/>
      <c r="E62" s="48"/>
      <c r="F62" s="48"/>
      <c r="G62" s="48"/>
      <c r="H62" s="48"/>
    </row>
    <row r="63" spans="1:11" ht="15.75" x14ac:dyDescent="0.25">
      <c r="A63" s="48"/>
      <c r="B63" s="48"/>
      <c r="C63" s="48"/>
      <c r="D63" s="48"/>
      <c r="E63" s="48"/>
      <c r="F63" s="48"/>
      <c r="G63" s="48"/>
      <c r="H63" s="48"/>
    </row>
    <row r="64" spans="1:11" ht="15.75" x14ac:dyDescent="0.25">
      <c r="A64" s="48"/>
      <c r="B64" s="48"/>
      <c r="C64" s="48"/>
      <c r="D64" s="48"/>
      <c r="E64" s="48"/>
      <c r="F64" s="48"/>
      <c r="G64" s="48"/>
      <c r="H64" s="48"/>
    </row>
    <row r="65" spans="1:8" ht="15.75" x14ac:dyDescent="0.25">
      <c r="A65" s="48"/>
      <c r="B65" s="48"/>
      <c r="C65" s="48"/>
      <c r="D65" s="48"/>
      <c r="E65" s="48"/>
      <c r="F65" s="48"/>
      <c r="G65" s="48"/>
      <c r="H65" s="48"/>
    </row>
    <row r="66" spans="1:8" ht="15.75" x14ac:dyDescent="0.25">
      <c r="A66" s="48"/>
      <c r="B66" s="48"/>
      <c r="C66" s="48"/>
      <c r="D66" s="48"/>
      <c r="E66" s="48"/>
      <c r="F66" s="48"/>
      <c r="G66" s="48"/>
      <c r="H66" s="48"/>
    </row>
    <row r="67" spans="1:8" ht="15.75" x14ac:dyDescent="0.25">
      <c r="A67" s="48"/>
      <c r="B67" s="48"/>
      <c r="C67" s="48"/>
      <c r="D67" s="48"/>
      <c r="E67" s="48"/>
      <c r="F67" s="48"/>
      <c r="G67" s="48"/>
      <c r="H67" s="48"/>
    </row>
    <row r="68" spans="1:8" ht="15.75" x14ac:dyDescent="0.25">
      <c r="A68" s="48"/>
      <c r="B68" s="48"/>
      <c r="C68" s="48"/>
      <c r="D68" s="48"/>
      <c r="E68" s="48"/>
      <c r="F68" s="48"/>
      <c r="G68" s="48"/>
      <c r="H68" s="48"/>
    </row>
    <row r="69" spans="1:8" ht="15.75" x14ac:dyDescent="0.25">
      <c r="A69" s="48"/>
      <c r="B69" s="48"/>
      <c r="C69" s="48"/>
      <c r="D69" s="48"/>
      <c r="E69" s="48"/>
      <c r="F69" s="48"/>
      <c r="G69" s="48"/>
      <c r="H69" s="48"/>
    </row>
    <row r="70" spans="1:8" ht="15.75" x14ac:dyDescent="0.25">
      <c r="A70" s="48"/>
      <c r="B70" s="48"/>
      <c r="C70" s="48"/>
      <c r="D70" s="48"/>
      <c r="E70" s="48"/>
      <c r="F70" s="48"/>
      <c r="G70" s="48"/>
      <c r="H70" s="48"/>
    </row>
    <row r="71" spans="1:8" ht="15.75" x14ac:dyDescent="0.25">
      <c r="A71" s="48"/>
      <c r="B71" s="48"/>
      <c r="C71" s="48"/>
      <c r="D71" s="48"/>
      <c r="E71" s="48"/>
      <c r="F71" s="48"/>
      <c r="G71" s="48"/>
      <c r="H71" s="48"/>
    </row>
    <row r="72" spans="1:8" ht="15.75" x14ac:dyDescent="0.25">
      <c r="A72" s="48"/>
      <c r="B72" s="48"/>
      <c r="C72" s="48"/>
      <c r="D72" s="48"/>
      <c r="E72" s="48"/>
      <c r="F72" s="48"/>
      <c r="G72" s="48"/>
      <c r="H72" s="48"/>
    </row>
    <row r="73" spans="1:8" ht="15.75" x14ac:dyDescent="0.25">
      <c r="A73" s="48"/>
      <c r="B73" s="48"/>
      <c r="C73" s="48"/>
      <c r="D73" s="48"/>
      <c r="E73" s="48"/>
      <c r="F73" s="48"/>
      <c r="G73" s="48"/>
      <c r="H73" s="48"/>
    </row>
    <row r="74" spans="1:8" ht="15.75" x14ac:dyDescent="0.25">
      <c r="A74" s="48"/>
      <c r="B74" s="48"/>
      <c r="C74" s="48"/>
      <c r="D74" s="48"/>
      <c r="E74" s="48"/>
      <c r="F74" s="48"/>
      <c r="G74" s="48"/>
      <c r="H74" s="48"/>
    </row>
    <row r="75" spans="1:8" ht="15.75" x14ac:dyDescent="0.25">
      <c r="A75" s="48"/>
      <c r="B75" s="48"/>
      <c r="C75" s="48"/>
      <c r="D75" s="48"/>
      <c r="E75" s="48"/>
      <c r="F75" s="48"/>
      <c r="G75" s="48"/>
      <c r="H75" s="48"/>
    </row>
    <row r="76" spans="1:8" ht="15.75" x14ac:dyDescent="0.25">
      <c r="A76" s="48"/>
      <c r="B76" s="48"/>
      <c r="C76" s="48"/>
      <c r="D76" s="48"/>
      <c r="E76" s="48"/>
      <c r="F76" s="48"/>
      <c r="G76" s="48"/>
      <c r="H76" s="48"/>
    </row>
    <row r="77" spans="1:8" ht="15.75" x14ac:dyDescent="0.25">
      <c r="A77" s="48"/>
      <c r="B77" s="48"/>
      <c r="C77" s="48"/>
      <c r="D77" s="48"/>
      <c r="E77" s="48"/>
      <c r="F77" s="48"/>
      <c r="G77" s="48"/>
      <c r="H77" s="48"/>
    </row>
    <row r="78" spans="1:8" ht="15.75" x14ac:dyDescent="0.25">
      <c r="A78" s="48"/>
      <c r="B78" s="48"/>
      <c r="C78" s="48"/>
      <c r="D78" s="48"/>
      <c r="E78" s="48"/>
      <c r="F78" s="48"/>
      <c r="G78" s="48"/>
      <c r="H78" s="48"/>
    </row>
    <row r="79" spans="1:8" ht="15.75" x14ac:dyDescent="0.25">
      <c r="A79" s="48"/>
      <c r="B79" s="48"/>
      <c r="C79" s="48"/>
      <c r="D79" s="48"/>
      <c r="E79" s="48"/>
      <c r="F79" s="48"/>
      <c r="G79" s="48"/>
      <c r="H79" s="48"/>
    </row>
    <row r="80" spans="1:8" ht="15.75" x14ac:dyDescent="0.25">
      <c r="A80" s="48"/>
      <c r="B80" s="48"/>
      <c r="C80" s="48"/>
      <c r="D80" s="48"/>
      <c r="E80" s="48"/>
      <c r="F80" s="48"/>
      <c r="G80" s="48"/>
      <c r="H80" s="48"/>
    </row>
    <row r="81" spans="1:8" ht="15.75" x14ac:dyDescent="0.25">
      <c r="A81" s="48"/>
      <c r="B81" s="48"/>
      <c r="C81" s="48"/>
      <c r="D81" s="48"/>
      <c r="E81" s="48"/>
      <c r="F81" s="48"/>
      <c r="G81" s="48"/>
      <c r="H81" s="48"/>
    </row>
    <row r="82" spans="1:8" ht="15.75" x14ac:dyDescent="0.25">
      <c r="A82" s="48"/>
      <c r="B82" s="48"/>
      <c r="C82" s="48"/>
      <c r="D82" s="48"/>
      <c r="E82" s="48"/>
      <c r="F82" s="48"/>
      <c r="G82" s="48"/>
      <c r="H82" s="48"/>
    </row>
    <row r="83" spans="1:8" ht="15.75" x14ac:dyDescent="0.25">
      <c r="A83" s="48"/>
      <c r="B83" s="48"/>
      <c r="C83" s="48"/>
      <c r="D83" s="48"/>
      <c r="E83" s="48"/>
      <c r="F83" s="48"/>
      <c r="G83" s="48"/>
      <c r="H83" s="48"/>
    </row>
    <row r="84" spans="1:8" ht="15.75" x14ac:dyDescent="0.25">
      <c r="A84" s="48"/>
      <c r="B84" s="48"/>
      <c r="C84" s="48"/>
      <c r="D84" s="48"/>
      <c r="E84" s="48"/>
      <c r="F84" s="48"/>
      <c r="G84" s="48"/>
      <c r="H84" s="48"/>
    </row>
    <row r="85" spans="1:8" ht="15.75" x14ac:dyDescent="0.25">
      <c r="A85" s="48"/>
      <c r="B85" s="48"/>
      <c r="C85" s="48"/>
      <c r="D85" s="48"/>
      <c r="E85" s="48"/>
      <c r="F85" s="48"/>
      <c r="G85" s="48"/>
      <c r="H85" s="48"/>
    </row>
    <row r="86" spans="1:8" ht="15.75" x14ac:dyDescent="0.25">
      <c r="A86" s="48"/>
      <c r="B86" s="48"/>
      <c r="C86" s="48"/>
      <c r="D86" s="48"/>
      <c r="E86" s="48"/>
      <c r="F86" s="48"/>
      <c r="G86" s="48"/>
      <c r="H86" s="48"/>
    </row>
    <row r="87" spans="1:8" ht="15.75" x14ac:dyDescent="0.25">
      <c r="A87" s="48"/>
      <c r="B87" s="48"/>
      <c r="C87" s="48"/>
      <c r="D87" s="48"/>
      <c r="E87" s="48"/>
      <c r="F87" s="48"/>
      <c r="G87" s="48"/>
      <c r="H87" s="48"/>
    </row>
    <row r="88" spans="1:8" ht="15.75" x14ac:dyDescent="0.25">
      <c r="A88" s="48"/>
      <c r="B88" s="48"/>
      <c r="C88" s="48"/>
      <c r="D88" s="48"/>
      <c r="E88" s="48"/>
      <c r="F88" s="48"/>
      <c r="G88" s="48"/>
      <c r="H88" s="48"/>
    </row>
    <row r="89" spans="1:8" ht="15.75" x14ac:dyDescent="0.25">
      <c r="A89" s="48"/>
      <c r="B89" s="48"/>
      <c r="C89" s="48"/>
      <c r="D89" s="48"/>
      <c r="E89" s="48"/>
      <c r="F89" s="48"/>
      <c r="G89" s="48"/>
      <c r="H89" s="48"/>
    </row>
    <row r="90" spans="1:8" ht="15.75" x14ac:dyDescent="0.25">
      <c r="A90" s="48"/>
      <c r="B90" s="48"/>
      <c r="C90" s="48"/>
      <c r="D90" s="48"/>
      <c r="E90" s="48"/>
      <c r="F90" s="48"/>
      <c r="G90" s="48"/>
      <c r="H90" s="48"/>
    </row>
    <row r="91" spans="1:8" ht="15.75" x14ac:dyDescent="0.25">
      <c r="A91" s="48"/>
      <c r="B91" s="48"/>
      <c r="C91" s="48"/>
      <c r="D91" s="48"/>
      <c r="E91" s="48"/>
      <c r="F91" s="48"/>
      <c r="G91" s="48"/>
      <c r="H91" s="48"/>
    </row>
    <row r="92" spans="1:8" ht="15.75" x14ac:dyDescent="0.25">
      <c r="A92" s="48"/>
      <c r="B92" s="48"/>
      <c r="C92" s="48"/>
      <c r="D92" s="48"/>
      <c r="E92" s="48"/>
      <c r="F92" s="48"/>
      <c r="G92" s="48"/>
      <c r="H92" s="48"/>
    </row>
    <row r="93" spans="1:8" ht="15.75" x14ac:dyDescent="0.25">
      <c r="A93" s="48"/>
      <c r="B93" s="48"/>
      <c r="C93" s="48"/>
      <c r="D93" s="48"/>
      <c r="E93" s="48"/>
      <c r="F93" s="48"/>
      <c r="G93" s="48"/>
      <c r="H93" s="48"/>
    </row>
    <row r="94" spans="1:8" ht="15.75" x14ac:dyDescent="0.25">
      <c r="A94" s="48"/>
      <c r="B94" s="48"/>
      <c r="C94" s="48"/>
      <c r="D94" s="48"/>
      <c r="E94" s="48"/>
      <c r="F94" s="48"/>
      <c r="G94" s="48"/>
      <c r="H94" s="48"/>
    </row>
    <row r="95" spans="1:8" ht="15.75" x14ac:dyDescent="0.25">
      <c r="A95" s="48"/>
      <c r="B95" s="48"/>
      <c r="C95" s="48"/>
      <c r="D95" s="48"/>
      <c r="E95" s="48"/>
      <c r="F95" s="48"/>
      <c r="G95" s="48"/>
      <c r="H95" s="48"/>
    </row>
    <row r="96" spans="1:8" ht="15.75" x14ac:dyDescent="0.25">
      <c r="A96" s="48"/>
      <c r="B96" s="48"/>
      <c r="C96" s="48"/>
      <c r="D96" s="48"/>
      <c r="E96" s="48"/>
      <c r="F96" s="48"/>
      <c r="G96" s="48"/>
      <c r="H96" s="48"/>
    </row>
    <row r="97" spans="1:8" ht="15.75" x14ac:dyDescent="0.25">
      <c r="A97" s="48"/>
      <c r="B97" s="48"/>
      <c r="C97" s="48"/>
      <c r="D97" s="48"/>
      <c r="E97" s="48"/>
      <c r="F97" s="48"/>
      <c r="G97" s="48"/>
      <c r="H97" s="48"/>
    </row>
    <row r="98" spans="1:8" ht="15.75" x14ac:dyDescent="0.25">
      <c r="A98" s="48"/>
      <c r="B98" s="48"/>
      <c r="C98" s="48"/>
      <c r="D98" s="48"/>
      <c r="E98" s="48"/>
      <c r="F98" s="48"/>
      <c r="G98" s="48"/>
      <c r="H98" s="48"/>
    </row>
    <row r="99" spans="1:8" ht="15.75" x14ac:dyDescent="0.25">
      <c r="A99" s="48"/>
      <c r="B99" s="48"/>
      <c r="C99" s="48"/>
      <c r="D99" s="48"/>
      <c r="E99" s="48"/>
      <c r="F99" s="48"/>
      <c r="G99" s="48"/>
      <c r="H99" s="48"/>
    </row>
    <row r="100" spans="1:8" ht="15.75" x14ac:dyDescent="0.25">
      <c r="A100" s="48"/>
      <c r="B100" s="48"/>
      <c r="C100" s="48"/>
      <c r="D100" s="48"/>
      <c r="E100" s="48"/>
      <c r="F100" s="48"/>
      <c r="G100" s="48"/>
      <c r="H100" s="48"/>
    </row>
    <row r="101" spans="1:8" ht="15.75" x14ac:dyDescent="0.25">
      <c r="A101" s="48"/>
      <c r="B101" s="48"/>
      <c r="C101" s="48"/>
      <c r="D101" s="48"/>
      <c r="E101" s="48"/>
      <c r="F101" s="48"/>
      <c r="G101" s="48"/>
      <c r="H101" s="48"/>
    </row>
    <row r="102" spans="1:8" ht="15.75" x14ac:dyDescent="0.25">
      <c r="A102" s="48"/>
      <c r="B102" s="48"/>
      <c r="C102" s="48"/>
      <c r="D102" s="48"/>
      <c r="E102" s="48"/>
      <c r="F102" s="48"/>
      <c r="G102" s="48"/>
      <c r="H102" s="48"/>
    </row>
    <row r="103" spans="1:8" ht="15.75" x14ac:dyDescent="0.25">
      <c r="A103" s="48"/>
      <c r="B103" s="48"/>
      <c r="C103" s="48"/>
      <c r="D103" s="48"/>
      <c r="E103" s="48"/>
      <c r="F103" s="48"/>
      <c r="G103" s="48"/>
      <c r="H103" s="48"/>
    </row>
    <row r="104" spans="1:8" ht="15.75" x14ac:dyDescent="0.25">
      <c r="A104" s="48"/>
      <c r="B104" s="48"/>
      <c r="C104" s="48"/>
      <c r="D104" s="48"/>
      <c r="E104" s="48"/>
      <c r="F104" s="48"/>
      <c r="G104" s="48"/>
      <c r="H104" s="48"/>
    </row>
    <row r="105" spans="1:8" ht="15.75" x14ac:dyDescent="0.25">
      <c r="A105" s="48"/>
      <c r="B105" s="48"/>
      <c r="C105" s="48"/>
      <c r="D105" s="48"/>
      <c r="E105" s="48"/>
      <c r="F105" s="48"/>
      <c r="G105" s="48"/>
      <c r="H105" s="48"/>
    </row>
    <row r="106" spans="1:8" ht="15.75" x14ac:dyDescent="0.25">
      <c r="A106" s="48"/>
      <c r="B106" s="48"/>
      <c r="C106" s="48"/>
      <c r="D106" s="48"/>
      <c r="E106" s="48"/>
      <c r="F106" s="48"/>
      <c r="G106" s="48"/>
      <c r="H106" s="48"/>
    </row>
    <row r="107" spans="1:8" ht="15.75" x14ac:dyDescent="0.25">
      <c r="A107" s="48"/>
      <c r="B107" s="48"/>
      <c r="C107" s="48"/>
      <c r="D107" s="48"/>
      <c r="E107" s="48"/>
      <c r="F107" s="48"/>
      <c r="G107" s="48"/>
      <c r="H107" s="48"/>
    </row>
    <row r="108" spans="1:8" ht="15.75" x14ac:dyDescent="0.25">
      <c r="A108" s="48"/>
      <c r="B108" s="48"/>
      <c r="C108" s="48"/>
      <c r="D108" s="48"/>
      <c r="E108" s="48"/>
      <c r="F108" s="48"/>
      <c r="G108" s="48"/>
      <c r="H108" s="48"/>
    </row>
    <row r="109" spans="1:8" ht="15.75" x14ac:dyDescent="0.25">
      <c r="A109" s="48"/>
      <c r="B109" s="48"/>
      <c r="C109" s="48"/>
      <c r="D109" s="48"/>
      <c r="E109" s="48"/>
      <c r="F109" s="48"/>
      <c r="G109" s="48"/>
      <c r="H109" s="48"/>
    </row>
    <row r="110" spans="1:8" ht="15.75" x14ac:dyDescent="0.25">
      <c r="A110" s="48"/>
      <c r="B110" s="48"/>
      <c r="C110" s="48"/>
      <c r="D110" s="48"/>
      <c r="E110" s="48"/>
      <c r="F110" s="48"/>
      <c r="G110" s="48"/>
      <c r="H110" s="48"/>
    </row>
    <row r="111" spans="1:8" ht="15.75" x14ac:dyDescent="0.25">
      <c r="A111" s="48"/>
      <c r="B111" s="48"/>
      <c r="C111" s="48"/>
      <c r="D111" s="48"/>
      <c r="E111" s="48"/>
      <c r="F111" s="48"/>
      <c r="G111" s="48"/>
      <c r="H111" s="48"/>
    </row>
    <row r="112" spans="1:8" ht="15.75" x14ac:dyDescent="0.25">
      <c r="A112" s="48"/>
      <c r="B112" s="48"/>
      <c r="C112" s="48"/>
      <c r="D112" s="48"/>
      <c r="E112" s="48"/>
      <c r="F112" s="48"/>
      <c r="G112" s="48"/>
      <c r="H112" s="48"/>
    </row>
    <row r="113" spans="1:8" ht="15.75" x14ac:dyDescent="0.25">
      <c r="A113" s="48"/>
      <c r="B113" s="48"/>
      <c r="C113" s="48"/>
      <c r="D113" s="48"/>
      <c r="E113" s="48"/>
      <c r="F113" s="48"/>
      <c r="G113" s="48"/>
      <c r="H113" s="48"/>
    </row>
    <row r="114" spans="1:8" ht="15.75" x14ac:dyDescent="0.25">
      <c r="A114" s="48"/>
      <c r="B114" s="48"/>
      <c r="C114" s="48"/>
      <c r="D114" s="48"/>
      <c r="E114" s="48"/>
      <c r="F114" s="48"/>
      <c r="G114" s="48"/>
      <c r="H114" s="48"/>
    </row>
    <row r="115" spans="1:8" ht="15.75" x14ac:dyDescent="0.25">
      <c r="A115" s="48"/>
      <c r="B115" s="48"/>
      <c r="C115" s="48"/>
      <c r="D115" s="48"/>
      <c r="E115" s="48"/>
      <c r="F115" s="48"/>
      <c r="G115" s="48"/>
      <c r="H115" s="48"/>
    </row>
    <row r="116" spans="1:8" ht="15.75" x14ac:dyDescent="0.25">
      <c r="A116" s="48"/>
      <c r="B116" s="48"/>
      <c r="C116" s="48"/>
      <c r="D116" s="48"/>
      <c r="E116" s="48"/>
      <c r="F116" s="48"/>
      <c r="G116" s="48"/>
      <c r="H116" s="48"/>
    </row>
    <row r="117" spans="1:8" ht="15.75" x14ac:dyDescent="0.25">
      <c r="A117" s="48"/>
      <c r="B117" s="48"/>
      <c r="C117" s="48"/>
      <c r="D117" s="48"/>
      <c r="E117" s="48"/>
      <c r="F117" s="48"/>
      <c r="G117" s="48"/>
      <c r="H117" s="48"/>
    </row>
    <row r="118" spans="1:8" ht="15.75" x14ac:dyDescent="0.25">
      <c r="A118" s="48"/>
      <c r="B118" s="48"/>
      <c r="C118" s="48"/>
      <c r="D118" s="48"/>
      <c r="E118" s="48"/>
      <c r="F118" s="48"/>
      <c r="G118" s="48"/>
      <c r="H118" s="48"/>
    </row>
    <row r="119" spans="1:8" ht="15.75" x14ac:dyDescent="0.25">
      <c r="A119" s="48"/>
      <c r="B119" s="48"/>
      <c r="C119" s="48"/>
      <c r="D119" s="48"/>
      <c r="E119" s="48"/>
      <c r="F119" s="48"/>
      <c r="G119" s="48"/>
      <c r="H119" s="48"/>
    </row>
    <row r="120" spans="1:8" ht="15.75" x14ac:dyDescent="0.25">
      <c r="A120" s="48"/>
      <c r="B120" s="48"/>
      <c r="C120" s="48"/>
      <c r="D120" s="48"/>
      <c r="E120" s="48"/>
      <c r="F120" s="48"/>
      <c r="G120" s="48"/>
      <c r="H120" s="48"/>
    </row>
    <row r="121" spans="1:8" ht="15.75" x14ac:dyDescent="0.25">
      <c r="A121" s="48"/>
      <c r="B121" s="48"/>
      <c r="C121" s="48"/>
      <c r="D121" s="48"/>
      <c r="E121" s="48"/>
      <c r="F121" s="48"/>
      <c r="G121" s="48"/>
      <c r="H121" s="48"/>
    </row>
    <row r="122" spans="1:8" ht="15.75" x14ac:dyDescent="0.25">
      <c r="A122" s="48"/>
      <c r="B122" s="48"/>
      <c r="C122" s="48"/>
      <c r="D122" s="48"/>
      <c r="E122" s="48"/>
      <c r="F122" s="48"/>
      <c r="G122" s="48"/>
      <c r="H122" s="48"/>
    </row>
    <row r="123" spans="1:8" ht="15.75" x14ac:dyDescent="0.25">
      <c r="A123" s="48"/>
      <c r="B123" s="48"/>
      <c r="C123" s="48"/>
      <c r="D123" s="48"/>
      <c r="E123" s="48"/>
      <c r="F123" s="48"/>
      <c r="G123" s="48"/>
      <c r="H123" s="48"/>
    </row>
    <row r="124" spans="1:8" ht="15.75" x14ac:dyDescent="0.25">
      <c r="A124" s="48"/>
      <c r="B124" s="48"/>
      <c r="C124" s="48"/>
      <c r="D124" s="48"/>
      <c r="E124" s="48"/>
      <c r="F124" s="48"/>
      <c r="G124" s="48"/>
      <c r="H124" s="48"/>
    </row>
    <row r="125" spans="1:8" ht="15.75" x14ac:dyDescent="0.25">
      <c r="A125" s="48"/>
      <c r="B125" s="48"/>
      <c r="C125" s="48"/>
      <c r="D125" s="48"/>
      <c r="E125" s="48"/>
      <c r="F125" s="48"/>
      <c r="G125" s="48"/>
      <c r="H125" s="48"/>
    </row>
    <row r="126" spans="1:8" ht="15.75" x14ac:dyDescent="0.25">
      <c r="A126" s="48"/>
      <c r="B126" s="48"/>
      <c r="C126" s="48"/>
      <c r="D126" s="48"/>
      <c r="E126" s="48"/>
      <c r="F126" s="48"/>
      <c r="G126" s="48"/>
      <c r="H126" s="48"/>
    </row>
    <row r="127" spans="1:8" ht="15.75" x14ac:dyDescent="0.25">
      <c r="A127" s="48"/>
      <c r="B127" s="48"/>
      <c r="C127" s="48"/>
      <c r="D127" s="48"/>
      <c r="E127" s="48"/>
      <c r="F127" s="48"/>
      <c r="G127" s="48"/>
      <c r="H127" s="48"/>
    </row>
    <row r="128" spans="1:8" ht="15.75" x14ac:dyDescent="0.25">
      <c r="A128" s="48"/>
      <c r="B128" s="48"/>
      <c r="C128" s="48"/>
      <c r="D128" s="48"/>
      <c r="E128" s="48"/>
      <c r="F128" s="48"/>
      <c r="G128" s="48"/>
      <c r="H128" s="48"/>
    </row>
    <row r="129" spans="1:8" ht="15.75" x14ac:dyDescent="0.25">
      <c r="A129" s="48"/>
      <c r="B129" s="48"/>
      <c r="C129" s="48"/>
      <c r="D129" s="48"/>
      <c r="E129" s="48"/>
      <c r="F129" s="48"/>
      <c r="G129" s="48"/>
      <c r="H129" s="48"/>
    </row>
    <row r="130" spans="1:8" ht="15.75" x14ac:dyDescent="0.25">
      <c r="A130" s="48"/>
      <c r="B130" s="48"/>
      <c r="C130" s="48"/>
      <c r="D130" s="48"/>
      <c r="E130" s="48"/>
      <c r="F130" s="48"/>
      <c r="G130" s="48"/>
      <c r="H130" s="48"/>
    </row>
    <row r="131" spans="1:8" ht="15.75" x14ac:dyDescent="0.25">
      <c r="A131" s="48"/>
      <c r="B131" s="48"/>
      <c r="C131" s="48"/>
      <c r="D131" s="48"/>
      <c r="E131" s="48"/>
      <c r="F131" s="48"/>
      <c r="G131" s="48"/>
      <c r="H131" s="48"/>
    </row>
    <row r="132" spans="1:8" ht="15.75" x14ac:dyDescent="0.25">
      <c r="A132" s="48"/>
      <c r="B132" s="48"/>
      <c r="C132" s="48"/>
      <c r="D132" s="48"/>
      <c r="E132" s="48"/>
      <c r="F132" s="48"/>
      <c r="G132" s="48"/>
      <c r="H132" s="48"/>
    </row>
    <row r="133" spans="1:8" ht="15.75" x14ac:dyDescent="0.25">
      <c r="A133" s="48"/>
      <c r="B133" s="48"/>
      <c r="C133" s="48"/>
      <c r="D133" s="48"/>
      <c r="E133" s="48"/>
      <c r="F133" s="48"/>
      <c r="G133" s="48"/>
      <c r="H133" s="48"/>
    </row>
    <row r="134" spans="1:8" ht="15.75" x14ac:dyDescent="0.25">
      <c r="A134" s="48"/>
      <c r="B134" s="48"/>
      <c r="C134" s="48"/>
      <c r="D134" s="48"/>
      <c r="E134" s="48"/>
      <c r="F134" s="48"/>
      <c r="G134" s="48"/>
      <c r="H134" s="48"/>
    </row>
    <row r="135" spans="1:8" ht="15.75" x14ac:dyDescent="0.25">
      <c r="A135" s="48"/>
      <c r="B135" s="48"/>
      <c r="C135" s="48"/>
      <c r="D135" s="48"/>
      <c r="E135" s="48"/>
      <c r="F135" s="48"/>
      <c r="G135" s="48"/>
      <c r="H135" s="48"/>
    </row>
    <row r="136" spans="1:8" ht="15.75" x14ac:dyDescent="0.25">
      <c r="A136" s="48"/>
      <c r="B136" s="48"/>
      <c r="C136" s="48"/>
      <c r="D136" s="48"/>
      <c r="E136" s="48"/>
      <c r="F136" s="48"/>
      <c r="G136" s="48"/>
      <c r="H136" s="48"/>
    </row>
    <row r="137" spans="1:8" ht="15.75" x14ac:dyDescent="0.25">
      <c r="A137" s="48"/>
      <c r="B137" s="48"/>
      <c r="C137" s="48"/>
      <c r="D137" s="48"/>
      <c r="E137" s="48"/>
      <c r="F137" s="48"/>
      <c r="G137" s="48"/>
      <c r="H137" s="48"/>
    </row>
    <row r="138" spans="1:8" ht="15.75" x14ac:dyDescent="0.25">
      <c r="A138" s="48"/>
      <c r="B138" s="48"/>
      <c r="C138" s="48"/>
      <c r="D138" s="48"/>
      <c r="E138" s="48"/>
      <c r="F138" s="48"/>
      <c r="G138" s="48"/>
      <c r="H138" s="48"/>
    </row>
    <row r="139" spans="1:8" ht="15.75" x14ac:dyDescent="0.25">
      <c r="A139" s="48"/>
      <c r="B139" s="48"/>
      <c r="C139" s="48"/>
      <c r="D139" s="48"/>
      <c r="E139" s="48"/>
      <c r="F139" s="48"/>
      <c r="G139" s="48"/>
      <c r="H139" s="48"/>
    </row>
    <row r="140" spans="1:8" ht="15.75" x14ac:dyDescent="0.25">
      <c r="A140" s="48"/>
      <c r="B140" s="48"/>
      <c r="C140" s="48"/>
      <c r="D140" s="48"/>
      <c r="E140" s="48"/>
      <c r="F140" s="48"/>
      <c r="G140" s="48"/>
      <c r="H140" s="48"/>
    </row>
    <row r="141" spans="1:8" ht="15.75" x14ac:dyDescent="0.25">
      <c r="A141" s="48"/>
      <c r="B141" s="48"/>
      <c r="C141" s="48"/>
      <c r="D141" s="48"/>
      <c r="E141" s="48"/>
      <c r="F141" s="48"/>
      <c r="G141" s="48"/>
      <c r="H141" s="48"/>
    </row>
    <row r="142" spans="1:8" ht="15.75" x14ac:dyDescent="0.25">
      <c r="A142" s="48"/>
      <c r="B142" s="48"/>
      <c r="C142" s="48"/>
      <c r="D142" s="48"/>
      <c r="E142" s="48"/>
      <c r="F142" s="48"/>
      <c r="G142" s="48"/>
      <c r="H142" s="48"/>
    </row>
    <row r="143" spans="1:8" ht="15.75" x14ac:dyDescent="0.25">
      <c r="A143" s="48"/>
      <c r="B143" s="48"/>
      <c r="C143" s="48"/>
      <c r="D143" s="48"/>
      <c r="E143" s="48"/>
      <c r="F143" s="48"/>
      <c r="G143" s="48"/>
      <c r="H143" s="48"/>
    </row>
    <row r="144" spans="1:8" ht="15.75" x14ac:dyDescent="0.25">
      <c r="A144" s="48"/>
      <c r="B144" s="48"/>
      <c r="C144" s="48"/>
      <c r="D144" s="48"/>
      <c r="E144" s="48"/>
      <c r="F144" s="48"/>
      <c r="G144" s="48"/>
      <c r="H144" s="48"/>
    </row>
    <row r="145" spans="1:8" ht="15.75" x14ac:dyDescent="0.25">
      <c r="A145" s="48"/>
      <c r="B145" s="48"/>
      <c r="C145" s="48"/>
      <c r="D145" s="48"/>
      <c r="E145" s="48"/>
      <c r="F145" s="48"/>
      <c r="G145" s="48"/>
      <c r="H145" s="48"/>
    </row>
    <row r="146" spans="1:8" ht="15.75" x14ac:dyDescent="0.25">
      <c r="A146" s="48"/>
      <c r="B146" s="48"/>
      <c r="C146" s="48"/>
      <c r="D146" s="48"/>
      <c r="E146" s="48"/>
      <c r="F146" s="48"/>
      <c r="G146" s="48"/>
      <c r="H146" s="48"/>
    </row>
    <row r="147" spans="1:8" ht="15.75" x14ac:dyDescent="0.25">
      <c r="A147" s="48"/>
      <c r="B147" s="48"/>
      <c r="C147" s="48"/>
      <c r="D147" s="48"/>
      <c r="E147" s="48"/>
      <c r="F147" s="48"/>
      <c r="G147" s="48"/>
      <c r="H147" s="48"/>
    </row>
    <row r="148" spans="1:8" ht="15.75" x14ac:dyDescent="0.25">
      <c r="A148" s="48"/>
      <c r="B148" s="48"/>
      <c r="C148" s="48"/>
      <c r="D148" s="48"/>
      <c r="E148" s="48"/>
      <c r="F148" s="48"/>
      <c r="G148" s="48"/>
      <c r="H148" s="48"/>
    </row>
    <row r="149" spans="1:8" ht="15.75" x14ac:dyDescent="0.25">
      <c r="A149" s="48"/>
      <c r="B149" s="48"/>
      <c r="C149" s="48"/>
      <c r="D149" s="48"/>
      <c r="E149" s="48"/>
      <c r="F149" s="48"/>
      <c r="G149" s="48"/>
      <c r="H149" s="48"/>
    </row>
    <row r="150" spans="1:8" ht="15.75" x14ac:dyDescent="0.25">
      <c r="A150" s="48"/>
      <c r="B150" s="48"/>
      <c r="C150" s="48"/>
      <c r="D150" s="48"/>
      <c r="E150" s="48"/>
      <c r="F150" s="48"/>
      <c r="G150" s="48"/>
      <c r="H150" s="48"/>
    </row>
    <row r="151" spans="1:8" ht="15.75" x14ac:dyDescent="0.25">
      <c r="A151" s="48"/>
      <c r="B151" s="48"/>
      <c r="C151" s="48"/>
      <c r="D151" s="48"/>
      <c r="E151" s="48"/>
      <c r="F151" s="48"/>
      <c r="G151" s="48"/>
      <c r="H151" s="48"/>
    </row>
    <row r="152" spans="1:8" ht="15.75" x14ac:dyDescent="0.25">
      <c r="A152" s="48"/>
      <c r="B152" s="48"/>
      <c r="C152" s="48"/>
      <c r="D152" s="48"/>
      <c r="E152" s="48"/>
      <c r="F152" s="48"/>
      <c r="G152" s="48"/>
      <c r="H152" s="48"/>
    </row>
    <row r="153" spans="1:8" ht="15.75" x14ac:dyDescent="0.25">
      <c r="A153" s="48"/>
      <c r="B153" s="48"/>
      <c r="C153" s="48"/>
      <c r="D153" s="48"/>
      <c r="E153" s="48"/>
      <c r="F153" s="48"/>
      <c r="G153" s="48"/>
      <c r="H153" s="48"/>
    </row>
    <row r="154" spans="1:8" ht="15.75" x14ac:dyDescent="0.25">
      <c r="A154" s="48"/>
      <c r="B154" s="48"/>
      <c r="C154" s="48"/>
      <c r="D154" s="48"/>
      <c r="E154" s="48"/>
      <c r="F154" s="48"/>
      <c r="G154" s="48"/>
      <c r="H154" s="48"/>
    </row>
    <row r="155" spans="1:8" ht="15.75" x14ac:dyDescent="0.25">
      <c r="A155" s="48"/>
      <c r="B155" s="48"/>
      <c r="C155" s="48"/>
      <c r="D155" s="48"/>
      <c r="E155" s="48"/>
      <c r="F155" s="48"/>
      <c r="G155" s="48"/>
      <c r="H155" s="48"/>
    </row>
    <row r="156" spans="1:8" ht="15.75" x14ac:dyDescent="0.25">
      <c r="A156" s="48"/>
      <c r="B156" s="48"/>
      <c r="C156" s="48"/>
      <c r="D156" s="48"/>
      <c r="E156" s="48"/>
      <c r="F156" s="48"/>
      <c r="G156" s="48"/>
      <c r="H156" s="48"/>
    </row>
    <row r="157" spans="1:8" ht="15.75" x14ac:dyDescent="0.25">
      <c r="A157" s="48"/>
      <c r="B157" s="48"/>
      <c r="C157" s="48"/>
      <c r="D157" s="48"/>
      <c r="E157" s="48"/>
      <c r="F157" s="48"/>
      <c r="G157" s="48"/>
      <c r="H157" s="48"/>
    </row>
    <row r="158" spans="1:8" ht="15.75" x14ac:dyDescent="0.25">
      <c r="A158" s="48"/>
      <c r="B158" s="48"/>
      <c r="C158" s="48"/>
      <c r="D158" s="48"/>
      <c r="E158" s="48"/>
      <c r="F158" s="48"/>
      <c r="G158" s="48"/>
      <c r="H158" s="48"/>
    </row>
    <row r="159" spans="1:8" ht="15.75" x14ac:dyDescent="0.25">
      <c r="A159" s="48"/>
      <c r="B159" s="48"/>
      <c r="C159" s="48"/>
      <c r="D159" s="48"/>
      <c r="E159" s="48"/>
      <c r="F159" s="48"/>
      <c r="G159" s="48"/>
      <c r="H159" s="48"/>
    </row>
    <row r="160" spans="1:8" ht="15.75" x14ac:dyDescent="0.25">
      <c r="A160" s="48"/>
      <c r="B160" s="48"/>
      <c r="C160" s="48"/>
      <c r="D160" s="48"/>
      <c r="E160" s="48"/>
      <c r="F160" s="48"/>
      <c r="G160" s="48"/>
      <c r="H160" s="48"/>
    </row>
    <row r="161" spans="1:8" ht="15.75" x14ac:dyDescent="0.25">
      <c r="A161" s="48"/>
      <c r="B161" s="48"/>
      <c r="C161" s="48"/>
      <c r="D161" s="48"/>
      <c r="E161" s="48"/>
      <c r="F161" s="48"/>
      <c r="G161" s="48"/>
      <c r="H161" s="48"/>
    </row>
    <row r="162" spans="1:8" ht="15.75" x14ac:dyDescent="0.25">
      <c r="A162" s="48"/>
      <c r="B162" s="48"/>
      <c r="C162" s="48"/>
      <c r="D162" s="48"/>
      <c r="E162" s="48"/>
      <c r="F162" s="48"/>
      <c r="G162" s="48"/>
      <c r="H162" s="48"/>
    </row>
    <row r="163" spans="1:8" ht="15.75" x14ac:dyDescent="0.25">
      <c r="A163" s="48"/>
      <c r="B163" s="48"/>
      <c r="C163" s="48"/>
      <c r="D163" s="48"/>
      <c r="E163" s="48"/>
      <c r="F163" s="48"/>
      <c r="G163" s="48"/>
      <c r="H163" s="48"/>
    </row>
    <row r="164" spans="1:8" ht="15.75" x14ac:dyDescent="0.25">
      <c r="A164" s="48"/>
      <c r="B164" s="48"/>
      <c r="C164" s="48"/>
      <c r="D164" s="48"/>
      <c r="E164" s="48"/>
      <c r="F164" s="48"/>
      <c r="G164" s="48"/>
      <c r="H164" s="48"/>
    </row>
    <row r="165" spans="1:8" ht="15.75" x14ac:dyDescent="0.25">
      <c r="A165" s="48"/>
      <c r="B165" s="48"/>
      <c r="C165" s="48"/>
      <c r="D165" s="48"/>
      <c r="E165" s="48"/>
      <c r="F165" s="48"/>
      <c r="G165" s="48"/>
      <c r="H165" s="48"/>
    </row>
    <row r="166" spans="1:8" ht="15.75" x14ac:dyDescent="0.25">
      <c r="A166" s="48"/>
      <c r="B166" s="48"/>
      <c r="C166" s="48"/>
      <c r="D166" s="48"/>
      <c r="E166" s="48"/>
      <c r="F166" s="48"/>
      <c r="G166" s="48"/>
      <c r="H166" s="48"/>
    </row>
  </sheetData>
  <dataConsolidate/>
  <mergeCells count="2">
    <mergeCell ref="A7:H7"/>
    <mergeCell ref="A53:H53"/>
  </mergeCells>
  <conditionalFormatting sqref="H19:H48 H50:H51">
    <cfRule type="colorScale" priority="1">
      <colorScale>
        <cfvo type="min"/>
        <cfvo type="percentile" val="50"/>
        <cfvo type="max"/>
        <color rgb="FFF8696B"/>
        <color rgb="FFFFEB84"/>
        <color rgb="FF63BE7B"/>
      </colorScale>
    </cfRule>
  </conditionalFormatting>
  <printOptions horizontalCentered="1"/>
  <pageMargins left="0.59055118110236227" right="0.59055118110236227" top="0.35433070866141736" bottom="0.35433070866141736" header="0.31496062992125984" footer="0.31496062992125984"/>
  <pageSetup scale="97" orientation="portrait" r:id="rId1"/>
  <drawing r:id="rId2"/>
  <legacyDrawingHF r:id="rId3"/>
  <tableParts count="2">
    <tablePart r:id="rId4"/>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28</vt:i4>
      </vt:variant>
    </vt:vector>
  </HeadingPairs>
  <TitlesOfParts>
    <vt:vector size="60" baseType="lpstr">
      <vt:lpstr>Resumen</vt:lpstr>
      <vt:lpstr>ABS</vt:lpstr>
      <vt:lpstr>Absorción</vt:lpstr>
      <vt:lpstr>MAT</vt:lpstr>
      <vt:lpstr>ACI</vt:lpstr>
      <vt:lpstr>Capacidad_instalada</vt:lpstr>
      <vt:lpstr>ET</vt:lpstr>
      <vt:lpstr>Eficiencia_terminal</vt:lpstr>
      <vt:lpstr>TIT</vt:lpstr>
      <vt:lpstr>Titulados</vt:lpstr>
      <vt:lpstr>COSTO</vt:lpstr>
      <vt:lpstr>Costo por alumno</vt:lpstr>
      <vt:lpstr>Becas </vt:lpstr>
      <vt:lpstr>Becas_conalep</vt:lpstr>
      <vt:lpstr>A-DOC</vt:lpstr>
      <vt:lpstr>Becados_externos</vt:lpstr>
      <vt:lpstr>Alumno_PSP</vt:lpstr>
      <vt:lpstr>A-PC</vt:lpstr>
      <vt:lpstr>Alumno_PC</vt:lpstr>
      <vt:lpstr>ADM-PC</vt:lpstr>
      <vt:lpstr>Administrativo_PC </vt:lpstr>
      <vt:lpstr>CAP</vt:lpstr>
      <vt:lpstr>B-EXT</vt:lpstr>
      <vt:lpstr>SNB</vt:lpstr>
      <vt:lpstr>C-PSP </vt:lpstr>
      <vt:lpstr>EPRT</vt:lpstr>
      <vt:lpstr>EPR</vt:lpstr>
      <vt:lpstr>EGC</vt:lpstr>
      <vt:lpstr>EGI</vt:lpstr>
      <vt:lpstr>AUTOF</vt:lpstr>
      <vt:lpstr>CAIP</vt:lpstr>
      <vt:lpstr>CNPR</vt:lpstr>
      <vt:lpstr>ABS!Área_de_impresión</vt:lpstr>
      <vt:lpstr>ACI!Área_de_impresión</vt:lpstr>
      <vt:lpstr>'ADM-PC'!Área_de_impresión</vt:lpstr>
      <vt:lpstr>'A-DOC'!Área_de_impresión</vt:lpstr>
      <vt:lpstr>Alumno_PSP!Área_de_impresión</vt:lpstr>
      <vt:lpstr>'A-PC'!Área_de_impresión</vt:lpstr>
      <vt:lpstr>AUTOF!Área_de_impresión</vt:lpstr>
      <vt:lpstr>Becados_externos!Área_de_impresión</vt:lpstr>
      <vt:lpstr>'Becas '!Área_de_impresión</vt:lpstr>
      <vt:lpstr>Becas_conalep!Área_de_impresión</vt:lpstr>
      <vt:lpstr>'B-EXT'!Área_de_impresión</vt:lpstr>
      <vt:lpstr>CAIP!Área_de_impresión</vt:lpstr>
      <vt:lpstr>CAP!Área_de_impresión</vt:lpstr>
      <vt:lpstr>Capacidad_instalada!Área_de_impresión</vt:lpstr>
      <vt:lpstr>CNPR!Área_de_impresión</vt:lpstr>
      <vt:lpstr>COSTO!Área_de_impresión</vt:lpstr>
      <vt:lpstr>'C-PSP '!Área_de_impresión</vt:lpstr>
      <vt:lpstr>Eficiencia_terminal!Área_de_impresión</vt:lpstr>
      <vt:lpstr>EGC!Área_de_impresión</vt:lpstr>
      <vt:lpstr>EGI!Área_de_impresión</vt:lpstr>
      <vt:lpstr>EPR!Área_de_impresión</vt:lpstr>
      <vt:lpstr>EPRT!Área_de_impresión</vt:lpstr>
      <vt:lpstr>ET!Área_de_impresión</vt:lpstr>
      <vt:lpstr>MAT!Área_de_impresión</vt:lpstr>
      <vt:lpstr>Resumen!Área_de_impresión</vt:lpstr>
      <vt:lpstr>TIT!Área_de_impresión</vt:lpstr>
      <vt:lpstr>Titulados!Área_de_impresión</vt:lpstr>
      <vt:lpstr>Resumen!Títulos_a_imprimir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 DE AZAHALIA MORA TORRES</dc:creator>
  <cp:lastModifiedBy>FLOR DE AZAHALIA MORA TORRES</cp:lastModifiedBy>
  <dcterms:created xsi:type="dcterms:W3CDTF">2017-01-16T18:22:59Z</dcterms:created>
  <dcterms:modified xsi:type="dcterms:W3CDTF">2017-01-30T23:56:18Z</dcterms:modified>
</cp:coreProperties>
</file>